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-srm-Chorrillo K1284\"/>
    </mc:Choice>
  </mc:AlternateContent>
  <xr:revisionPtr revIDLastSave="0" documentId="13_ncr:1_{2B1B8839-0202-4636-9EE4-8F42638A07FB}" xr6:coauthVersionLast="47" xr6:coauthVersionMax="47" xr10:uidLastSave="{00000000-0000-0000-0000-000000000000}"/>
  <bookViews>
    <workbookView xWindow="-110" yWindow="-110" windowWidth="19420" windowHeight="11500" tabRatio="832" firstSheet="5" activeTab="9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Nozzle Design" sheetId="11" r:id="rId10"/>
    <sheet name="Nozzle Parameters" sheetId="18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4" i="19" l="1"/>
  <c r="G7" i="2"/>
  <c r="G6" i="2"/>
  <c r="C53" i="19"/>
  <c r="L26" i="19"/>
  <c r="J60" i="19" s="1"/>
  <c r="L25" i="19"/>
  <c r="J61" i="19" s="1"/>
  <c r="A25" i="21"/>
  <c r="D51" i="21"/>
  <c r="O27" i="15"/>
  <c r="K63" i="19"/>
  <c r="C54" i="19"/>
  <c r="M21" i="15"/>
  <c r="S98" i="15" l="1"/>
  <c r="S97" i="15"/>
  <c r="O37" i="15"/>
  <c r="M22" i="15" l="1"/>
  <c r="M24" i="15" s="1"/>
  <c r="Q94" i="15"/>
  <c r="O94" i="15"/>
  <c r="S61" i="15"/>
  <c r="M61" i="15" s="1"/>
  <c r="S62" i="15"/>
  <c r="M60" i="15" l="1"/>
  <c r="M64" i="15"/>
  <c r="P60" i="15" s="1"/>
  <c r="N59" i="15"/>
  <c r="M28" i="15"/>
  <c r="N21" i="15"/>
  <c r="M73" i="15" l="1"/>
  <c r="C55" i="19"/>
  <c r="A2" i="2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4" i="19"/>
  <c r="F35" i="19" s="1"/>
  <c r="K204" i="15"/>
  <c r="U152" i="15" l="1"/>
  <c r="O152" i="15"/>
  <c r="G15" i="19" l="1"/>
  <c r="C28" i="19"/>
  <c r="C60" i="19" s="1"/>
  <c r="D24" i="19"/>
  <c r="C27" i="19" l="1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C52" i="19" s="1"/>
  <c r="C51" i="19" s="1"/>
  <c r="C66" i="19" s="1"/>
  <c r="C67" i="19" s="1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P74" i="16"/>
  <c r="AG9" i="7" l="1"/>
  <c r="T72" i="16"/>
  <c r="R72" i="16"/>
  <c r="B26" i="5"/>
  <c r="A4" i="21"/>
  <c r="R11" i="7"/>
  <c r="S11" i="7" s="1"/>
  <c r="C30" i="16"/>
  <c r="AJ19" i="7"/>
  <c r="T10" i="7"/>
  <c r="U10" i="7" s="1"/>
  <c r="M35" i="18"/>
  <c r="D40" i="16"/>
  <c r="C27" i="16" s="1"/>
  <c r="C42" i="16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M22" i="7" s="1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J7" i="2" l="1"/>
  <c r="E6" i="2" s="1"/>
  <c r="I7" i="2"/>
  <c r="E7" i="2" s="1"/>
  <c r="AG11" i="7"/>
  <c r="C3" i="4"/>
  <c r="C12" i="18" s="1"/>
  <c r="C22" i="18" s="1"/>
  <c r="P33" i="7"/>
  <c r="AD11" i="7"/>
  <c r="C69" i="19"/>
  <c r="E67" i="19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2" i="18"/>
  <c r="C36" i="18"/>
  <c r="C24" i="18"/>
  <c r="C28" i="18"/>
  <c r="C43" i="18"/>
  <c r="C33" i="18"/>
  <c r="C25" i="18"/>
  <c r="C19" i="18"/>
  <c r="C44" i="18"/>
  <c r="C30" i="18"/>
  <c r="AD58" i="7"/>
  <c r="AJ58" i="7"/>
  <c r="AI893" i="3"/>
  <c r="AA58" i="7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D13" i="15"/>
  <c r="B16" i="15"/>
  <c r="D16" i="15" s="1"/>
  <c r="E13" i="15"/>
  <c r="B48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C45" i="18" l="1"/>
  <c r="C23" i="18"/>
  <c r="C38" i="18"/>
  <c r="C37" i="18"/>
  <c r="C31" i="18"/>
  <c r="C40" i="18"/>
  <c r="C21" i="18"/>
  <c r="C27" i="18"/>
  <c r="C34" i="18"/>
  <c r="C42" i="18"/>
  <c r="C35" i="18"/>
  <c r="C47" i="18"/>
  <c r="C46" i="18"/>
  <c r="C29" i="18"/>
  <c r="C20" i="18"/>
  <c r="C26" i="18"/>
  <c r="C39" i="18"/>
  <c r="C41" i="18"/>
  <c r="C13" i="15"/>
  <c r="M31" i="15" s="1"/>
  <c r="M32" i="15" s="1"/>
  <c r="AG12" i="7"/>
  <c r="D25" i="9"/>
  <c r="B25" i="9" s="1"/>
  <c r="B28" i="5"/>
  <c r="A6" i="21"/>
  <c r="X12" i="7"/>
  <c r="AD12" i="7"/>
  <c r="T12" i="7"/>
  <c r="U12" i="7" s="1"/>
  <c r="AJ12" i="7"/>
  <c r="R13" i="7"/>
  <c r="AA13" i="7" s="1"/>
  <c r="D9" i="5"/>
  <c r="D10" i="5" s="1"/>
  <c r="E3" i="21"/>
  <c r="B29" i="21" s="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S13" i="7"/>
  <c r="U13" i="7" s="1"/>
  <c r="AJ59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E33" i="3"/>
  <c r="R32" i="3"/>
  <c r="D32" i="3"/>
  <c r="J32" i="3"/>
  <c r="T17" i="7"/>
  <c r="R18" i="7"/>
  <c r="AG17" i="7"/>
  <c r="AJ17" i="7"/>
  <c r="S17" i="7"/>
  <c r="AA17" i="7"/>
  <c r="AD17" i="7"/>
  <c r="X17" i="7"/>
  <c r="AJ60" i="7" l="1"/>
  <c r="C16" i="15"/>
  <c r="P15" i="7"/>
  <c r="B29" i="5"/>
  <c r="A7" i="21"/>
  <c r="M46" i="15"/>
  <c r="M45" i="15"/>
  <c r="AG60" i="7"/>
  <c r="R61" i="7"/>
  <c r="AD61" i="7" s="1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C17" i="15" l="1"/>
  <c r="U60" i="7"/>
  <c r="O236" i="16"/>
  <c r="AJ61" i="7"/>
  <c r="O269" i="16"/>
  <c r="O554" i="16"/>
  <c r="S61" i="7"/>
  <c r="U61" i="7" s="1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O298" i="16"/>
  <c r="O214" i="16"/>
  <c r="O17" i="7"/>
  <c r="M18" i="7"/>
  <c r="N17" i="7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H77" i="16" l="1"/>
  <c r="P17" i="7"/>
  <c r="B31" i="5"/>
  <c r="A9" i="21"/>
  <c r="M49" i="15"/>
  <c r="N49" i="15" s="1"/>
  <c r="M51" i="15" s="1"/>
  <c r="M48" i="15"/>
  <c r="G77" i="16"/>
  <c r="G78" i="16" s="1"/>
  <c r="Q77" i="16"/>
  <c r="P78" i="16" s="1"/>
  <c r="L77" i="16"/>
  <c r="J77" i="16"/>
  <c r="O18" i="7"/>
  <c r="N18" i="7"/>
  <c r="I77" i="16"/>
  <c r="H78" i="16" s="1"/>
  <c r="R77" i="16"/>
  <c r="K77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Q78" i="16" l="1"/>
  <c r="B32" i="5"/>
  <c r="A10" i="21"/>
  <c r="R25" i="15"/>
  <c r="R27" i="15" s="1"/>
  <c r="R28" i="15" s="1"/>
  <c r="R29" i="15" s="1"/>
  <c r="S53" i="15"/>
  <c r="S54" i="15" s="1"/>
  <c r="R40" i="15"/>
  <c r="T40" i="15" s="1"/>
  <c r="J78" i="16"/>
  <c r="L78" i="16"/>
  <c r="L79" i="16" s="1"/>
  <c r="K78" i="16"/>
  <c r="M52" i="15"/>
  <c r="M53" i="15" s="1"/>
  <c r="N48" i="15"/>
  <c r="M50" i="15" s="1"/>
  <c r="R78" i="16"/>
  <c r="I78" i="16"/>
  <c r="P79" i="16"/>
  <c r="P18" i="7"/>
  <c r="S78" i="16"/>
  <c r="T78" i="16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79" i="16" l="1"/>
  <c r="P80" i="16" s="1"/>
  <c r="I79" i="16"/>
  <c r="K79" i="16"/>
  <c r="R79" i="16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S48" i="15"/>
  <c r="S49" i="15" s="1"/>
  <c r="Q80" i="16"/>
  <c r="L80" i="16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P81" i="16" l="1"/>
  <c r="L81" i="16"/>
  <c r="T80" i="16"/>
  <c r="J80" i="16"/>
  <c r="K81" i="16" s="1"/>
  <c r="L82" i="16" s="1"/>
  <c r="H80" i="16"/>
  <c r="G81" i="16" s="1"/>
  <c r="I80" i="16"/>
  <c r="B34" i="5"/>
  <c r="A12" i="21"/>
  <c r="M94" i="15"/>
  <c r="M96" i="15" s="1"/>
  <c r="S93" i="15" s="1"/>
  <c r="Q81" i="16"/>
  <c r="P82" i="16" s="1"/>
  <c r="U27" i="7"/>
  <c r="S80" i="16"/>
  <c r="R81" i="16" s="1"/>
  <c r="U42" i="7"/>
  <c r="F81" i="16"/>
  <c r="B55" i="18"/>
  <c r="C54" i="18"/>
  <c r="X43" i="7"/>
  <c r="R44" i="7"/>
  <c r="AJ43" i="7"/>
  <c r="AG43" i="7"/>
  <c r="S43" i="7"/>
  <c r="AD43" i="7"/>
  <c r="AA43" i="7"/>
  <c r="T43" i="7"/>
  <c r="U65" i="7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Q82" i="16" l="1"/>
  <c r="I81" i="16"/>
  <c r="H81" i="16"/>
  <c r="J81" i="16"/>
  <c r="K82" i="16" s="1"/>
  <c r="L83" i="16" s="1"/>
  <c r="B35" i="5"/>
  <c r="A13" i="21"/>
  <c r="T81" i="16"/>
  <c r="S81" i="16"/>
  <c r="U66" i="7"/>
  <c r="U28" i="7"/>
  <c r="U43" i="7"/>
  <c r="H82" i="16"/>
  <c r="F82" i="16"/>
  <c r="B56" i="18"/>
  <c r="C55" i="18"/>
  <c r="X44" i="7"/>
  <c r="T44" i="7"/>
  <c r="AJ44" i="7"/>
  <c r="AG44" i="7"/>
  <c r="S44" i="7"/>
  <c r="AA44" i="7"/>
  <c r="AD44" i="7"/>
  <c r="R45" i="7"/>
  <c r="P29" i="7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I82" i="16" l="1"/>
  <c r="G82" i="16"/>
  <c r="J82" i="16"/>
  <c r="J83" i="16" s="1"/>
  <c r="B36" i="5"/>
  <c r="A14" i="21"/>
  <c r="S82" i="16"/>
  <c r="T82" i="16"/>
  <c r="R82" i="16"/>
  <c r="U44" i="7"/>
  <c r="H83" i="16"/>
  <c r="P30" i="7"/>
  <c r="K83" i="16"/>
  <c r="L84" i="16" s="1"/>
  <c r="I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5" i="16" l="1"/>
  <c r="S85" i="16"/>
  <c r="T86" i="16" s="1"/>
  <c r="B39" i="5"/>
  <c r="A17" i="21"/>
  <c r="R85" i="16"/>
  <c r="Q85" i="16"/>
  <c r="P85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S86" i="16" l="1"/>
  <c r="T87" i="16" s="1"/>
  <c r="B40" i="5"/>
  <c r="A18" i="21"/>
  <c r="R86" i="16"/>
  <c r="P86" i="16"/>
  <c r="Q86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U72" i="7" l="1"/>
  <c r="S87" i="16"/>
  <c r="T88" i="16" s="1"/>
  <c r="R87" i="16"/>
  <c r="S88" i="16" s="1"/>
  <c r="T89" i="16" s="1"/>
  <c r="B41" i="5"/>
  <c r="A19" i="21"/>
  <c r="Q87" i="16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R88" i="16" l="1"/>
  <c r="S89" i="16" s="1"/>
  <c r="B42" i="5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P89" i="16"/>
  <c r="L90" i="16"/>
  <c r="K90" i="16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T92" i="16" l="1"/>
  <c r="L91" i="16"/>
  <c r="B44" i="5"/>
  <c r="A22" i="21"/>
  <c r="Q90" i="16"/>
  <c r="R91" i="16" s="1"/>
  <c r="S92" i="16" s="1"/>
  <c r="T93" i="16" s="1"/>
  <c r="P90" i="16"/>
  <c r="K91" i="16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2" i="16" l="1"/>
  <c r="B45" i="5"/>
  <c r="A24" i="21" s="1"/>
  <c r="A23" i="21"/>
  <c r="K92" i="16"/>
  <c r="Q91" i="16"/>
  <c r="R92" i="16" s="1"/>
  <c r="S93" i="16" s="1"/>
  <c r="T94" i="16" s="1"/>
  <c r="P91" i="16"/>
  <c r="J92" i="16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K93" i="16" l="1"/>
  <c r="L93" i="16"/>
  <c r="J93" i="16"/>
  <c r="Q92" i="16"/>
  <c r="R93" i="16" s="1"/>
  <c r="S94" i="16" s="1"/>
  <c r="T95" i="16" s="1"/>
  <c r="P92" i="16"/>
  <c r="I93" i="16"/>
  <c r="H93" i="16"/>
  <c r="F93" i="16"/>
  <c r="B67" i="18"/>
  <c r="C66" i="18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K94" i="16" l="1"/>
  <c r="L94" i="16"/>
  <c r="L95" i="16" s="1"/>
  <c r="J94" i="16"/>
  <c r="I94" i="16"/>
  <c r="H94" i="16"/>
  <c r="Q93" i="16"/>
  <c r="R94" i="16" s="1"/>
  <c r="S95" i="16" s="1"/>
  <c r="T96" i="16" s="1"/>
  <c r="P93" i="16"/>
  <c r="F94" i="16"/>
  <c r="B68" i="18"/>
  <c r="C67" i="18"/>
  <c r="U55" i="7"/>
  <c r="U78" i="7"/>
  <c r="G94" i="16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J95" i="16" l="1"/>
  <c r="K95" i="16"/>
  <c r="K96" i="16" s="1"/>
  <c r="H95" i="16"/>
  <c r="I95" i="16"/>
  <c r="Q94" i="16"/>
  <c r="R95" i="16" s="1"/>
  <c r="S96" i="16" s="1"/>
  <c r="T97" i="16" s="1"/>
  <c r="P94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L96" i="16" l="1"/>
  <c r="L97" i="16" s="1"/>
  <c r="J96" i="16"/>
  <c r="H96" i="16"/>
  <c r="I96" i="16"/>
  <c r="J97" i="16" s="1"/>
  <c r="Q95" i="16"/>
  <c r="R96" i="16" s="1"/>
  <c r="S97" i="16" s="1"/>
  <c r="T98" i="16" s="1"/>
  <c r="P95" i="16"/>
  <c r="F96" i="16"/>
  <c r="B70" i="18"/>
  <c r="C69" i="18"/>
  <c r="G96" i="16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H97" i="16" l="1"/>
  <c r="K97" i="16"/>
  <c r="L98" i="16" s="1"/>
  <c r="I97" i="16"/>
  <c r="P96" i="16"/>
  <c r="Q96" i="16"/>
  <c r="R97" i="16" s="1"/>
  <c r="S98" i="16" s="1"/>
  <c r="T99" i="16" s="1"/>
  <c r="F97" i="16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J98" i="16" l="1"/>
  <c r="K98" i="16"/>
  <c r="L99" i="16" s="1"/>
  <c r="I98" i="16"/>
  <c r="Q97" i="16"/>
  <c r="R98" i="16" s="1"/>
  <c r="S99" i="16" s="1"/>
  <c r="T100" i="16" s="1"/>
  <c r="P97" i="16"/>
  <c r="F98" i="16"/>
  <c r="B72" i="18"/>
  <c r="C71" i="18"/>
  <c r="G98" i="16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H99" i="16" l="1"/>
  <c r="K99" i="16"/>
  <c r="J99" i="16"/>
  <c r="L100" i="16"/>
  <c r="I99" i="16"/>
  <c r="F99" i="16"/>
  <c r="P98" i="16"/>
  <c r="Q98" i="16"/>
  <c r="R99" i="16" s="1"/>
  <c r="S100" i="16" s="1"/>
  <c r="T101" i="16" s="1"/>
  <c r="U83" i="7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K100" i="16" l="1"/>
  <c r="L101" i="16" s="1"/>
  <c r="J100" i="16"/>
  <c r="K101" i="16" s="1"/>
  <c r="F100" i="16"/>
  <c r="I100" i="16"/>
  <c r="P99" i="16"/>
  <c r="Q99" i="16"/>
  <c r="R100" i="16" s="1"/>
  <c r="S101" i="16" s="1"/>
  <c r="T102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L102" i="16" l="1"/>
  <c r="J101" i="16"/>
  <c r="K102" i="16" s="1"/>
  <c r="L103" i="16" s="1"/>
  <c r="I101" i="16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l="1"/>
  <c r="J102" i="16"/>
  <c r="K103" i="16" s="1"/>
  <c r="L104" i="16" s="1"/>
  <c r="H102" i="16"/>
  <c r="I102" i="16"/>
  <c r="P101" i="16"/>
  <c r="Q101" i="16"/>
  <c r="R102" i="16" s="1"/>
  <c r="S103" i="16" s="1"/>
  <c r="T104" i="16" s="1"/>
  <c r="G102" i="16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J103" i="16" l="1"/>
  <c r="K104" i="16" s="1"/>
  <c r="L105" i="16" s="1"/>
  <c r="H103" i="16"/>
  <c r="I103" i="16"/>
  <c r="J104" i="16" s="1"/>
  <c r="K105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L106" i="16" l="1"/>
  <c r="H104" i="16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H106" i="16" l="1"/>
  <c r="I106" i="16"/>
  <c r="J107" i="16" s="1"/>
  <c r="K108" i="16" s="1"/>
  <c r="L109" i="16" s="1"/>
  <c r="P105" i="16"/>
  <c r="Q105" i="16"/>
  <c r="R106" i="16" s="1"/>
  <c r="S107" i="16" s="1"/>
  <c r="T108" i="16" s="1"/>
  <c r="F106" i="16"/>
  <c r="G106" i="16"/>
  <c r="K79" i="2"/>
  <c r="S62" i="3"/>
  <c r="T62" i="3" s="1"/>
  <c r="U62" i="3"/>
  <c r="E64" i="3"/>
  <c r="J63" i="3"/>
  <c r="D63" i="3"/>
  <c r="R63" i="3"/>
  <c r="D106" i="16"/>
  <c r="E106" i="16"/>
  <c r="I80" i="2"/>
  <c r="C82" i="2"/>
  <c r="D81" i="2"/>
  <c r="F81" i="2"/>
  <c r="E81" i="2"/>
  <c r="H80" i="2"/>
  <c r="G80" i="2"/>
  <c r="J80" i="2"/>
  <c r="F66" i="3"/>
  <c r="F107" i="16" l="1"/>
  <c r="H107" i="16"/>
  <c r="I107" i="16"/>
  <c r="J108" i="16" s="1"/>
  <c r="K109" i="16" s="1"/>
  <c r="L110" i="16" s="1"/>
  <c r="P106" i="16"/>
  <c r="Q106" i="16"/>
  <c r="R107" i="16" s="1"/>
  <c r="S108" i="16" s="1"/>
  <c r="T109" i="16" s="1"/>
  <c r="G107" i="16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H108" i="16" l="1"/>
  <c r="I108" i="16"/>
  <c r="J109" i="16" s="1"/>
  <c r="K110" i="16" s="1"/>
  <c r="L111" i="16" s="1"/>
  <c r="Q107" i="16"/>
  <c r="R108" i="16" s="1"/>
  <c r="S109" i="16" s="1"/>
  <c r="T110" i="16" s="1"/>
  <c r="P107" i="16"/>
  <c r="F108" i="16"/>
  <c r="G108" i="16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H109" i="16" l="1"/>
  <c r="I109" i="16"/>
  <c r="J110" i="16" s="1"/>
  <c r="K111" i="16" s="1"/>
  <c r="L112" i="16" s="1"/>
  <c r="P108" i="16"/>
  <c r="Q108" i="16"/>
  <c r="R109" i="16" s="1"/>
  <c r="S110" i="16" s="1"/>
  <c r="T111" i="16" s="1"/>
  <c r="F109" i="16"/>
  <c r="G109" i="16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H110" i="16" l="1"/>
  <c r="I110" i="16"/>
  <c r="J111" i="16" s="1"/>
  <c r="K112" i="16" s="1"/>
  <c r="L113" i="16" s="1"/>
  <c r="Q109" i="16"/>
  <c r="R110" i="16" s="1"/>
  <c r="S111" i="16" s="1"/>
  <c r="T112" i="16" s="1"/>
  <c r="P109" i="16"/>
  <c r="F110" i="16"/>
  <c r="G110" i="16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H111" i="16" l="1"/>
  <c r="I111" i="16"/>
  <c r="J112" i="16" s="1"/>
  <c r="K113" i="16" s="1"/>
  <c r="L114" i="16" s="1"/>
  <c r="P110" i="16"/>
  <c r="Q110" i="16"/>
  <c r="R111" i="16" s="1"/>
  <c r="S112" i="16" s="1"/>
  <c r="T113" i="16" s="1"/>
  <c r="F111" i="16"/>
  <c r="G111" i="16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H112" i="16" l="1"/>
  <c r="I112" i="16"/>
  <c r="J113" i="16" s="1"/>
  <c r="P111" i="16"/>
  <c r="Q111" i="16"/>
  <c r="R112" i="16" s="1"/>
  <c r="S113" i="16" s="1"/>
  <c r="T114" i="16" s="1"/>
  <c r="F112" i="16"/>
  <c r="K114" i="16"/>
  <c r="L115" i="16" s="1"/>
  <c r="G112" i="16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H113" i="16" l="1"/>
  <c r="I113" i="16"/>
  <c r="J114" i="16" s="1"/>
  <c r="K115" i="16" s="1"/>
  <c r="L116" i="16" s="1"/>
  <c r="P112" i="16"/>
  <c r="Q112" i="16"/>
  <c r="R113" i="16" s="1"/>
  <c r="S114" i="16" s="1"/>
  <c r="T115" i="16" s="1"/>
  <c r="F113" i="16"/>
  <c r="G113" i="16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H114" i="16" l="1"/>
  <c r="I114" i="16"/>
  <c r="J115" i="16" s="1"/>
  <c r="K116" i="16" s="1"/>
  <c r="L117" i="16" s="1"/>
  <c r="Q113" i="16"/>
  <c r="R114" i="16" s="1"/>
  <c r="S115" i="16" s="1"/>
  <c r="T116" i="16" s="1"/>
  <c r="P113" i="16"/>
  <c r="F114" i="16"/>
  <c r="G114" i="16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H115" i="16" l="1"/>
  <c r="F115" i="16"/>
  <c r="I115" i="16"/>
  <c r="J116" i="16" s="1"/>
  <c r="K117" i="16" s="1"/>
  <c r="L118" i="16" s="1"/>
  <c r="Q114" i="16"/>
  <c r="R115" i="16" s="1"/>
  <c r="S116" i="16" s="1"/>
  <c r="T117" i="16" s="1"/>
  <c r="P114" i="16"/>
  <c r="G115" i="16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H116" i="16" l="1"/>
  <c r="F116" i="16"/>
  <c r="I116" i="16"/>
  <c r="J117" i="16" s="1"/>
  <c r="K118" i="16" s="1"/>
  <c r="L119" i="16" s="1"/>
  <c r="Q115" i="16"/>
  <c r="R116" i="16" s="1"/>
  <c r="S117" i="16" s="1"/>
  <c r="T118" i="16" s="1"/>
  <c r="P115" i="16"/>
  <c r="G116" i="16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H117" i="16" l="1"/>
  <c r="I117" i="16"/>
  <c r="J118" i="16" s="1"/>
  <c r="K119" i="16" s="1"/>
  <c r="L120" i="16" s="1"/>
  <c r="P116" i="16"/>
  <c r="Q116" i="16"/>
  <c r="R117" i="16" s="1"/>
  <c r="S118" i="16" s="1"/>
  <c r="T119" i="16" s="1"/>
  <c r="F117" i="16"/>
  <c r="G117" i="16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H118" i="16" l="1"/>
  <c r="I118" i="16"/>
  <c r="J119" i="16" s="1"/>
  <c r="P117" i="16"/>
  <c r="Q117" i="16"/>
  <c r="R118" i="16" s="1"/>
  <c r="S119" i="16" s="1"/>
  <c r="T120" i="16" s="1"/>
  <c r="F118" i="16"/>
  <c r="K120" i="16"/>
  <c r="L121" i="16" s="1"/>
  <c r="G118" i="16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H119" i="16" l="1"/>
  <c r="I119" i="16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K123" i="16" s="1"/>
  <c r="L124" i="16" s="1"/>
  <c r="P120" i="16"/>
  <c r="Q120" i="16"/>
  <c r="R121" i="16" s="1"/>
  <c r="S122" i="16" s="1"/>
  <c r="T123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K125" i="16" s="1"/>
  <c r="L126" i="16" s="1"/>
  <c r="Q122" i="16"/>
  <c r="R123" i="16" s="1"/>
  <c r="S124" i="16" s="1"/>
  <c r="T125" i="16" s="1"/>
  <c r="P122" i="16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K126" i="16" s="1"/>
  <c r="L127" i="16" s="1"/>
  <c r="Q123" i="16"/>
  <c r="R124" i="16" s="1"/>
  <c r="S125" i="16" s="1"/>
  <c r="T126" i="16" s="1"/>
  <c r="P123" i="16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H127" i="16" l="1"/>
  <c r="I127" i="16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K133" i="16" s="1"/>
  <c r="L134" i="16" s="1"/>
  <c r="Q130" i="16"/>
  <c r="R131" i="16" s="1"/>
  <c r="S132" i="16" s="1"/>
  <c r="T133" i="16" s="1"/>
  <c r="P130" i="16"/>
  <c r="G131" i="16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H132" i="16" l="1"/>
  <c r="I132" i="16"/>
  <c r="J133" i="16" s="1"/>
  <c r="K134" i="16" s="1"/>
  <c r="L135" i="16" s="1"/>
  <c r="P131" i="16"/>
  <c r="Q131" i="16"/>
  <c r="R132" i="16" s="1"/>
  <c r="S133" i="16" s="1"/>
  <c r="T134" i="16" s="1"/>
  <c r="G132" i="16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H133" i="16" l="1"/>
  <c r="I133" i="16"/>
  <c r="J134" i="16" s="1"/>
  <c r="K135" i="16" s="1"/>
  <c r="L136" i="16" s="1"/>
  <c r="P132" i="16"/>
  <c r="Q132" i="16"/>
  <c r="R133" i="16" s="1"/>
  <c r="S134" i="16" s="1"/>
  <c r="T135" i="16" s="1"/>
  <c r="F133" i="16"/>
  <c r="G133" i="16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H134" i="16" l="1"/>
  <c r="I134" i="16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K138" i="16" s="1"/>
  <c r="L139" i="16" s="1"/>
  <c r="P135" i="16"/>
  <c r="Q135" i="16"/>
  <c r="R136" i="16" s="1"/>
  <c r="S137" i="16" s="1"/>
  <c r="T138" i="16" s="1"/>
  <c r="G136" i="16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H137" i="16" l="1"/>
  <c r="I137" i="16"/>
  <c r="J138" i="16" s="1"/>
  <c r="K139" i="16" s="1"/>
  <c r="L140" i="16" s="1"/>
  <c r="P136" i="16"/>
  <c r="Q136" i="16"/>
  <c r="R137" i="16" s="1"/>
  <c r="S138" i="16" s="1"/>
  <c r="T139" i="16" s="1"/>
  <c r="F137" i="16"/>
  <c r="G137" i="16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H138" i="16" l="1"/>
  <c r="I138" i="16"/>
  <c r="J139" i="16" s="1"/>
  <c r="K140" i="16" s="1"/>
  <c r="L141" i="16" s="1"/>
  <c r="Q137" i="16"/>
  <c r="R138" i="16" s="1"/>
  <c r="S139" i="16" s="1"/>
  <c r="T140" i="16" s="1"/>
  <c r="P137" i="16"/>
  <c r="F138" i="16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H140" i="16" l="1"/>
  <c r="I140" i="16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K151" i="16" s="1"/>
  <c r="L152" i="16" s="1"/>
  <c r="P148" i="16"/>
  <c r="Q148" i="16"/>
  <c r="R149" i="16" s="1"/>
  <c r="S150" i="16" s="1"/>
  <c r="T151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H155" i="16" l="1"/>
  <c r="I155" i="16"/>
  <c r="J156" i="16" s="1"/>
  <c r="K157" i="16" s="1"/>
  <c r="L158" i="16" s="1"/>
  <c r="F155" i="16"/>
  <c r="Q154" i="16"/>
  <c r="R155" i="16" s="1"/>
  <c r="S156" i="16" s="1"/>
  <c r="T157" i="16" s="1"/>
  <c r="P154" i="16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K158" i="16" s="1"/>
  <c r="L159" i="16" s="1"/>
  <c r="Q155" i="16"/>
  <c r="R156" i="16" s="1"/>
  <c r="S157" i="16" s="1"/>
  <c r="T158" i="16" s="1"/>
  <c r="P155" i="16"/>
  <c r="G156" i="16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AI35" i="3"/>
  <c r="N35" i="3"/>
  <c r="O35" i="3"/>
  <c r="G34" i="4"/>
  <c r="I34" i="4" s="1"/>
  <c r="J34" i="4" s="1"/>
  <c r="H34" i="4"/>
  <c r="K112" i="3"/>
  <c r="L112" i="3" s="1"/>
  <c r="F116" i="3"/>
  <c r="F157" i="16" l="1"/>
  <c r="H157" i="16"/>
  <c r="I157" i="16"/>
  <c r="J158" i="16" s="1"/>
  <c r="K159" i="16" s="1"/>
  <c r="L160" i="16" s="1"/>
  <c r="P156" i="16"/>
  <c r="Q156" i="16"/>
  <c r="R157" i="16" s="1"/>
  <c r="S158" i="16" s="1"/>
  <c r="T159" i="16" s="1"/>
  <c r="G157" i="16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H158" i="16" l="1"/>
  <c r="F158" i="16"/>
  <c r="I158" i="16"/>
  <c r="J159" i="16" s="1"/>
  <c r="K160" i="16" s="1"/>
  <c r="L161" i="16" s="1"/>
  <c r="Q157" i="16"/>
  <c r="R158" i="16" s="1"/>
  <c r="S159" i="16" s="1"/>
  <c r="T160" i="16" s="1"/>
  <c r="P157" i="16"/>
  <c r="G158" i="16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H159" i="16" l="1"/>
  <c r="I159" i="16"/>
  <c r="J160" i="16" s="1"/>
  <c r="K161" i="16" s="1"/>
  <c r="L162" i="16" s="1"/>
  <c r="P158" i="16"/>
  <c r="Q158" i="16"/>
  <c r="R159" i="16" s="1"/>
  <c r="S160" i="16" s="1"/>
  <c r="T161" i="16" s="1"/>
  <c r="F159" i="16"/>
  <c r="G159" i="16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H160" i="16" l="1"/>
  <c r="I160" i="16"/>
  <c r="J161" i="16" s="1"/>
  <c r="K162" i="16" s="1"/>
  <c r="L163" i="16" s="1"/>
  <c r="P159" i="16"/>
  <c r="Q159" i="16"/>
  <c r="R160" i="16" s="1"/>
  <c r="S161" i="16" s="1"/>
  <c r="T162" i="16" s="1"/>
  <c r="F160" i="16"/>
  <c r="G160" i="16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H161" i="16" l="1"/>
  <c r="I161" i="16"/>
  <c r="J162" i="16" s="1"/>
  <c r="K163" i="16" s="1"/>
  <c r="L164" i="16" s="1"/>
  <c r="Q160" i="16"/>
  <c r="R161" i="16" s="1"/>
  <c r="S162" i="16" s="1"/>
  <c r="T163" i="16" s="1"/>
  <c r="P160" i="16"/>
  <c r="F161" i="16"/>
  <c r="G161" i="16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H162" i="16" l="1"/>
  <c r="I162" i="16"/>
  <c r="J163" i="16" s="1"/>
  <c r="K164" i="16" s="1"/>
  <c r="L165" i="16" s="1"/>
  <c r="P161" i="16"/>
  <c r="Q161" i="16"/>
  <c r="R162" i="16" s="1"/>
  <c r="S163" i="16" s="1"/>
  <c r="T164" i="16" s="1"/>
  <c r="G162" i="16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H163" i="16" l="1"/>
  <c r="I163" i="16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K167" i="16" s="1"/>
  <c r="L168" i="16" s="1"/>
  <c r="Q164" i="16"/>
  <c r="R165" i="16" s="1"/>
  <c r="S166" i="16" s="1"/>
  <c r="T167" i="16" s="1"/>
  <c r="P164" i="16"/>
  <c r="F165" i="16"/>
  <c r="G165" i="16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H166" i="16" l="1"/>
  <c r="I166" i="16"/>
  <c r="J167" i="16" s="1"/>
  <c r="F166" i="16"/>
  <c r="P165" i="16"/>
  <c r="Q165" i="16"/>
  <c r="R166" i="16" s="1"/>
  <c r="S167" i="16" s="1"/>
  <c r="T168" i="16" s="1"/>
  <c r="K168" i="16"/>
  <c r="L169" i="16" s="1"/>
  <c r="G166" i="16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H167" i="16" l="1"/>
  <c r="I167" i="16"/>
  <c r="J168" i="16" s="1"/>
  <c r="K169" i="16" s="1"/>
  <c r="L170" i="16" s="1"/>
  <c r="P166" i="16"/>
  <c r="Q166" i="16"/>
  <c r="R167" i="16" s="1"/>
  <c r="S168" i="16" s="1"/>
  <c r="T169" i="16" s="1"/>
  <c r="G167" i="16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H168" i="16" l="1"/>
  <c r="I168" i="16"/>
  <c r="J169" i="16" s="1"/>
  <c r="K170" i="16" s="1"/>
  <c r="L171" i="16" s="1"/>
  <c r="Q167" i="16"/>
  <c r="R168" i="16" s="1"/>
  <c r="S169" i="16" s="1"/>
  <c r="T170" i="16" s="1"/>
  <c r="P167" i="16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K172" i="16" s="1"/>
  <c r="L173" i="16" s="1"/>
  <c r="P169" i="16"/>
  <c r="Q169" i="16"/>
  <c r="R170" i="16" s="1"/>
  <c r="S171" i="16" s="1"/>
  <c r="T172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K174" i="16" s="1"/>
  <c r="L175" i="16" s="1"/>
  <c r="F172" i="16"/>
  <c r="P171" i="16"/>
  <c r="Q171" i="16"/>
  <c r="R172" i="16" s="1"/>
  <c r="S173" i="16" s="1"/>
  <c r="T174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K175" i="16" s="1"/>
  <c r="L176" i="16" s="1"/>
  <c r="P172" i="16"/>
  <c r="Q172" i="16"/>
  <c r="R173" i="16" s="1"/>
  <c r="S174" i="16" s="1"/>
  <c r="T175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K179" i="16" s="1"/>
  <c r="L180" i="16" s="1"/>
  <c r="P176" i="16"/>
  <c r="Q176" i="16"/>
  <c r="R177" i="16" s="1"/>
  <c r="S178" i="16" s="1"/>
  <c r="T179" i="16" s="1"/>
  <c r="F177" i="16"/>
  <c r="G177" i="16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H178" i="16" l="1"/>
  <c r="I178" i="16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K181" i="16" s="1"/>
  <c r="L182" i="16" s="1"/>
  <c r="P178" i="16"/>
  <c r="Q178" i="16"/>
  <c r="R179" i="16" s="1"/>
  <c r="S180" i="16" s="1"/>
  <c r="T181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H183" i="16" l="1"/>
  <c r="I183" i="16"/>
  <c r="J184" i="16" s="1"/>
  <c r="K185" i="16" s="1"/>
  <c r="L186" i="16" s="1"/>
  <c r="P182" i="16"/>
  <c r="Q182" i="16"/>
  <c r="R183" i="16" s="1"/>
  <c r="S184" i="16" s="1"/>
  <c r="T185" i="16" s="1"/>
  <c r="F183" i="16"/>
  <c r="G183" i="16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H184" i="16" l="1"/>
  <c r="I184" i="16"/>
  <c r="J185" i="16" s="1"/>
  <c r="K186" i="16" s="1"/>
  <c r="Q183" i="16"/>
  <c r="R184" i="16" s="1"/>
  <c r="S185" i="16" s="1"/>
  <c r="T186" i="16" s="1"/>
  <c r="P183" i="16"/>
  <c r="F184" i="16"/>
  <c r="G184" i="16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H185" i="16" l="1"/>
  <c r="I185" i="16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F190" i="16" l="1"/>
  <c r="I190" i="16"/>
  <c r="J191" i="16" s="1"/>
  <c r="K192" i="16" s="1"/>
  <c r="L193" i="16" s="1"/>
  <c r="P189" i="16"/>
  <c r="Q189" i="16"/>
  <c r="R190" i="16" s="1"/>
  <c r="S191" i="16" s="1"/>
  <c r="T192" i="16" s="1"/>
  <c r="G190" i="16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H191" i="16" l="1"/>
  <c r="I191" i="16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D194" i="16"/>
  <c r="E150" i="4"/>
  <c r="F150" i="4" s="1"/>
  <c r="I150" i="3"/>
  <c r="D150" i="4" s="1"/>
  <c r="S150" i="3"/>
  <c r="T150" i="3" s="1"/>
  <c r="U150" i="3"/>
  <c r="F195" i="16" l="1"/>
  <c r="H195" i="16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H199" i="16" l="1"/>
  <c r="I199" i="16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F203" i="16" l="1"/>
  <c r="I203" i="16"/>
  <c r="J204" i="16" s="1"/>
  <c r="K205" i="16" s="1"/>
  <c r="L206" i="16" s="1"/>
  <c r="Q202" i="16"/>
  <c r="R203" i="16" s="1"/>
  <c r="S204" i="16" s="1"/>
  <c r="T205" i="16" s="1"/>
  <c r="P202" i="16"/>
  <c r="G203" i="16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H204" i="16" l="1"/>
  <c r="D204" i="16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H206" i="16" l="1"/>
  <c r="I206" i="16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F207" i="16" l="1"/>
  <c r="H207" i="16"/>
  <c r="I207" i="16"/>
  <c r="J208" i="16" s="1"/>
  <c r="K209" i="16" s="1"/>
  <c r="L210" i="16" s="1"/>
  <c r="G207" i="16"/>
  <c r="Q206" i="16"/>
  <c r="R207" i="16" s="1"/>
  <c r="S208" i="16" s="1"/>
  <c r="T209" i="16" s="1"/>
  <c r="P206" i="16"/>
  <c r="D207" i="16"/>
  <c r="E207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H208" i="16" l="1"/>
  <c r="F208" i="16"/>
  <c r="G208" i="16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F209" i="16" l="1"/>
  <c r="G209" i="16"/>
  <c r="I209" i="16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F210" i="16" l="1"/>
  <c r="I210" i="16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F211" i="16" l="1"/>
  <c r="I211" i="16"/>
  <c r="J212" i="16" s="1"/>
  <c r="K213" i="16" s="1"/>
  <c r="L214" i="16" s="1"/>
  <c r="H211" i="16"/>
  <c r="G211" i="16"/>
  <c r="P210" i="16"/>
  <c r="Q210" i="16"/>
  <c r="R211" i="16" s="1"/>
  <c r="S212" i="16" s="1"/>
  <c r="T213" i="16" s="1"/>
  <c r="D211" i="16"/>
  <c r="E211" i="16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H212" i="16" l="1"/>
  <c r="F212" i="16"/>
  <c r="I212" i="16"/>
  <c r="J213" i="16" s="1"/>
  <c r="K214" i="16" s="1"/>
  <c r="L215" i="16" s="1"/>
  <c r="G212" i="16"/>
  <c r="P211" i="16"/>
  <c r="Q211" i="16"/>
  <c r="R212" i="16" s="1"/>
  <c r="S213" i="16" s="1"/>
  <c r="T214" i="16" s="1"/>
  <c r="D212" i="16"/>
  <c r="E212" i="16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H213" i="16" l="1"/>
  <c r="F213" i="16"/>
  <c r="I213" i="16"/>
  <c r="J214" i="16" s="1"/>
  <c r="K215" i="16" s="1"/>
  <c r="L216" i="16" s="1"/>
  <c r="G213" i="16"/>
  <c r="P212" i="16"/>
  <c r="Q212" i="16"/>
  <c r="R213" i="16" s="1"/>
  <c r="S214" i="16" s="1"/>
  <c r="T215" i="16" s="1"/>
  <c r="D213" i="16"/>
  <c r="E213" i="16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H214" i="16" l="1"/>
  <c r="F214" i="16"/>
  <c r="I214" i="16"/>
  <c r="J215" i="16" s="1"/>
  <c r="K216" i="16" s="1"/>
  <c r="L217" i="16" s="1"/>
  <c r="G214" i="16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I215" i="16" l="1"/>
  <c r="J216" i="16" s="1"/>
  <c r="K217" i="16" s="1"/>
  <c r="H215" i="16"/>
  <c r="I216" i="16" s="1"/>
  <c r="J217" i="16" s="1"/>
  <c r="K218" i="16" s="1"/>
  <c r="L218" i="16"/>
  <c r="F215" i="16"/>
  <c r="G215" i="16"/>
  <c r="P214" i="16"/>
  <c r="Q214" i="16"/>
  <c r="R215" i="16" s="1"/>
  <c r="S216" i="16" s="1"/>
  <c r="T217" i="16" s="1"/>
  <c r="D215" i="16"/>
  <c r="E215" i="16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F216" i="16" l="1"/>
  <c r="L219" i="16"/>
  <c r="H216" i="16"/>
  <c r="I217" i="16" s="1"/>
  <c r="J218" i="16" s="1"/>
  <c r="K219" i="16" s="1"/>
  <c r="L220" i="16" s="1"/>
  <c r="G216" i="16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H217" i="16" l="1"/>
  <c r="I218" i="16" s="1"/>
  <c r="J219" i="16" s="1"/>
  <c r="K220" i="16" s="1"/>
  <c r="L221" i="16" s="1"/>
  <c r="G217" i="16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F219" i="16" l="1"/>
  <c r="G219" i="16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F220" i="16" l="1"/>
  <c r="G220" i="16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G221" i="16" l="1"/>
  <c r="H221" i="16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F231" i="16" l="1"/>
  <c r="G231" i="16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F252" i="16" l="1"/>
  <c r="G252" i="16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F253" i="16" l="1"/>
  <c r="G253" i="16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F259" i="16" l="1"/>
  <c r="G259" i="16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F260" i="16" l="1"/>
  <c r="G260" i="16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F261" i="16" l="1"/>
  <c r="G261" i="16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F264" i="16" l="1"/>
  <c r="G264" i="16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F265" i="16" l="1"/>
  <c r="G265" i="16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F266" i="16" l="1"/>
  <c r="G266" i="16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F267" i="16" l="1"/>
  <c r="G267" i="16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F271" i="16" l="1"/>
  <c r="G271" i="16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F272" i="16" l="1"/>
  <c r="G272" i="16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F274" i="16" l="1"/>
  <c r="G274" i="16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F275" i="16" l="1"/>
  <c r="G275" i="16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F286" i="16" l="1"/>
  <c r="G286" i="16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F287" i="16" l="1"/>
  <c r="G287" i="16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F288" i="16" l="1"/>
  <c r="G288" i="16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F294" i="16" l="1"/>
  <c r="G294" i="16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F298" i="16" l="1"/>
  <c r="G298" i="16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F302" i="16" l="1"/>
  <c r="G302" i="16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F310" i="16" l="1"/>
  <c r="G310" i="16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F312" i="16" l="1"/>
  <c r="G312" i="16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F318" i="16" l="1"/>
  <c r="G318" i="16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F319" i="16" l="1"/>
  <c r="G319" i="16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F320" i="16" l="1"/>
  <c r="G320" i="16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F322" i="16" l="1"/>
  <c r="G322" i="16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F323" i="16" l="1"/>
  <c r="G323" i="16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F324" i="16" l="1"/>
  <c r="G324" i="16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F325" i="16" l="1"/>
  <c r="G325" i="16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F326" i="16" l="1"/>
  <c r="G326" i="16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F327" i="16" l="1"/>
  <c r="G327" i="16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F328" i="16" l="1"/>
  <c r="G328" i="16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F332" i="16" l="1"/>
  <c r="G332" i="16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F333" i="16" l="1"/>
  <c r="G333" i="16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F334" i="16" l="1"/>
  <c r="G334" i="16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F335" i="16" l="1"/>
  <c r="G335" i="16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F337" i="16" l="1"/>
  <c r="G337" i="16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F353" i="16" l="1"/>
  <c r="G353" i="16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F358" i="16" l="1"/>
  <c r="G358" i="16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F359" i="16" l="1"/>
  <c r="G359" i="16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F376" i="16" l="1"/>
  <c r="G376" i="16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F377" i="16" l="1"/>
  <c r="G377" i="16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F378" i="16" l="1"/>
  <c r="G378" i="16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F379" i="16" l="1"/>
  <c r="G379" i="16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F380" i="16" l="1"/>
  <c r="G380" i="16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F381" i="16" l="1"/>
  <c r="G381" i="16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F382" i="16" l="1"/>
  <c r="G382" i="16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F383" i="16" l="1"/>
  <c r="G383" i="16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F384" i="16" l="1"/>
  <c r="G384" i="16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F386" i="16" l="1"/>
  <c r="G386" i="16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F387" i="16" l="1"/>
  <c r="G387" i="16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F388" i="16" l="1"/>
  <c r="G388" i="16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F389" i="16" l="1"/>
  <c r="G389" i="16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F390" i="16" l="1"/>
  <c r="G390" i="16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F391" i="16" l="1"/>
  <c r="G391" i="16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F392" i="16" l="1"/>
  <c r="G392" i="16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F393" i="16" l="1"/>
  <c r="G393" i="16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F395" i="16" l="1"/>
  <c r="G395" i="16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F397" i="16" l="1"/>
  <c r="G397" i="16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F398" i="16" l="1"/>
  <c r="G398" i="16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F399" i="16" l="1"/>
  <c r="G399" i="16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F400" i="16" l="1"/>
  <c r="G400" i="16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F401" i="16" l="1"/>
  <c r="G401" i="16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F402" i="16" l="1"/>
  <c r="G402" i="16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F403" i="16" l="1"/>
  <c r="G403" i="16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F414" i="16" l="1"/>
  <c r="G414" i="16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F421" i="16" l="1"/>
  <c r="G421" i="16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F423" i="16" l="1"/>
  <c r="G423" i="16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F426" i="16" l="1"/>
  <c r="G426" i="16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F439" i="16" l="1"/>
  <c r="G439" i="16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F440" i="16" l="1"/>
  <c r="G440" i="16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F441" i="16" l="1"/>
  <c r="G441" i="16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F450" i="16" l="1"/>
  <c r="G450" i="16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F454" i="16" l="1"/>
  <c r="G454" i="16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F466" i="16" l="1"/>
  <c r="G466" i="16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F474" i="16" l="1"/>
  <c r="G474" i="16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F475" i="16" l="1"/>
  <c r="G475" i="16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F476" i="16" l="1"/>
  <c r="G476" i="16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F483" i="16" l="1"/>
  <c r="G483" i="16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F489" i="16" l="1"/>
  <c r="G489" i="16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F497" i="16" l="1"/>
  <c r="G497" i="16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F498" i="16" l="1"/>
  <c r="G498" i="16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F502" i="16" l="1"/>
  <c r="G502" i="16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F503" i="16" l="1"/>
  <c r="G503" i="16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F504" i="16" l="1"/>
  <c r="G504" i="16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F505" i="16" l="1"/>
  <c r="G505" i="16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F507" i="16" l="1"/>
  <c r="G507" i="16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F509" i="16" l="1"/>
  <c r="G509" i="16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F514" i="16" l="1"/>
  <c r="G514" i="16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F517" i="16" l="1"/>
  <c r="G517" i="16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F518" i="16" l="1"/>
  <c r="G518" i="16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F519" i="16" l="1"/>
  <c r="G519" i="16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F520" i="16" l="1"/>
  <c r="G520" i="16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F521" i="16" l="1"/>
  <c r="G521" i="16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F522" i="16" l="1"/>
  <c r="G522" i="16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F523" i="16" l="1"/>
  <c r="G523" i="16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F533" i="16" l="1"/>
  <c r="G533" i="16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F534" i="16" l="1"/>
  <c r="G534" i="16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F537" i="16" l="1"/>
  <c r="G537" i="16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F541" i="16" l="1"/>
  <c r="G541" i="16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F542" i="16" l="1"/>
  <c r="G542" i="16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F543" i="16" l="1"/>
  <c r="G543" i="16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F551" i="16" l="1"/>
  <c r="G551" i="16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F552" i="16" l="1"/>
  <c r="G552" i="16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F553" i="16" l="1"/>
  <c r="G553" i="16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F554" i="16" l="1"/>
  <c r="G554" i="16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F558" i="16" l="1"/>
  <c r="G558" i="16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F567" i="16" l="1"/>
  <c r="G567" i="16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F568" i="16" l="1"/>
  <c r="G568" i="16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F569" i="16" l="1"/>
  <c r="G569" i="16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F570" i="16" l="1"/>
  <c r="G570" i="16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F573" i="16" l="1"/>
  <c r="G573" i="16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F574" i="16" l="1"/>
  <c r="G574" i="16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F575" i="16" l="1"/>
  <c r="G575" i="16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F584" i="16" l="1"/>
  <c r="G584" i="16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F585" i="16" l="1"/>
  <c r="G585" i="16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F592" i="16" l="1"/>
  <c r="G592" i="16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F594" i="16" l="1"/>
  <c r="G594" i="16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F604" i="16" l="1"/>
  <c r="G604" i="16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F606" i="16" l="1"/>
  <c r="G606" i="16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F611" i="16" l="1"/>
  <c r="G611" i="16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F612" i="16" l="1"/>
  <c r="G612" i="16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F613" i="16" l="1"/>
  <c r="G613" i="16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F615" i="16" l="1"/>
  <c r="G615" i="16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F619" i="16" l="1"/>
  <c r="G619" i="16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F621" i="16" l="1"/>
  <c r="G621" i="16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F622" i="16" l="1"/>
  <c r="G622" i="16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F625" i="16" l="1"/>
  <c r="G625" i="16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F626" i="16" l="1"/>
  <c r="G626" i="16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F641" i="16" l="1"/>
  <c r="G641" i="16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F642" i="16" l="1"/>
  <c r="G642" i="16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F643" i="16" l="1"/>
  <c r="G643" i="16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F644" i="16" l="1"/>
  <c r="G644" i="16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F645" i="16" l="1"/>
  <c r="G645" i="16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F664" i="16" l="1"/>
  <c r="G664" i="16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F666" i="16" l="1"/>
  <c r="G666" i="16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F667" i="16" l="1"/>
  <c r="G667" i="16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F675" i="16" l="1"/>
  <c r="G675" i="16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F676" i="16" l="1"/>
  <c r="G676" i="16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F681" i="16" l="1"/>
  <c r="G681" i="16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F682" i="16" l="1"/>
  <c r="G682" i="16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F683" i="16" l="1"/>
  <c r="G683" i="16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F684" i="16" l="1"/>
  <c r="G684" i="16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F685" i="16" l="1"/>
  <c r="G685" i="16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F686" i="16" l="1"/>
  <c r="G686" i="16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F689" i="16" l="1"/>
  <c r="G689" i="16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F691" i="16" l="1"/>
  <c r="G691" i="16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F692" i="16" l="1"/>
  <c r="G692" i="16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F699" i="16" l="1"/>
  <c r="G699" i="16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F700" i="16" l="1"/>
  <c r="G700" i="16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F704" i="16" l="1"/>
  <c r="G704" i="16"/>
  <c r="H705" i="16" s="1"/>
  <c r="I706" i="16" s="1"/>
  <c r="J707" i="16" s="1"/>
  <c r="P703" i="16"/>
  <c r="Q703" i="16"/>
  <c r="E704" i="16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F705" i="16" l="1"/>
  <c r="G705" i="16"/>
  <c r="H706" i="16" s="1"/>
  <c r="I707" i="16" s="1"/>
  <c r="D705" i="16"/>
  <c r="E705" i="16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F706" i="16" l="1"/>
  <c r="G706" i="16"/>
  <c r="H707" i="16" s="1"/>
  <c r="D706" i="16"/>
  <c r="E706" i="16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F707" i="16" l="1"/>
  <c r="G707" i="16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H486" i="4"/>
  <c r="G486" i="4"/>
  <c r="I486" i="4" s="1"/>
  <c r="J486" i="4" s="1"/>
  <c r="N487" i="3" l="1"/>
  <c r="O487" i="3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C62" i="19" s="1"/>
  <c r="K908" i="4"/>
  <c r="M908" i="4"/>
  <c r="G909" i="4"/>
  <c r="I909" i="4" s="1"/>
  <c r="H909" i="4"/>
  <c r="C63" i="19" l="1"/>
  <c r="J62" i="19"/>
  <c r="K30" i="19" s="1"/>
  <c r="C57" i="19"/>
  <c r="C8" i="18"/>
  <c r="D72" i="18" s="1"/>
  <c r="E7" i="19"/>
  <c r="C39" i="19" s="1"/>
  <c r="J909" i="4"/>
  <c r="I910" i="4"/>
  <c r="C12" i="4"/>
  <c r="C13" i="4"/>
  <c r="C12" i="11" s="1"/>
  <c r="AA908" i="3"/>
  <c r="AA909" i="3" s="1"/>
  <c r="K18" i="3"/>
  <c r="P18" i="3"/>
  <c r="D34" i="18" l="1"/>
  <c r="D25" i="18"/>
  <c r="D21" i="18"/>
  <c r="D46" i="18"/>
  <c r="D39" i="18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0" i="21" s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F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F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F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F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<sst xmlns="http://schemas.openxmlformats.org/spreadsheetml/2006/main" count="2157" uniqueCount="1270">
  <si>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</si>
  <si>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</si>
  <si>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</si>
  <si>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</si>
  <si>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</si>
  <si>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</si>
  <si>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</si>
  <si>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</si>
  <si>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</si>
  <si>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</si>
  <si>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</si>
  <si>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</si>
  <si>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</si>
  <si>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</si>
  <si>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</si>
  <si>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</si>
  <si>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</si>
  <si>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</si>
  <si>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</si>
  <si>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</si>
  <si>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</si>
  <si>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</si>
  <si>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</si>
  <si>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</si>
  <si>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</si>
  <si>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</si>
  <si>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</si>
  <si>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</si>
  <si>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</si>
  <si>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</si>
  <si>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</si>
  <si>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</si>
  <si>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</si>
  <si>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</si>
  <si>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</si>
  <si>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</si>
  <si>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</si>
  <si>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</si>
  <si>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</si>
  <si>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</si>
  <si>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</si>
  <si>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</si>
  <si>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</si>
  <si>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</si>
  <si>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</si>
  <si>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</si>
  <si>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</si>
  <si>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</si>
  <si>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</si>
  <si>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</si>
  <si>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</si>
  <si>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</si>
  <si>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</si>
  <si>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</si>
  <si>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</si>
  <si>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</si>
  <si>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</si>
  <si>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</si>
  <si>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</si>
  <si>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</si>
  <si>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</si>
  <si>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</si>
  <si>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</si>
  <si>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</si>
  <si>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</si>
  <si>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</si>
  <si>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</si>
  <si>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</si>
  <si>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</si>
  <si>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</si>
  <si>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</si>
  <si>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</si>
  <si>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</si>
  <si>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</si>
  <si>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</si>
  <si>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</si>
  <si>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</si>
  <si>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</si>
  <si>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</si>
  <si>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</si>
  <si>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</si>
  <si>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</si>
  <si>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</si>
  <si>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</si>
  <si>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</si>
  <si>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</si>
  <si>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</si>
  <si>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</si>
  <si>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</si>
  <si>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</si>
  <si>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</si>
  <si>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</si>
  <si>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</si>
  <si>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</si>
  <si>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</si>
  <si>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</si>
  <si>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</si>
  <si>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</si>
  <si>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</si>
  <si>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</si>
  <si>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</si>
  <si>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</si>
  <si>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</si>
  <si>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</si>
  <si>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</si>
  <si>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</si>
  <si>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</si>
  <si>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</si>
  <si>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</si>
  <si>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</si>
  <si>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</si>
  <si>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</si>
  <si>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</si>
  <si>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</si>
  <si>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</si>
  <si>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</si>
  <si>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</si>
  <si>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</si>
  <si>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</si>
  <si>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</si>
  <si>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</si>
  <si>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</si>
  <si>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</si>
  <si>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</si>
  <si>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</si>
  <si>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</si>
  <si>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</si>
  <si>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</si>
  <si>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</si>
  <si>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</si>
  <si>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</si>
  <si>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</si>
  <si>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</si>
  <si>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</si>
  <si>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</si>
  <si>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</si>
  <si>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</si>
  <si>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</si>
  <si>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</si>
  <si>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</si>
  <si>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</si>
  <si>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</si>
  <si>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</si>
  <si>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</si>
  <si>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</si>
  <si>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</si>
  <si>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</si>
  <si>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</si>
  <si>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</si>
  <si>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</si>
  <si>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</si>
  <si>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</si>
  <si>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</si>
  <si>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</si>
  <si>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</si>
  <si>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</si>
  <si>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</si>
  <si>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</si>
  <si>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</si>
  <si>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</si>
  <si>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</si>
  <si>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</si>
  <si>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</si>
  <si>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</si>
  <si>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</si>
  <si>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</si>
  <si>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</si>
  <si>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</si>
  <si>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</si>
  <si>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</si>
  <si>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</si>
  <si>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</si>
  <si>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</si>
  <si>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</si>
  <si>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</si>
  <si>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</si>
  <si>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</si>
  <si>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</si>
  <si>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</si>
  <si>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</si>
  <si>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</si>
  <si>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</si>
  <si>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</si>
  <si>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</si>
  <si>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</si>
  <si>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</si>
  <si>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</si>
  <si>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</si>
  <si>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</si>
  <si>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</si>
  <si>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</si>
  <si>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</si>
  <si>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</si>
  <si>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</si>
  <si>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</si>
  <si>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</si>
  <si>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</si>
  <si>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</si>
  <si>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</si>
  <si>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</si>
  <si>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</si>
  <si>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</si>
  <si>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</si>
  <si>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</si>
  <si>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</si>
  <si>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</si>
  <si>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</si>
  <si>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</si>
  <si>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</si>
  <si>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</si>
  <si>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</si>
  <si>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</si>
  <si>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</si>
  <si>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</si>
  <si>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</si>
  <si>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</si>
  <si>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</si>
  <si>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</si>
  <si>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</si>
  <si>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</si>
  <si>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</si>
  <si>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</si>
  <si>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</si>
  <si>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</si>
  <si>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</si>
  <si>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</si>
  <si>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</si>
  <si>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</si>
  <si>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</si>
  <si>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</si>
  <si>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</si>
  <si>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</si>
  <si>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</si>
  <si>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</si>
  <si>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</si>
  <si>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</si>
  <si>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</si>
  <si>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</si>
  <si>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</si>
  <si>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</si>
  <si>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</si>
  <si>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</si>
  <si>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</si>
  <si>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</si>
  <si>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</si>
  <si>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</si>
  <si>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</si>
  <si>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</si>
  <si>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</si>
  <si>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</si>
  <si>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</si>
  <si>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</si>
  <si>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</si>
  <si>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</si>
  <si>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</si>
  <si>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</si>
  <si>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</si>
  <si>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</si>
  <si>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</si>
  <si>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</si>
  <si>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</si>
  <si>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</si>
  <si>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</si>
  <si>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</si>
  <si>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</si>
  <si>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</si>
  <si>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</si>
  <si>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</si>
  <si>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</si>
  <si>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</si>
  <si>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</si>
  <si>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</si>
  <si>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</si>
  <si>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</si>
  <si>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</si>
  <si>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</si>
  <si>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</si>
  <si>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</si>
  <si>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</si>
  <si>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</si>
  <si>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</si>
  <si>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</si>
  <si>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</si>
  <si>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</si>
  <si>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</si>
  <si>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</si>
  <si>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</si>
  <si>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</si>
  <si>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</si>
  <si>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</si>
  <si>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</si>
  <si>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</si>
  <si>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</si>
  <si>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</si>
  <si>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</si>
  <si>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</si>
  <si>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</si>
  <si>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</si>
  <si>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</si>
  <si>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</si>
  <si>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</si>
  <si>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</si>
  <si>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</si>
  <si>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</si>
  <si>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</si>
  <si>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</si>
  <si>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</si>
  <si>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</si>
  <si>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</si>
  <si>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</si>
  <si>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</si>
  <si>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</si>
  <si>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</si>
  <si>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</si>
  <si>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</si>
  <si>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</si>
  <si>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</si>
  <si>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</si>
  <si>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</si>
  <si>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</si>
  <si>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</si>
  <si>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</si>
  <si>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</si>
  <si>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</si>
  <si>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</si>
  <si>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</si>
  <si>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</si>
  <si>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</si>
  <si>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</si>
  <si>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</si>
  <si>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</si>
  <si>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</si>
  <si>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</si>
  <si>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</si>
  <si>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</si>
  <si>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</si>
  <si>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</si>
  <si>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</si>
  <si>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</si>
  <si>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</si>
  <si>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</si>
  <si>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</si>
  <si>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</si>
  <si>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</si>
  <si>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</si>
  <si>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</si>
  <si>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</si>
  <si>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</si>
  <si>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</si>
  <si>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</si>
  <si>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</si>
  <si>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</si>
  <si>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</si>
  <si>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</si>
  <si>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</si>
  <si>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</si>
  <si>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</si>
  <si>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</si>
  <si>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</si>
  <si>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</si>
  <si>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</si>
  <si>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</si>
  <si>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</si>
  <si>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</si>
  <si>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</si>
  <si>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</si>
  <si>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</si>
  <si>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</si>
  <si>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</si>
  <si>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</si>
  <si>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</si>
  <si>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</si>
  <si>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</si>
  <si>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</si>
  <si>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</si>
  <si>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</si>
  <si>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</si>
  <si>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</si>
  <si>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</si>
  <si>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</si>
  <si>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</si>
  <si>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</si>
  <si>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</si>
  <si>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</si>
  <si>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</si>
  <si>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</si>
  <si>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</si>
  <si>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</si>
  <si>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</si>
  <si>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</si>
  <si>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</si>
  <si>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</si>
  <si>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</si>
  <si>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</si>
  <si>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</si>
  <si>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</si>
  <si>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</si>
  <si>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</si>
  <si>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</si>
  <si>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</si>
  <si>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</si>
  <si>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</si>
  <si>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</si>
  <si>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</si>
  <si>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</si>
  <si>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</si>
  <si>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</si>
  <si>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</si>
  <si>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</si>
  <si>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</si>
  <si>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</si>
  <si>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</si>
  <si>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</si>
  <si>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</si>
  <si>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</si>
  <si>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</si>
  <si>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</si>
  <si>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</si>
  <si>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</si>
  <si>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</si>
  <si>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</si>
  <si>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</si>
  <si>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</si>
  <si>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</si>
  <si>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</si>
  <si>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</si>
  <si>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</si>
  <si>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</si>
  <si>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</si>
  <si>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</si>
  <si>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</si>
  <si>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</si>
  <si>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</si>
  <si>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</si>
  <si>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</si>
  <si>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</si>
  <si>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</si>
  <si>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</si>
  <si>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</si>
  <si>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</si>
  <si>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</si>
  <si>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</si>
  <si>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</si>
  <si>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</si>
  <si>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</si>
  <si>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</si>
  <si>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</si>
  <si>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</si>
  <si>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</si>
  <si>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</si>
  <si>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</si>
  <si>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</si>
  <si>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</si>
  <si>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</si>
  <si>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</si>
  <si>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</si>
  <si>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</si>
  <si>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</si>
  <si>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</si>
  <si>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</si>
  <si>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</si>
  <si>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</si>
  <si>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</si>
  <si>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</si>
  <si>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</si>
  <si>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</si>
  <si>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</si>
  <si>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</si>
  <si>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</si>
  <si>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</si>
  <si>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</si>
  <si>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</si>
  <si>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</si>
  <si>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</si>
  <si>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</si>
  <si>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</si>
  <si>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</si>
  <si>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</si>
  <si>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</si>
  <si>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</si>
  <si>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</si>
  <si>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</si>
  <si>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</si>
  <si>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</si>
  <si>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</si>
  <si>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</si>
  <si>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</si>
  <si>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</si>
  <si>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</si>
  <si>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</si>
  <si>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</si>
  <si>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</si>
  <si>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</si>
  <si>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</si>
  <si>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</si>
  <si>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</si>
  <si>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</si>
  <si>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</si>
  <si>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</si>
  <si>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</si>
  <si>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</si>
  <si>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</si>
  <si>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</si>
  <si>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</si>
  <si>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</si>
  <si>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</si>
  <si>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</si>
  <si>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</si>
  <si>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</si>
  <si>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</si>
  <si>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</si>
  <si>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</si>
  <si>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</si>
  <si>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</si>
  <si>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</si>
  <si>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</si>
  <si>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</si>
  <si>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</si>
  <si>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</si>
  <si>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</si>
  <si>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</si>
  <si>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</si>
  <si>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</si>
  <si>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</si>
  <si>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</si>
  <si>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</si>
  <si>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</si>
  <si>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</si>
  <si>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</si>
  <si>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</si>
  <si>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</si>
  <si>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</si>
  <si>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</si>
  <si>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</si>
  <si>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</si>
  <si>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</si>
  <si>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</si>
  <si>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</si>
  <si>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</si>
  <si>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</si>
  <si>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</si>
  <si>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</si>
  <si>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</si>
  <si>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</si>
  <si>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</si>
  <si>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</si>
  <si>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</si>
  <si>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</si>
  <si>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</si>
  <si>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</si>
  <si>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</si>
  <si>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</si>
  <si>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</si>
  <si>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</si>
  <si>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</si>
  <si>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</si>
  <si>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</si>
  <si>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</si>
  <si>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</si>
  <si>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</si>
  <si>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</si>
  <si>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</si>
  <si>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</si>
  <si>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</si>
  <si>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</si>
  <si>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</si>
  <si>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</si>
  <si>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</si>
  <si>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</si>
  <si>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</si>
  <si>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</si>
  <si>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</si>
  <si>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</si>
  <si>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</si>
  <si>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</si>
  <si>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</si>
  <si>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</si>
  <si>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</si>
  <si>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</si>
  <si>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</si>
  <si>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</si>
  <si>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</si>
  <si>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</si>
  <si>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</si>
  <si>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</si>
  <si>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</si>
  <si>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</si>
  <si>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</si>
  <si>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</si>
  <si>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</si>
  <si>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</si>
  <si>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</si>
  <si>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</si>
  <si>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</si>
  <si>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</si>
  <si>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</si>
  <si>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</si>
  <si>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</si>
  <si>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</si>
  <si>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</si>
  <si>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</si>
  <si>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</si>
  <si>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</si>
  <si>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</si>
  <si>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</si>
  <si>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</si>
  <si>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</si>
  <si>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</si>
  <si>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</si>
  <si>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</si>
  <si>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</si>
  <si>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</si>
  <si>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</si>
  <si>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</si>
  <si>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</si>
  <si>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</si>
  <si>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</si>
  <si>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</si>
  <si>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</si>
  <si>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</si>
  <si>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</si>
  <si>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</si>
  <si>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</si>
  <si>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</si>
  <si>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</si>
  <si>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</si>
  <si>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</si>
  <si>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</si>
  <si>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</si>
  <si>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</si>
  <si>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</si>
  <si>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</si>
  <si>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</si>
  <si>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</si>
  <si>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</si>
  <si>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</si>
  <si>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</si>
  <si>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</si>
  <si>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</si>
  <si>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</si>
  <si>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</si>
  <si>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</si>
  <si>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</si>
  <si>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</si>
  <si>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</si>
  <si>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</si>
  <si>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</si>
  <si>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</si>
  <si>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</si>
  <si>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</si>
  <si>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</si>
  <si>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</si>
  <si>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</si>
  <si>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</si>
  <si>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</si>
  <si>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</si>
  <si>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</si>
  <si>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</si>
  <si>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</si>
  <si>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</si>
  <si>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</si>
  <si>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</si>
  <si>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</si>
  <si>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</si>
  <si>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</si>
  <si>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</si>
  <si>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</si>
  <si>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</si>
  <si>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</si>
  <si>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</si>
  <si>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</si>
  <si>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</si>
  <si>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</si>
  <si>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</si>
  <si>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</si>
  <si>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</si>
  <si>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</si>
  <si>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</si>
  <si>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</si>
  <si>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</si>
  <si>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</si>
  <si>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</si>
  <si>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</si>
  <si>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</si>
  <si>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</si>
  <si>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</si>
  <si>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</si>
  <si>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</si>
  <si>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</si>
  <si>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</si>
  <si>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</si>
  <si>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</si>
  <si>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</si>
  <si>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</si>
  <si>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</si>
  <si>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</si>
  <si>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</si>
  <si>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</si>
  <si>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</si>
  <si>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</si>
  <si>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</si>
  <si>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</si>
  <si>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</si>
  <si>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</si>
  <si>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</si>
  <si>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</si>
  <si>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</si>
  <si>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</si>
  <si>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</si>
  <si>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</si>
  <si>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</si>
  <si>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</si>
  <si>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</si>
  <si>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</si>
  <si>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</si>
  <si>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</si>
  <si>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</si>
  <si>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</si>
  <si>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</si>
  <si>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</si>
  <si>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</si>
  <si>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</si>
  <si>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</si>
  <si>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</si>
  <si>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</si>
  <si>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</si>
  <si>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</si>
  <si>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</si>
  <si>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</si>
  <si>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</si>
  <si>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</si>
  <si>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</si>
  <si>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</si>
  <si>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</si>
  <si>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</si>
  <si>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</si>
  <si>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</si>
  <si>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</si>
  <si>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</si>
  <si>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</si>
  <si>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</si>
  <si>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</si>
  <si>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</si>
  <si>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</si>
  <si>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</si>
  <si>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</si>
  <si>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</si>
  <si>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</si>
  <si>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</si>
  <si>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</si>
  <si>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</si>
  <si>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</si>
  <si>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</si>
  <si>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</si>
  <si>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</si>
  <si>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</si>
  <si>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</si>
  <si>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</si>
  <si>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</si>
  <si>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</si>
  <si>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</si>
  <si>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</si>
  <si>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</si>
  <si>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</si>
  <si>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</si>
  <si>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</si>
  <si>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</si>
  <si>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</si>
  <si>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</si>
  <si>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</si>
  <si>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</si>
  <si>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</si>
  <si>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</si>
  <si>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</si>
  <si>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</si>
  <si>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</si>
  <si>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</si>
  <si>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</si>
  <si>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</si>
  <si>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</si>
  <si>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</si>
  <si>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</si>
  <si>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</si>
  <si>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</si>
  <si>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</si>
  <si>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</si>
  <si>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</si>
  <si>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</si>
  <si>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</si>
  <si>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</si>
  <si>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</si>
  <si>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</si>
  <si>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</si>
  <si>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</si>
  <si>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</si>
  <si>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</si>
  <si>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</si>
  <si>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</si>
  <si>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</si>
  <si>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</si>
  <si>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</si>
  <si>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</si>
  <si>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</si>
  <si>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</si>
  <si>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</si>
  <si>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</si>
  <si>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</si>
  <si>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</si>
  <si>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</si>
  <si>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</si>
  <si>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</si>
  <si>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</si>
  <si>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</si>
  <si>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</si>
  <si>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</si>
  <si>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</si>
  <si>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</si>
  <si>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</si>
  <si>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</si>
  <si>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</si>
  <si>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</si>
  <si>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</si>
  <si>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</si>
  <si>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</si>
  <si>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</si>
  <si>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</si>
  <si>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</si>
  <si>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</si>
  <si>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</si>
  <si>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</si>
  <si>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</si>
  <si>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</si>
  <si>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</si>
  <si>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</si>
  <si>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</si>
  <si>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</si>
  <si>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</si>
  <si>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</si>
  <si>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</si>
  <si>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</si>
  <si>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</si>
  <si>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</si>
  <si>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</si>
  <si>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</si>
  <si>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</si>
  <si>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</si>
  <si>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</si>
  <si>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</si>
  <si>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</si>
  <si>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</si>
  <si>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</si>
  <si>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</si>
  <si>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</si>
  <si>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</si>
  <si>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</si>
  <si>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</si>
  <si>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</si>
  <si>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</si>
  <si>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</si>
  <si>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</si>
  <si>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</si>
  <si>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</si>
  <si>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</si>
  <si>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</si>
  <si>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</si>
  <si>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</si>
  <si>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</si>
  <si>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</si>
  <si>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</si>
  <si>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</si>
  <si>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</si>
  <si>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</si>
  <si>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</si>
  <si>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</si>
  <si>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</si>
  <si>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</si>
  <si>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</si>
  <si>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</si>
  <si>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</si>
  <si>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</si>
  <si>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</si>
  <si>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</si>
  <si>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</si>
  <si>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</si>
  <si>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</si>
  <si>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</si>
  <si>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</si>
  <si>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</si>
  <si>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</si>
  <si>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</si>
  <si>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</si>
  <si>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</si>
  <si>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</si>
  <si>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</si>
  <si>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</si>
  <si>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</si>
  <si>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</si>
  <si>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</si>
  <si>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</si>
  <si>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</si>
  <si>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</si>
  <si>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</si>
  <si>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</si>
  <si>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</si>
  <si>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</si>
  <si>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</si>
  <si>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</si>
  <si>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</si>
  <si>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</si>
  <si>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</si>
  <si>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</si>
  <si>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</si>
  <si>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</si>
  <si>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</si>
  <si>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</si>
  <si>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</si>
  <si>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</si>
  <si>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</si>
  <si>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</si>
  <si>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</si>
  <si>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</si>
  <si>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</si>
  <si>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</si>
  <si>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</si>
  <si>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</si>
  <si>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</si>
  <si>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</si>
  <si>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</si>
  <si>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</si>
  <si>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</si>
  <si>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</si>
  <si>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</si>
  <si>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</si>
  <si>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</si>
  <si>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</si>
  <si>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</si>
  <si>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</si>
  <si>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</si>
  <si>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</si>
  <si>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</si>
  <si>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</si>
  <si>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</si>
  <si>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</si>
  <si>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</si>
  <si>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</si>
  <si>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</si>
  <si>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</si>
  <si>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</si>
  <si>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</si>
  <si>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</si>
  <si>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</si>
  <si>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</si>
  <si>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</si>
  <si>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</si>
  <si>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</si>
  <si>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</si>
  <si>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</si>
  <si>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</si>
  <si>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</si>
  <si>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</si>
  <si>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</si>
  <si>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</si>
  <si>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</si>
  <si>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</si>
  <si>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</si>
  <si>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</si>
  <si>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</si>
  <si>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</si>
  <si>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</si>
  <si>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</si>
  <si>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</si>
  <si>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</si>
  <si>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</si>
  <si>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</si>
  <si>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</si>
  <si>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</si>
  <si>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</si>
  <si>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</si>
  <si>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</si>
  <si>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</si>
  <si>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</si>
  <si>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</si>
  <si>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</si>
  <si>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</si>
  <si>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</si>
  <si>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</si>
  <si>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</si>
  <si>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</si>
  <si>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</si>
  <si>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</si>
  <si>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</si>
  <si>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</si>
  <si>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</si>
  <si>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</si>
  <si>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</si>
  <si>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</si>
  <si>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</si>
  <si>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</si>
  <si>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</si>
  <si>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</si>
  <si>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</si>
  <si>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</si>
  <si>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</si>
  <si>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</si>
  <si>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</si>
  <si>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</si>
  <si>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</si>
  <si>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</si>
  <si>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</si>
  <si>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</si>
  <si>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</si>
  <si>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</si>
  <si>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</si>
  <si>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</si>
  <si>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</si>
  <si>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</si>
  <si>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</si>
  <si>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</si>
  <si>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</si>
  <si>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</si>
  <si>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</si>
  <si>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</si>
  <si>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</si>
  <si>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</si>
  <si>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</si>
  <si>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</si>
  <si>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</si>
  <si>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</si>
  <si>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</si>
  <si>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</si>
  <si>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</si>
  <si>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</si>
  <si>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</si>
  <si>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</si>
  <si>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</si>
  <si>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</si>
  <si>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</si>
  <si>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</si>
  <si>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</si>
  <si>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</si>
  <si>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</si>
  <si>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</si>
  <si>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</si>
  <si>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</si>
  <si>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</si>
  <si>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</si>
  <si>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</si>
  <si>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</si>
  <si>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</si>
  <si>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</si>
  <si>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</si>
  <si>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</si>
  <si>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</si>
  <si>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</si>
  <si>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</si>
  <si>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</si>
  <si>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</si>
  <si>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</si>
  <si>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</si>
  <si>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</si>
  <si>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</si>
  <si>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</si>
  <si>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</si>
  <si>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</si>
  <si>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</si>
  <si>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</si>
  <si>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</si>
  <si>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</si>
  <si>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</si>
  <si>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</si>
  <si>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</si>
  <si>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</si>
  <si>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</si>
  <si>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</si>
  <si>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</si>
  <si>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</si>
  <si>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</si>
  <si>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</si>
  <si>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</si>
  <si>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</si>
  <si>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</si>
  <si>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</si>
  <si>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</si>
  <si>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</si>
  <si>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</si>
  <si>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</si>
  <si>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</si>
  <si>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</si>
  <si>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</si>
  <si>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</si>
  <si>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</si>
  <si>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</si>
  <si>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</si>
  <si>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</si>
  <si>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</si>
  <si>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</si>
  <si>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</si>
  <si>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</si>
  <si>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</si>
  <si>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</si>
  <si>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</si>
  <si>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</si>
  <si>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</si>
  <si>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</si>
  <si>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</si>
  <si>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</si>
  <si>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</si>
  <si>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</si>
  <si>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</si>
  <si>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</si>
  <si>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</si>
  <si>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</si>
  <si>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</si>
  <si>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</si>
  <si>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</si>
  <si>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</si>
  <si>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</si>
  <si>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</si>
  <si>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</si>
  <si>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</si>
  <si>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</si>
  <si>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</si>
  <si>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</si>
  <si>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</si>
  <si>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</si>
  <si>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</si>
  <si>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</si>
  <si>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</si>
  <si>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</si>
  <si>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</si>
  <si>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</si>
  <si>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</si>
  <si>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</si>
  <si>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</si>
  <si>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</si>
  <si>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</si>
  <si>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</si>
  <si>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</si>
  <si>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</si>
  <si>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</si>
  <si>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</si>
  <si>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</si>
  <si>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</si>
  <si>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</si>
  <si>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</si>
  <si>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</si>
  <si>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</si>
  <si>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</si>
  <si>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</si>
  <si>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</si>
  <si>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</si>
  <si>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</si>
  <si>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</si>
  <si>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</si>
  <si>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</si>
  <si>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</si>
  <si>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</si>
  <si>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</si>
  <si>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</si>
  <si>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</si>
  <si>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</si>
  <si>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</si>
  <si>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</si>
  <si>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</si>
  <si>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</si>
  <si>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</si>
  <si>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</si>
  <si>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</si>
  <si>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</si>
  <si>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</si>
  <si>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</si>
  <si>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</si>
  <si>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</si>
  <si>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</si>
  <si>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</si>
  <si>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</si>
  <si>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</si>
  <si>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</si>
  <si>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</si>
  <si>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</si>
  <si>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</si>
  <si>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</si>
  <si>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</si>
  <si>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</si>
  <si>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</si>
  <si>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</si>
  <si>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</si>
  <si>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</si>
  <si>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</si>
  <si>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</si>
  <si>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</si>
  <si>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</si>
  <si>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</si>
  <si>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</si>
  <si>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</si>
  <si>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</si>
  <si>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</si>
  <si>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</si>
  <si>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</si>
  <si>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</si>
  <si>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</si>
  <si>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</si>
  <si>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</si>
  <si>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</si>
  <si>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</si>
  <si>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</si>
  <si>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</si>
  <si>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</si>
  <si>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</si>
  <si>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</si>
  <si>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</si>
  <si>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</si>
  <si>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</si>
  <si>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</si>
  <si>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</si>
  <si>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</si>
  <si>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</si>
  <si>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</si>
  <si>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</si>
  <si>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</si>
  <si>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</si>
  <si>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</si>
  <si>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</si>
  <si>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</si>
  <si>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</si>
  <si>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</si>
  <si>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</si>
  <si>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</si>
  <si>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</si>
  <si>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</si>
  <si>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</si>
  <si>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</si>
  <si>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</si>
  <si>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</si>
  <si>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</si>
  <si>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</si>
  <si>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</si>
  <si>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</si>
  <si>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</si>
  <si>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</si>
  <si>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</si>
  <si>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</si>
  <si>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</si>
  <si>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</si>
  <si>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</si>
  <si>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</si>
  <si>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</si>
  <si>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</si>
  <si>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</si>
  <si>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</si>
  <si>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</si>
  <si>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</si>
  <si>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</si>
  <si>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</si>
  <si>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</si>
  <si>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</si>
  <si>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</si>
  <si>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</si>
  <si>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</si>
  <si>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</si>
  <si>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</si>
  <si>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</si>
  <si>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</si>
  <si>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</si>
  <si>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</si>
  <si>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</si>
  <si>
    <t>Chorrillo V1 K1284 118sec</t>
  </si>
  <si>
    <t>Vcartuche</t>
  </si>
  <si>
    <t>mm^3</t>
  </si>
  <si>
    <t>Mcartuche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</si>
</sst>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0" xfId="0" applyFont="1" applyFill="1"/>
    <xf numFmtId="165" fontId="0" fillId="10" borderId="0" xfId="0" applyNumberFormat="1" applyFill="1"/>
    <xf numFmtId="0" fontId="0" fillId="25" borderId="0" xfId="0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344.21272778246856</c:v>
                </c:pt>
                <c:pt idx="1">
                  <c:v>324.15257001107</c:v>
                </c:pt>
                <c:pt idx="2">
                  <c:v>311.33601620056311</c:v>
                </c:pt>
                <c:pt idx="3">
                  <c:v>304.52000906403413</c:v>
                </c:pt>
                <c:pt idx="4">
                  <c:v>302.42556399749122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371.11210885065998</c:v>
                </c:pt>
                <c:pt idx="1">
                  <c:v>350.65070520447983</c:v>
                </c:pt>
                <c:pt idx="2">
                  <c:v>336.07380042164891</c:v>
                </c:pt>
                <c:pt idx="3">
                  <c:v>327.36100699194674</c:v>
                </c:pt>
                <c:pt idx="4">
                  <c:v>324.46320955668915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393.47006598811845</c:v>
                </c:pt>
                <c:pt idx="1">
                  <c:v>373.32957725928344</c:v>
                </c:pt>
                <c:pt idx="2">
                  <c:v>358.88316919851798</c:v>
                </c:pt>
                <c:pt idx="3">
                  <c:v>350.19149144257875</c:v>
                </c:pt>
                <c:pt idx="4">
                  <c:v>347.2879090984955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833096"/>
        <c:axId val="206519536"/>
      </c:scatterChart>
      <c:valAx>
        <c:axId val="49483309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206519536"/>
        <c:crosses val="autoZero"/>
        <c:crossBetween val="midCat"/>
      </c:valAx>
      <c:valAx>
        <c:axId val="20651953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4948330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500.44008491094945</c:v>
                </c:pt>
                <c:pt idx="1">
                  <c:v>299.34450803243328</c:v>
                </c:pt>
                <c:pt idx="2">
                  <c:v>298.00534323886268</c:v>
                </c:pt>
                <c:pt idx="3">
                  <c:v>298.00001426057901</c:v>
                </c:pt>
                <c:pt idx="4">
                  <c:v>298.00000000870216</c:v>
                </c:pt>
                <c:pt idx="5">
                  <c:v>298.00000000179847</c:v>
                </c:pt>
                <c:pt idx="6">
                  <c:v>298.00000000031628</c:v>
                </c:pt>
                <c:pt idx="7">
                  <c:v>298.00000000004638</c:v>
                </c:pt>
                <c:pt idx="8">
                  <c:v>298.00000000001063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886.00647389859989</c:v>
                </c:pt>
                <c:pt idx="1">
                  <c:v>314.5371911145802</c:v>
                </c:pt>
                <c:pt idx="2">
                  <c:v>298.29083629202745</c:v>
                </c:pt>
                <c:pt idx="3">
                  <c:v>298.00368607497472</c:v>
                </c:pt>
                <c:pt idx="4">
                  <c:v>298.00000857131829</c:v>
                </c:pt>
                <c:pt idx="5">
                  <c:v>298.00000430421994</c:v>
                </c:pt>
                <c:pt idx="6">
                  <c:v>298.00000215648851</c:v>
                </c:pt>
                <c:pt idx="7">
                  <c:v>298.00000117476486</c:v>
                </c:pt>
                <c:pt idx="8">
                  <c:v>298.00000089364721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D8-4218-A9E5-39F3CA400B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981.15919921814725</c:v>
                </c:pt>
                <c:pt idx="1">
                  <c:v>322.89428183177421</c:v>
                </c:pt>
                <c:pt idx="2">
                  <c:v>298.56514212423679</c:v>
                </c:pt>
                <c:pt idx="3">
                  <c:v>298.0092610595255</c:v>
                </c:pt>
                <c:pt idx="4">
                  <c:v>298.00002620966592</c:v>
                </c:pt>
                <c:pt idx="5">
                  <c:v>298.00001443383542</c:v>
                </c:pt>
                <c:pt idx="6">
                  <c:v>298.00000805001315</c:v>
                </c:pt>
                <c:pt idx="7">
                  <c:v>298.00000493945834</c:v>
                </c:pt>
                <c:pt idx="8">
                  <c:v>298.00000401365685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912440"/>
        <c:axId val="500039864"/>
      </c:scatterChart>
      <c:valAx>
        <c:axId val="415912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500039864"/>
        <c:crosses val="autoZero"/>
        <c:crossBetween val="midCat"/>
      </c:valAx>
      <c:valAx>
        <c:axId val="50003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4159124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42216"/>
        <c:axId val="500043392"/>
      </c:scatterChart>
      <c:valAx>
        <c:axId val="500042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00043392"/>
        <c:crosses val="autoZero"/>
        <c:crossBetween val="midCat"/>
      </c:valAx>
      <c:valAx>
        <c:axId val="50004339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00422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2344"/>
        <c:axId val="503732736"/>
      </c:scatterChart>
      <c:valAx>
        <c:axId val="50373234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503732736"/>
        <c:crosses val="autoZero"/>
        <c:crossBetween val="midCat"/>
      </c:valAx>
      <c:valAx>
        <c:axId val="5037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37323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29600"/>
        <c:axId val="503730384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33520"/>
        <c:axId val="503733912"/>
      </c:lineChart>
      <c:catAx>
        <c:axId val="50373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03733912"/>
        <c:crosses val="autoZero"/>
        <c:auto val="1"/>
        <c:lblAlgn val="ctr"/>
        <c:lblOffset val="100"/>
        <c:tickMarkSkip val="1"/>
        <c:noMultiLvlLbl val="0"/>
      </c:catAx>
      <c:valAx>
        <c:axId val="50373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3733520"/>
        <c:crosses val="autoZero"/>
        <c:crossBetween val="between"/>
      </c:valAx>
      <c:catAx>
        <c:axId val="50372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30384"/>
        <c:crosses val="autoZero"/>
        <c:auto val="1"/>
        <c:lblAlgn val="ctr"/>
        <c:lblOffset val="100"/>
        <c:noMultiLvlLbl val="0"/>
      </c:catAx>
      <c:valAx>
        <c:axId val="5037303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72960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5480"/>
        <c:axId val="503735872"/>
      </c:scatterChart>
      <c:valAx>
        <c:axId val="503735480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503735872"/>
        <c:crosses val="autoZero"/>
        <c:crossBetween val="midCat"/>
      </c:valAx>
      <c:valAx>
        <c:axId val="50373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37354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74EC2CBA-F4CF-48A6-AD27-4F5A4E6DDA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1668F750-BC0D-4D3A-9C11-40CB65E282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0858D0F4-FECC-4449-A47D-95290ECC91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81CEA50-33B1-4CC7-A32E-8DADAAE6C7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E7C8F9-1617-4519-80C1-6C70EC36B8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E43-48D9-B18E-246857AA18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766D17-4A52-4AFD-8A37-340FB16C70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43-48D9-B18E-246857AA182C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C2B65A0-07B4-4340-A4CD-803A18322751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13FF4333-5E25-4067-938A-42D6D67FF3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4B9A648-F5C0-411B-8143-578CB79B58F8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D7D7D778-8EAC-4A06-AD96-A4E14159088B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AC6900A8-6911-46A7-95B5-29AE5999493C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6656"/>
        <c:axId val="503737048"/>
      </c:scatterChart>
      <c:valAx>
        <c:axId val="50373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503737048"/>
        <c:crosses val="autoZero"/>
        <c:crossBetween val="midCat"/>
      </c:valAx>
      <c:valAx>
        <c:axId val="50373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503736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0.30000000000000016</c:v>
                </c:pt>
                <c:pt idx="2">
                  <c:v>0.60000000000000031</c:v>
                </c:pt>
                <c:pt idx="3">
                  <c:v>0.90000000000000047</c:v>
                </c:pt>
                <c:pt idx="4">
                  <c:v>1.2000000000000006</c:v>
                </c:pt>
                <c:pt idx="5">
                  <c:v>1.5000000000000009</c:v>
                </c:pt>
                <c:pt idx="6">
                  <c:v>1.8000000000000012</c:v>
                </c:pt>
                <c:pt idx="7">
                  <c:v>2.1000000000000014</c:v>
                </c:pt>
                <c:pt idx="8">
                  <c:v>2.4000000000000017</c:v>
                </c:pt>
                <c:pt idx="9">
                  <c:v>2.700000000000002</c:v>
                </c:pt>
                <c:pt idx="10">
                  <c:v>3.0000000000000022</c:v>
                </c:pt>
                <c:pt idx="11">
                  <c:v>3.3000000000000025</c:v>
                </c:pt>
                <c:pt idx="12">
                  <c:v>3.6000000000000028</c:v>
                </c:pt>
                <c:pt idx="13">
                  <c:v>3.900000000000003</c:v>
                </c:pt>
                <c:pt idx="14">
                  <c:v>4.2000000000000028</c:v>
                </c:pt>
                <c:pt idx="15">
                  <c:v>4.5000000000000027</c:v>
                </c:pt>
                <c:pt idx="16">
                  <c:v>4.8000000000000025</c:v>
                </c:pt>
                <c:pt idx="17">
                  <c:v>5.1000000000000023</c:v>
                </c:pt>
                <c:pt idx="18">
                  <c:v>5.4000000000000021</c:v>
                </c:pt>
                <c:pt idx="19">
                  <c:v>5.700000000000002</c:v>
                </c:pt>
                <c:pt idx="20">
                  <c:v>6.0000000000000018</c:v>
                </c:pt>
                <c:pt idx="21">
                  <c:v>6.3000000000000016</c:v>
                </c:pt>
                <c:pt idx="22">
                  <c:v>6.6000000000000014</c:v>
                </c:pt>
                <c:pt idx="23">
                  <c:v>6.9000000000000012</c:v>
                </c:pt>
                <c:pt idx="24">
                  <c:v>7.2000000000000011</c:v>
                </c:pt>
                <c:pt idx="25">
                  <c:v>7.5000000000000009</c:v>
                </c:pt>
                <c:pt idx="26">
                  <c:v>7.8000000000000007</c:v>
                </c:pt>
                <c:pt idx="27">
                  <c:v>8.1000000000000014</c:v>
                </c:pt>
                <c:pt idx="28">
                  <c:v>8.4000000000000021</c:v>
                </c:pt>
                <c:pt idx="29">
                  <c:v>8.7000000000000028</c:v>
                </c:pt>
                <c:pt idx="30">
                  <c:v>9.0000000000000036</c:v>
                </c:pt>
                <c:pt idx="31">
                  <c:v>9.3000000000000043</c:v>
                </c:pt>
                <c:pt idx="32">
                  <c:v>9.600000000000005</c:v>
                </c:pt>
                <c:pt idx="33">
                  <c:v>9.9000000000000057</c:v>
                </c:pt>
                <c:pt idx="34">
                  <c:v>10.200000000000006</c:v>
                </c:pt>
                <c:pt idx="35">
                  <c:v>10.500000000000007</c:v>
                </c:pt>
                <c:pt idx="36">
                  <c:v>10.800000000000008</c:v>
                </c:pt>
                <c:pt idx="37">
                  <c:v>11.100000000000009</c:v>
                </c:pt>
                <c:pt idx="38">
                  <c:v>11.400000000000009</c:v>
                </c:pt>
                <c:pt idx="39">
                  <c:v>11.70000000000001</c:v>
                </c:pt>
                <c:pt idx="40">
                  <c:v>12.000000000000011</c:v>
                </c:pt>
                <c:pt idx="41">
                  <c:v>12.300000000000011</c:v>
                </c:pt>
                <c:pt idx="42">
                  <c:v>12.600000000000012</c:v>
                </c:pt>
                <c:pt idx="43">
                  <c:v>12.900000000000013</c:v>
                </c:pt>
                <c:pt idx="44">
                  <c:v>13.200000000000014</c:v>
                </c:pt>
                <c:pt idx="45">
                  <c:v>13.500000000000014</c:v>
                </c:pt>
                <c:pt idx="46">
                  <c:v>13.800000000000015</c:v>
                </c:pt>
                <c:pt idx="47">
                  <c:v>14.100000000000016</c:v>
                </c:pt>
                <c:pt idx="48">
                  <c:v>14.400000000000016</c:v>
                </c:pt>
                <c:pt idx="49">
                  <c:v>14.700000000000017</c:v>
                </c:pt>
                <c:pt idx="50">
                  <c:v>15.000000000000018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64.259092817072855</c:v>
                </c:pt>
                <c:pt idx="1">
                  <c:v>65.136271525134731</c:v>
                </c:pt>
                <c:pt idx="2">
                  <c:v>65.983144634837458</c:v>
                </c:pt>
                <c:pt idx="3">
                  <c:v>66.799712146181051</c:v>
                </c:pt>
                <c:pt idx="4">
                  <c:v>67.585974059165508</c:v>
                </c:pt>
                <c:pt idx="5">
                  <c:v>68.341930373790802</c:v>
                </c:pt>
                <c:pt idx="6">
                  <c:v>69.067581090056962</c:v>
                </c:pt>
                <c:pt idx="7">
                  <c:v>69.762926207963986</c:v>
                </c:pt>
                <c:pt idx="8">
                  <c:v>70.427965727511861</c:v>
                </c:pt>
                <c:pt idx="9">
                  <c:v>71.062699648700587</c:v>
                </c:pt>
                <c:pt idx="10">
                  <c:v>71.667127971530164</c:v>
                </c:pt>
                <c:pt idx="11">
                  <c:v>72.241250696000606</c:v>
                </c:pt>
                <c:pt idx="12">
                  <c:v>72.785067822111913</c:v>
                </c:pt>
                <c:pt idx="13">
                  <c:v>73.298579349864042</c:v>
                </c:pt>
                <c:pt idx="14">
                  <c:v>73.781785279257065</c:v>
                </c:pt>
                <c:pt idx="15">
                  <c:v>74.234685610290938</c:v>
                </c:pt>
                <c:pt idx="16">
                  <c:v>74.657280342965663</c:v>
                </c:pt>
                <c:pt idx="17">
                  <c:v>75.049569477281239</c:v>
                </c:pt>
                <c:pt idx="18">
                  <c:v>75.411553013237665</c:v>
                </c:pt>
                <c:pt idx="19">
                  <c:v>75.74323095083497</c:v>
                </c:pt>
                <c:pt idx="20">
                  <c:v>76.044603290073127</c:v>
                </c:pt>
                <c:pt idx="21">
                  <c:v>76.31567003095212</c:v>
                </c:pt>
                <c:pt idx="22">
                  <c:v>76.556431173471978</c:v>
                </c:pt>
                <c:pt idx="23">
                  <c:v>76.766886717632715</c:v>
                </c:pt>
                <c:pt idx="24">
                  <c:v>76.947036663434275</c:v>
                </c:pt>
                <c:pt idx="25">
                  <c:v>77.0968810108767</c:v>
                </c:pt>
                <c:pt idx="26">
                  <c:v>77.216419759960019</c:v>
                </c:pt>
                <c:pt idx="27">
                  <c:v>77.305652910684145</c:v>
                </c:pt>
                <c:pt idx="28">
                  <c:v>77.364580463049137</c:v>
                </c:pt>
                <c:pt idx="29">
                  <c:v>77.393202417055008</c:v>
                </c:pt>
                <c:pt idx="30">
                  <c:v>77.391518772701716</c:v>
                </c:pt>
                <c:pt idx="31">
                  <c:v>77.359529529989288</c:v>
                </c:pt>
                <c:pt idx="32">
                  <c:v>77.297234688917712</c:v>
                </c:pt>
                <c:pt idx="33">
                  <c:v>77.204634249487</c:v>
                </c:pt>
                <c:pt idx="34">
                  <c:v>77.08172821169714</c:v>
                </c:pt>
                <c:pt idx="35">
                  <c:v>76.92851657554813</c:v>
                </c:pt>
                <c:pt idx="36">
                  <c:v>76.744999341039986</c:v>
                </c:pt>
                <c:pt idx="37">
                  <c:v>76.531176508172692</c:v>
                </c:pt>
                <c:pt idx="38">
                  <c:v>76.287048076946249</c:v>
                </c:pt>
                <c:pt idx="39">
                  <c:v>76.012614047360671</c:v>
                </c:pt>
                <c:pt idx="40">
                  <c:v>75.707874419415958</c:v>
                </c:pt>
                <c:pt idx="41">
                  <c:v>75.372829193112082</c:v>
                </c:pt>
                <c:pt idx="42">
                  <c:v>75.007478368449085</c:v>
                </c:pt>
                <c:pt idx="43">
                  <c:v>74.611821945426939</c:v>
                </c:pt>
                <c:pt idx="44">
                  <c:v>74.185859924045616</c:v>
                </c:pt>
                <c:pt idx="45">
                  <c:v>73.729592304305186</c:v>
                </c:pt>
                <c:pt idx="46">
                  <c:v>73.243019086205607</c:v>
                </c:pt>
                <c:pt idx="47">
                  <c:v>72.726140269746878</c:v>
                </c:pt>
                <c:pt idx="48">
                  <c:v>72.178955854929001</c:v>
                </c:pt>
                <c:pt idx="49">
                  <c:v>71.601465841751974</c:v>
                </c:pt>
                <c:pt idx="50">
                  <c:v>70.993670230215827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0776"/>
        <c:axId val="500042608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0.30000000000000016</c:v>
                </c:pt>
                <c:pt idx="2">
                  <c:v>0.60000000000000031</c:v>
                </c:pt>
                <c:pt idx="3">
                  <c:v>0.90000000000000047</c:v>
                </c:pt>
                <c:pt idx="4">
                  <c:v>1.2000000000000006</c:v>
                </c:pt>
                <c:pt idx="5">
                  <c:v>1.5000000000000009</c:v>
                </c:pt>
                <c:pt idx="6">
                  <c:v>1.8000000000000012</c:v>
                </c:pt>
                <c:pt idx="7">
                  <c:v>2.1000000000000014</c:v>
                </c:pt>
                <c:pt idx="8">
                  <c:v>2.4000000000000017</c:v>
                </c:pt>
                <c:pt idx="9">
                  <c:v>2.700000000000002</c:v>
                </c:pt>
                <c:pt idx="10">
                  <c:v>3.0000000000000022</c:v>
                </c:pt>
                <c:pt idx="11">
                  <c:v>3.3000000000000025</c:v>
                </c:pt>
                <c:pt idx="12">
                  <c:v>3.6000000000000028</c:v>
                </c:pt>
                <c:pt idx="13">
                  <c:v>3.900000000000003</c:v>
                </c:pt>
                <c:pt idx="14">
                  <c:v>4.2000000000000028</c:v>
                </c:pt>
                <c:pt idx="15">
                  <c:v>4.5000000000000027</c:v>
                </c:pt>
                <c:pt idx="16">
                  <c:v>4.8000000000000025</c:v>
                </c:pt>
                <c:pt idx="17">
                  <c:v>5.1000000000000023</c:v>
                </c:pt>
                <c:pt idx="18">
                  <c:v>5.4000000000000021</c:v>
                </c:pt>
                <c:pt idx="19">
                  <c:v>5.700000000000002</c:v>
                </c:pt>
                <c:pt idx="20">
                  <c:v>6.0000000000000018</c:v>
                </c:pt>
                <c:pt idx="21">
                  <c:v>6.3000000000000016</c:v>
                </c:pt>
                <c:pt idx="22">
                  <c:v>6.6000000000000014</c:v>
                </c:pt>
                <c:pt idx="23">
                  <c:v>6.9000000000000012</c:v>
                </c:pt>
                <c:pt idx="24">
                  <c:v>7.2000000000000011</c:v>
                </c:pt>
                <c:pt idx="25">
                  <c:v>7.5000000000000009</c:v>
                </c:pt>
                <c:pt idx="26">
                  <c:v>7.8000000000000007</c:v>
                </c:pt>
                <c:pt idx="27">
                  <c:v>8.1000000000000014</c:v>
                </c:pt>
                <c:pt idx="28">
                  <c:v>8.4000000000000021</c:v>
                </c:pt>
                <c:pt idx="29">
                  <c:v>8.7000000000000028</c:v>
                </c:pt>
                <c:pt idx="30">
                  <c:v>9.0000000000000036</c:v>
                </c:pt>
                <c:pt idx="31">
                  <c:v>9.3000000000000043</c:v>
                </c:pt>
                <c:pt idx="32">
                  <c:v>9.600000000000005</c:v>
                </c:pt>
                <c:pt idx="33">
                  <c:v>9.9000000000000057</c:v>
                </c:pt>
                <c:pt idx="34">
                  <c:v>10.200000000000006</c:v>
                </c:pt>
                <c:pt idx="35">
                  <c:v>10.500000000000007</c:v>
                </c:pt>
                <c:pt idx="36">
                  <c:v>10.800000000000008</c:v>
                </c:pt>
                <c:pt idx="37">
                  <c:v>11.100000000000009</c:v>
                </c:pt>
                <c:pt idx="38">
                  <c:v>11.400000000000009</c:v>
                </c:pt>
                <c:pt idx="39">
                  <c:v>11.70000000000001</c:v>
                </c:pt>
                <c:pt idx="40">
                  <c:v>12.000000000000011</c:v>
                </c:pt>
                <c:pt idx="41">
                  <c:v>12.300000000000011</c:v>
                </c:pt>
                <c:pt idx="42">
                  <c:v>12.600000000000012</c:v>
                </c:pt>
                <c:pt idx="43">
                  <c:v>12.900000000000013</c:v>
                </c:pt>
                <c:pt idx="44">
                  <c:v>13.200000000000014</c:v>
                </c:pt>
                <c:pt idx="45">
                  <c:v>13.500000000000014</c:v>
                </c:pt>
                <c:pt idx="46">
                  <c:v>13.800000000000015</c:v>
                </c:pt>
                <c:pt idx="47">
                  <c:v>14.100000000000016</c:v>
                </c:pt>
                <c:pt idx="48">
                  <c:v>14.400000000000016</c:v>
                </c:pt>
                <c:pt idx="49">
                  <c:v>14.700000000000017</c:v>
                </c:pt>
                <c:pt idx="50">
                  <c:v>15.000000000000018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15</c:v>
                </c:pt>
                <c:pt idx="1">
                  <c:v>14.7</c:v>
                </c:pt>
                <c:pt idx="2">
                  <c:v>14.4</c:v>
                </c:pt>
                <c:pt idx="3">
                  <c:v>14.1</c:v>
                </c:pt>
                <c:pt idx="4">
                  <c:v>13.799999999999999</c:v>
                </c:pt>
                <c:pt idx="5">
                  <c:v>13.5</c:v>
                </c:pt>
                <c:pt idx="6">
                  <c:v>13.2</c:v>
                </c:pt>
                <c:pt idx="7">
                  <c:v>12.899999999999999</c:v>
                </c:pt>
                <c:pt idx="8">
                  <c:v>12.599999999999998</c:v>
                </c:pt>
                <c:pt idx="9">
                  <c:v>12.299999999999997</c:v>
                </c:pt>
                <c:pt idx="10">
                  <c:v>11.999999999999998</c:v>
                </c:pt>
                <c:pt idx="11">
                  <c:v>11.699999999999998</c:v>
                </c:pt>
                <c:pt idx="12">
                  <c:v>11.399999999999997</c:v>
                </c:pt>
                <c:pt idx="13">
                  <c:v>11.099999999999998</c:v>
                </c:pt>
                <c:pt idx="14">
                  <c:v>10.799999999999997</c:v>
                </c:pt>
                <c:pt idx="15">
                  <c:v>10.499999999999996</c:v>
                </c:pt>
                <c:pt idx="16">
                  <c:v>10.199999999999998</c:v>
                </c:pt>
                <c:pt idx="17">
                  <c:v>9.8999999999999986</c:v>
                </c:pt>
                <c:pt idx="18">
                  <c:v>9.5999999999999979</c:v>
                </c:pt>
                <c:pt idx="19">
                  <c:v>9.2999999999999972</c:v>
                </c:pt>
                <c:pt idx="20">
                  <c:v>8.9999999999999982</c:v>
                </c:pt>
                <c:pt idx="21">
                  <c:v>8.6999999999999993</c:v>
                </c:pt>
                <c:pt idx="22">
                  <c:v>8.3999999999999986</c:v>
                </c:pt>
                <c:pt idx="23">
                  <c:v>8.0999999999999979</c:v>
                </c:pt>
                <c:pt idx="24">
                  <c:v>7.7999999999999989</c:v>
                </c:pt>
                <c:pt idx="25">
                  <c:v>7.5</c:v>
                </c:pt>
                <c:pt idx="26">
                  <c:v>7.1999999999999993</c:v>
                </c:pt>
                <c:pt idx="27">
                  <c:v>6.8999999999999986</c:v>
                </c:pt>
                <c:pt idx="28">
                  <c:v>6.5999999999999979</c:v>
                </c:pt>
                <c:pt idx="29">
                  <c:v>6.2999999999999972</c:v>
                </c:pt>
                <c:pt idx="30">
                  <c:v>5.9999999999999964</c:v>
                </c:pt>
                <c:pt idx="31">
                  <c:v>5.6999999999999957</c:v>
                </c:pt>
                <c:pt idx="32">
                  <c:v>5.399999999999995</c:v>
                </c:pt>
                <c:pt idx="33">
                  <c:v>5.0999999999999943</c:v>
                </c:pt>
                <c:pt idx="34">
                  <c:v>4.7999999999999936</c:v>
                </c:pt>
                <c:pt idx="35">
                  <c:v>4.4999999999999929</c:v>
                </c:pt>
                <c:pt idx="36">
                  <c:v>4.1999999999999922</c:v>
                </c:pt>
                <c:pt idx="37">
                  <c:v>3.8999999999999915</c:v>
                </c:pt>
                <c:pt idx="38">
                  <c:v>3.5999999999999908</c:v>
                </c:pt>
                <c:pt idx="39">
                  <c:v>3.2999999999999901</c:v>
                </c:pt>
                <c:pt idx="40">
                  <c:v>2.9999999999999893</c:v>
                </c:pt>
                <c:pt idx="41">
                  <c:v>2.6999999999999886</c:v>
                </c:pt>
                <c:pt idx="42">
                  <c:v>2.3999999999999879</c:v>
                </c:pt>
                <c:pt idx="43">
                  <c:v>2.0999999999999872</c:v>
                </c:pt>
                <c:pt idx="44">
                  <c:v>1.7999999999999865</c:v>
                </c:pt>
                <c:pt idx="45">
                  <c:v>1.4999999999999858</c:v>
                </c:pt>
                <c:pt idx="46">
                  <c:v>1.1999999999999851</c:v>
                </c:pt>
                <c:pt idx="47">
                  <c:v>0.89999999999998437</c:v>
                </c:pt>
                <c:pt idx="48">
                  <c:v>0.59999999999998366</c:v>
                </c:pt>
                <c:pt idx="49">
                  <c:v>0.29999999999998295</c:v>
                </c:pt>
                <c:pt idx="50">
                  <c:v>-1.7763568394002505E-14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41432"/>
        <c:axId val="500040648"/>
      </c:scatterChart>
      <c:valAx>
        <c:axId val="50373077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0042608"/>
        <c:crosses val="autoZero"/>
        <c:crossBetween val="midCat"/>
        <c:majorUnit val="2"/>
      </c:valAx>
      <c:valAx>
        <c:axId val="5000426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730776"/>
        <c:crosses val="autoZero"/>
        <c:crossBetween val="midCat"/>
      </c:valAx>
      <c:valAx>
        <c:axId val="5000414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00040648"/>
        <c:crosses val="autoZero"/>
        <c:crossBetween val="midCat"/>
      </c:valAx>
      <c:valAx>
        <c:axId val="500040648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004143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4.5244588521508198E-3</c:v>
                </c:pt>
                <c:pt idx="2">
                  <c:v>8.1417614174571808E-3</c:v>
                </c:pt>
                <c:pt idx="3">
                  <c:v>1.1390283214187381E-2</c:v>
                </c:pt>
                <c:pt idx="4">
                  <c:v>1.4422497798571809E-2</c:v>
                </c:pt>
                <c:pt idx="5">
                  <c:v>1.7308633875957651E-2</c:v>
                </c:pt>
                <c:pt idx="6" formatCode="0.00000">
                  <c:v>2.0088230500519392E-2</c:v>
                </c:pt>
                <c:pt idx="7" formatCode="0.00000">
                  <c:v>2.2786244264051687E-2</c:v>
                </c:pt>
                <c:pt idx="8">
                  <c:v>2.5419646809780514E-2</c:v>
                </c:pt>
                <c:pt idx="9">
                  <c:v>2.8000603110979211E-2</c:v>
                </c:pt>
                <c:pt idx="10">
                  <c:v>3.0538180597395471E-2</c:v>
                </c:pt>
                <c:pt idx="11">
                  <c:v>3.3039344931467818E-2</c:v>
                </c:pt>
                <c:pt idx="12">
                  <c:v>3.5509576822205756E-2</c:v>
                </c:pt>
                <c:pt idx="13">
                  <c:v>3.7953273077197813E-2</c:v>
                </c:pt>
                <c:pt idx="14">
                  <c:v>4.0374017843414024E-2</c:v>
                </c:pt>
                <c:pt idx="15">
                  <c:v>4.2774772148486961E-2</c:v>
                </c:pt>
                <c:pt idx="16">
                  <c:v>4.5158010054943666E-2</c:v>
                </c:pt>
                <c:pt idx="17">
                  <c:v>4.7525818800691066E-2</c:v>
                </c:pt>
                <c:pt idx="18">
                  <c:v>4.9879973972540882E-2</c:v>
                </c:pt>
                <c:pt idx="19">
                  <c:v>5.2221996955332028E-2</c:v>
                </c:pt>
                <c:pt idx="20">
                  <c:v>5.4553199533394894E-2</c:v>
                </c:pt>
                <c:pt idx="21">
                  <c:v>5.6874719005974086E-2</c:v>
                </c:pt>
                <c:pt idx="22">
                  <c:v>5.9187546182474154E-2</c:v>
                </c:pt>
                <c:pt idx="23">
                  <c:v>6.1492547953772854E-2</c:v>
                </c:pt>
                <c:pt idx="24">
                  <c:v>6.3790485676201991E-2</c:v>
                </c:pt>
                <c:pt idx="25">
                  <c:v>6.6082030283401122E-2</c:v>
                </c:pt>
                <c:pt idx="26">
                  <c:v>6.8367774812735704E-2</c:v>
                </c:pt>
                <c:pt idx="27">
                  <c:v>7.0648244868009358E-2</c:v>
                </c:pt>
                <c:pt idx="28">
                  <c:v>7.2923907419451456E-2</c:v>
                </c:pt>
                <c:pt idx="29">
                  <c:v>7.5195178252443345E-2</c:v>
                </c:pt>
                <c:pt idx="30">
                  <c:v>7.7462428309300321E-2</c:v>
                </c:pt>
                <c:pt idx="31">
                  <c:v>7.9725989117510263E-2</c:v>
                </c:pt>
                <c:pt idx="32">
                  <c:v>8.1986157458832448E-2</c:v>
                </c:pt>
                <c:pt idx="33">
                  <c:v>8.4243199403509134E-2</c:v>
                </c:pt>
                <c:pt idx="34">
                  <c:v>8.6497353810327415E-2</c:v>
                </c:pt>
                <c:pt idx="35">
                  <c:v>8.8748835374777527E-2</c:v>
                </c:pt>
                <c:pt idx="36">
                  <c:v>9.0997837292901285E-2</c:v>
                </c:pt>
                <c:pt idx="37">
                  <c:v>9.3244533596728588E-2</c:v>
                </c:pt>
                <c:pt idx="38">
                  <c:v>9.5489081207800086E-2</c:v>
                </c:pt>
                <c:pt idx="39">
                  <c:v>9.7731621747670513E-2</c:v>
                </c:pt>
                <c:pt idx="40">
                  <c:v>9.9972283138098403E-2</c:v>
                </c:pt>
                <c:pt idx="41">
                  <c:v>0.10221118101856023</c:v>
                </c:pt>
                <c:pt idx="42">
                  <c:v>0.10444842000455568</c:v>
                </c:pt>
                <c:pt idx="43">
                  <c:v>0.10668409480671656</c:v>
                </c:pt>
                <c:pt idx="44">
                  <c:v>0.10891829122785937</c:v>
                </c:pt>
                <c:pt idx="45">
                  <c:v>0.11115108705271849</c:v>
                </c:pt>
                <c:pt idx="46">
                  <c:v>0.11338255284307955</c:v>
                </c:pt>
                <c:pt idx="47">
                  <c:v>0.11561275264932905</c:v>
                </c:pt>
                <c:pt idx="48">
                  <c:v>0.11784174464799407</c:v>
                </c:pt>
                <c:pt idx="49">
                  <c:v>0.12006958171361708</c:v>
                </c:pt>
                <c:pt idx="50">
                  <c:v>0.12229631193226247</c:v>
                </c:pt>
                <c:pt idx="51">
                  <c:v>0.12452197906305174</c:v>
                </c:pt>
                <c:pt idx="52">
                  <c:v>0.12674662295334974</c:v>
                </c:pt>
                <c:pt idx="53">
                  <c:v>0.12897027991255636</c:v>
                </c:pt>
                <c:pt idx="54">
                  <c:v>0.13119298304887836</c:v>
                </c:pt>
                <c:pt idx="55">
                  <c:v>0.13341476257295334</c:v>
                </c:pt>
                <c:pt idx="56">
                  <c:v>0.13563564607175801</c:v>
                </c:pt>
                <c:pt idx="57">
                  <c:v>0.13785565875585079</c:v>
                </c:pt>
                <c:pt idx="58">
                  <c:v>0.1400748236826615</c:v>
                </c:pt>
                <c:pt idx="59">
                  <c:v>0.14229316195824676</c:v>
                </c:pt>
                <c:pt idx="60">
                  <c:v>0.14451069291966862</c:v>
                </c:pt>
                <c:pt idx="61">
                  <c:v>0.14672743429992546</c:v>
                </c:pt>
                <c:pt idx="62">
                  <c:v>0.14894340237716103</c:v>
                </c:pt>
                <c:pt idx="63">
                  <c:v>0.15115861210969719</c:v>
                </c:pt>
                <c:pt idx="64">
                  <c:v>0.15337307725827751</c:v>
                </c:pt>
                <c:pt idx="65">
                  <c:v>0.1555868104967657</c:v>
                </c:pt>
                <c:pt idx="66">
                  <c:v>0.15779982351241756</c:v>
                </c:pt>
                <c:pt idx="67">
                  <c:v>0.1600121270967319</c:v>
                </c:pt>
                <c:pt idx="68">
                  <c:v>0.16222373122778544</c:v>
                </c:pt>
                <c:pt idx="69">
                  <c:v>0.16443464514486675</c:v>
                </c:pt>
                <c:pt idx="70">
                  <c:v>0.16664487741614367</c:v>
                </c:pt>
                <c:pt idx="71">
                  <c:v>0.16885443600002661</c:v>
                </c:pt>
                <c:pt idx="72">
                  <c:v>0.17106332830082532</c:v>
                </c:pt>
                <c:pt idx="73">
                  <c:v>0.17327156121923826</c:v>
                </c:pt>
                <c:pt idx="74">
                  <c:v>0.17547914119816227</c:v>
                </c:pt>
                <c:pt idx="75">
                  <c:v>0.17768607426426225</c:v>
                </c:pt>
                <c:pt idx="76">
                  <c:v>0.17989236606569906</c:v>
                </c:pt>
                <c:pt idx="77">
                  <c:v>0.18209802190637528</c:v>
                </c:pt>
                <c:pt idx="78">
                  <c:v>0.1843030467770243</c:v>
                </c:pt>
                <c:pt idx="79">
                  <c:v>0.18650744538343736</c:v>
                </c:pt>
                <c:pt idx="80">
                  <c:v>0.18871122217209499</c:v>
                </c:pt>
                <c:pt idx="81">
                  <c:v>0.1909143813534441</c:v>
                </c:pt>
                <c:pt idx="82">
                  <c:v>0.19311692692303964</c:v>
                </c:pt>
                <c:pt idx="83">
                  <c:v>0.19531886268074844</c:v>
                </c:pt>
                <c:pt idx="84">
                  <c:v>0.19752019224819481</c:v>
                </c:pt>
                <c:pt idx="85">
                  <c:v>0.19972091908461043</c:v>
                </c:pt>
                <c:pt idx="86">
                  <c:v>0.20192104650123599</c:v>
                </c:pt>
                <c:pt idx="87">
                  <c:v>0.20412057767440797</c:v>
                </c:pt>
                <c:pt idx="88">
                  <c:v>0.2063195156574518</c:v>
                </c:pt>
                <c:pt idx="89">
                  <c:v>0.20851786339149136</c:v>
                </c:pt>
                <c:pt idx="90">
                  <c:v>0.21071562371527439</c:v>
                </c:pt>
                <c:pt idx="91">
                  <c:v>0.21291279937410396</c:v>
                </c:pt>
                <c:pt idx="92">
                  <c:v>0.21510939302795865</c:v>
                </c:pt>
                <c:pt idx="93">
                  <c:v>0.21730540725887496</c:v>
                </c:pt>
                <c:pt idx="94">
                  <c:v>0.21950084457766045</c:v>
                </c:pt>
                <c:pt idx="95">
                  <c:v>0.22169570742999811</c:v>
                </c:pt>
                <c:pt idx="96">
                  <c:v>0.22388999820199806</c:v>
                </c:pt>
                <c:pt idx="97">
                  <c:v>0.22608371922524709</c:v>
                </c:pt>
                <c:pt idx="98">
                  <c:v>0.22827687278140141</c:v>
                </c:pt>
                <c:pt idx="99">
                  <c:v>0.23046946110636513</c:v>
                </c:pt>
                <c:pt idx="100">
                  <c:v>0.23266148639409137</c:v>
                </c:pt>
                <c:pt idx="101">
                  <c:v>0.23485295080004095</c:v>
                </c:pt>
                <c:pt idx="102">
                  <c:v>0.2370438564443296</c:v>
                </c:pt>
                <c:pt idx="103">
                  <c:v>0.23923420541459209</c:v>
                </c:pt>
                <c:pt idx="104">
                  <c:v>0.241423999768589</c:v>
                </c:pt>
                <c:pt idx="105">
                  <c:v>0.24361324153657957</c:v>
                </c:pt>
                <c:pt idx="106">
                  <c:v>0.24580193272348169</c:v>
                </c:pt>
                <c:pt idx="107">
                  <c:v>0.24799007531083866</c:v>
                </c:pt>
                <c:pt idx="108">
                  <c:v>0.25017767125860985</c:v>
                </c:pt>
                <c:pt idx="109">
                  <c:v>0.25236472250680159</c:v>
                </c:pt>
                <c:pt idx="110">
                  <c:v>0.25455123097695243</c:v>
                </c:pt>
                <c:pt idx="111">
                  <c:v>0.25673719857348631</c:v>
                </c:pt>
                <c:pt idx="112">
                  <c:v>0.25892262718494513</c:v>
                </c:pt>
                <c:pt idx="113">
                  <c:v>0.26110751868511206</c:v>
                </c:pt>
                <c:pt idx="114">
                  <c:v>0.26329187493403527</c:v>
                </c:pt>
                <c:pt idx="115">
                  <c:v>0.26547569777896107</c:v>
                </c:pt>
                <c:pt idx="116">
                  <c:v>0.26765898905518437</c:v>
                </c:pt>
                <c:pt idx="117">
                  <c:v>0.26984175058682464</c:v>
                </c:pt>
                <c:pt idx="118">
                  <c:v>0.27202398418753332</c:v>
                </c:pt>
                <c:pt idx="119">
                  <c:v>0.27420569166113917</c:v>
                </c:pt>
                <c:pt idx="120">
                  <c:v>0.27638687480223717</c:v>
                </c:pt>
                <c:pt idx="121">
                  <c:v>0.27856753539672618</c:v>
                </c:pt>
                <c:pt idx="122">
                  <c:v>0.28074767522229949</c:v>
                </c:pt>
                <c:pt idx="123">
                  <c:v>0.28292729604889294</c:v>
                </c:pt>
                <c:pt idx="124">
                  <c:v>0.28510639963909434</c:v>
                </c:pt>
                <c:pt idx="125">
                  <c:v>0.28728498774851752</c:v>
                </c:pt>
                <c:pt idx="126">
                  <c:v>0.2894630621261442</c:v>
                </c:pt>
                <c:pt idx="127">
                  <c:v>0.29164062451463668</c:v>
                </c:pt>
                <c:pt idx="128">
                  <c:v>0.29381767665062397</c:v>
                </c:pt>
                <c:pt idx="129">
                  <c:v>0.29599422026496347</c:v>
                </c:pt>
                <c:pt idx="130">
                  <c:v>0.29817025708298078</c:v>
                </c:pt>
                <c:pt idx="131">
                  <c:v>0.30034578882468932</c:v>
                </c:pt>
                <c:pt idx="132">
                  <c:v>0.30252081720499152</c:v>
                </c:pt>
                <c:pt idx="133">
                  <c:v>0.30469534393386355</c:v>
                </c:pt>
                <c:pt idx="134">
                  <c:v>0.30686937071652465</c:v>
                </c:pt>
                <c:pt idx="135">
                  <c:v>0.30904289925359274</c:v>
                </c:pt>
                <c:pt idx="136">
                  <c:v>0.31121593124122737</c:v>
                </c:pt>
                <c:pt idx="137">
                  <c:v>0.31338846837126133</c:v>
                </c:pt>
                <c:pt idx="138">
                  <c:v>0.31556051233132143</c:v>
                </c:pt>
                <c:pt idx="139">
                  <c:v>0.3177320648049401</c:v>
                </c:pt>
                <c:pt idx="140">
                  <c:v>0.31990312747165817</c:v>
                </c:pt>
                <c:pt idx="141">
                  <c:v>0.32207370200711966</c:v>
                </c:pt>
                <c:pt idx="142">
                  <c:v>0.32424379008315946</c:v>
                </c:pt>
                <c:pt idx="143">
                  <c:v>0.32641339336788433</c:v>
                </c:pt>
                <c:pt idx="144">
                  <c:v>0.32858251352574791</c:v>
                </c:pt>
                <c:pt idx="145">
                  <c:v>0.3307511522176203</c:v>
                </c:pt>
                <c:pt idx="146">
                  <c:v>0.33291931110085271</c:v>
                </c:pt>
                <c:pt idx="147">
                  <c:v>0.33508699182933727</c:v>
                </c:pt>
                <c:pt idx="148">
                  <c:v>0.33725419605356305</c:v>
                </c:pt>
                <c:pt idx="149">
                  <c:v>0.3394209254206681</c:v>
                </c:pt>
                <c:pt idx="150">
                  <c:v>0.34158718157448797</c:v>
                </c:pt>
                <c:pt idx="151">
                  <c:v>0.34375296615560125</c:v>
                </c:pt>
                <c:pt idx="152">
                  <c:v>0.34591828080137205</c:v>
                </c:pt>
                <c:pt idx="153">
                  <c:v>0.34808312714599005</c:v>
                </c:pt>
                <c:pt idx="154">
                  <c:v>0.35024750682050793</c:v>
                </c:pt>
                <c:pt idx="155">
                  <c:v>0.35241142145287679</c:v>
                </c:pt>
                <c:pt idx="156">
                  <c:v>0.35457487266797938</c:v>
                </c:pt>
                <c:pt idx="157">
                  <c:v>0.35673786208766167</c:v>
                </c:pt>
                <c:pt idx="158">
                  <c:v>0.35890039133076274</c:v>
                </c:pt>
                <c:pt idx="159">
                  <c:v>0.3610624620131429</c:v>
                </c:pt>
                <c:pt idx="160">
                  <c:v>0.36322407574771082</c:v>
                </c:pt>
                <c:pt idx="161">
                  <c:v>0.36538523414444901</c:v>
                </c:pt>
                <c:pt idx="162">
                  <c:v>0.36754593881043823</c:v>
                </c:pt>
                <c:pt idx="163">
                  <c:v>0.36970619134988103</c:v>
                </c:pt>
                <c:pt idx="164">
                  <c:v>0.37186599336412396</c:v>
                </c:pt>
                <c:pt idx="165">
                  <c:v>0.37402534645167923</c:v>
                </c:pt>
                <c:pt idx="166">
                  <c:v>0.37618425220824525</c:v>
                </c:pt>
                <c:pt idx="167">
                  <c:v>0.37834271222672666</c:v>
                </c:pt>
                <c:pt idx="168">
                  <c:v>0.38050072809725344</c:v>
                </c:pt>
                <c:pt idx="169">
                  <c:v>0.38265830140719959</c:v>
                </c:pt>
                <c:pt idx="170">
                  <c:v>0.38481543374120109</c:v>
                </c:pt>
                <c:pt idx="171">
                  <c:v>0.38697212668117337</c:v>
                </c:pt>
                <c:pt idx="172">
                  <c:v>0.38912838180632831</c:v>
                </c:pt>
                <c:pt idx="173">
                  <c:v>0.39128420069319064</c:v>
                </c:pt>
                <c:pt idx="174">
                  <c:v>0.39343958491561426</c:v>
                </c:pt>
                <c:pt idx="175">
                  <c:v>0.39559453604479777</c:v>
                </c:pt>
                <c:pt idx="176">
                  <c:v>0.39774905564929991</c:v>
                </c:pt>
                <c:pt idx="177">
                  <c:v>0.39990314529505455</c:v>
                </c:pt>
                <c:pt idx="178">
                  <c:v>0.40205680654538539</c:v>
                </c:pt>
                <c:pt idx="179">
                  <c:v>0.40421004096102059</c:v>
                </c:pt>
                <c:pt idx="180">
                  <c:v>0.40636285010010675</c:v>
                </c:pt>
                <c:pt idx="181">
                  <c:v>0.40851523551822294</c:v>
                </c:pt>
                <c:pt idx="182">
                  <c:v>0.41066719876839447</c:v>
                </c:pt>
                <c:pt idx="183">
                  <c:v>0.4128187414011063</c:v>
                </c:pt>
                <c:pt idx="184">
                  <c:v>0.41496986496431654</c:v>
                </c:pt>
                <c:pt idx="185">
                  <c:v>0.41712057100346939</c:v>
                </c:pt>
                <c:pt idx="186">
                  <c:v>0.41927086106150829</c:v>
                </c:pt>
                <c:pt idx="187">
                  <c:v>0.42142073667888869</c:v>
                </c:pt>
                <c:pt idx="188">
                  <c:v>0.4235701993935907</c:v>
                </c:pt>
                <c:pt idx="189">
                  <c:v>0.42571925074113171</c:v>
                </c:pt>
                <c:pt idx="190">
                  <c:v>0.42786789225457866</c:v>
                </c:pt>
                <c:pt idx="191">
                  <c:v>0.43001612546456053</c:v>
                </c:pt>
                <c:pt idx="192">
                  <c:v>0.43216395189928036</c:v>
                </c:pt>
                <c:pt idx="193">
                  <c:v>0.43431137308452739</c:v>
                </c:pt>
                <c:pt idx="194">
                  <c:v>0.43645839054368907</c:v>
                </c:pt>
                <c:pt idx="195">
                  <c:v>0.4386050057977629</c:v>
                </c:pt>
                <c:pt idx="196">
                  <c:v>0.44075122036536818</c:v>
                </c:pt>
                <c:pt idx="197">
                  <c:v>0.4428970357627578</c:v>
                </c:pt>
                <c:pt idx="198">
                  <c:v>0.44504245350382976</c:v>
                </c:pt>
                <c:pt idx="199">
                  <c:v>0.44718747510013884</c:v>
                </c:pt>
                <c:pt idx="200">
                  <c:v>0.44933210206090796</c:v>
                </c:pt>
                <c:pt idx="201">
                  <c:v>0.45147633589303965</c:v>
                </c:pt>
                <c:pt idx="202">
                  <c:v>0.45362017810112731</c:v>
                </c:pt>
                <c:pt idx="203">
                  <c:v>0.45576363018746646</c:v>
                </c:pt>
                <c:pt idx="204">
                  <c:v>0.45790669365206615</c:v>
                </c:pt>
                <c:pt idx="205">
                  <c:v>0.46004936999265983</c:v>
                </c:pt>
                <c:pt idx="206">
                  <c:v>0.46219166070471662</c:v>
                </c:pt>
                <c:pt idx="207">
                  <c:v>0.46433356728145225</c:v>
                </c:pt>
                <c:pt idx="208">
                  <c:v>0.46647509121384007</c:v>
                </c:pt>
                <c:pt idx="209">
                  <c:v>0.46861623399062191</c:v>
                </c:pt>
                <c:pt idx="210">
                  <c:v>0.47075699709831903</c:v>
                </c:pt>
                <c:pt idx="211">
                  <c:v>0.47289738202124293</c:v>
                </c:pt>
                <c:pt idx="212">
                  <c:v>0.4750373902415061</c:v>
                </c:pt>
                <c:pt idx="213">
                  <c:v>0.47717702323903266</c:v>
                </c:pt>
                <c:pt idx="214">
                  <c:v>0.47931628249156927</c:v>
                </c:pt>
                <c:pt idx="215">
                  <c:v>0.48145516947469552</c:v>
                </c:pt>
                <c:pt idx="216">
                  <c:v>0.48359368566183464</c:v>
                </c:pt>
                <c:pt idx="217">
                  <c:v>0.48573183252426405</c:v>
                </c:pt>
                <c:pt idx="218">
                  <c:v>0.48786961153112579</c:v>
                </c:pt>
                <c:pt idx="219">
                  <c:v>0.49000702414943703</c:v>
                </c:pt>
                <c:pt idx="220">
                  <c:v>0.49214407184410053</c:v>
                </c:pt>
                <c:pt idx="221">
                  <c:v>0.494280756077915</c:v>
                </c:pt>
                <c:pt idx="222">
                  <c:v>0.49641707831158538</c:v>
                </c:pt>
                <c:pt idx="223">
                  <c:v>0.49855304000373324</c:v>
                </c:pt>
                <c:pt idx="224">
                  <c:v>0.50068864261090695</c:v>
                </c:pt>
                <c:pt idx="225">
                  <c:v>0.502823887587592</c:v>
                </c:pt>
                <c:pt idx="226">
                  <c:v>0.50495877638622122</c:v>
                </c:pt>
                <c:pt idx="227">
                  <c:v>0.50709331045718475</c:v>
                </c:pt>
                <c:pt idx="228">
                  <c:v>0.50922749124884026</c:v>
                </c:pt>
                <c:pt idx="229">
                  <c:v>0.51136132020752323</c:v>
                </c:pt>
                <c:pt idx="230">
                  <c:v>0.51349479877755666</c:v>
                </c:pt>
                <c:pt idx="231">
                  <c:v>0.51562792840126126</c:v>
                </c:pt>
                <c:pt idx="232">
                  <c:v>0.51776071051896544</c:v>
                </c:pt>
                <c:pt idx="233">
                  <c:v>0.5198931465690152</c:v>
                </c:pt>
                <c:pt idx="234">
                  <c:v>0.52202523798778411</c:v>
                </c:pt>
                <c:pt idx="235">
                  <c:v>0.52415698620968321</c:v>
                </c:pt>
                <c:pt idx="236">
                  <c:v>0.52628839266717076</c:v>
                </c:pt>
                <c:pt idx="237">
                  <c:v>0.52841945879076202</c:v>
                </c:pt>
                <c:pt idx="238">
                  <c:v>0.53055018600903914</c:v>
                </c:pt>
                <c:pt idx="239">
                  <c:v>0.53268057574866079</c:v>
                </c:pt>
                <c:pt idx="240">
                  <c:v>0.53481062943437208</c:v>
                </c:pt>
                <c:pt idx="241">
                  <c:v>0.53694034848901406</c:v>
                </c:pt>
                <c:pt idx="242">
                  <c:v>0.53906973433353345</c:v>
                </c:pt>
                <c:pt idx="243">
                  <c:v>0.5411987883869922</c:v>
                </c:pt>
                <c:pt idx="244">
                  <c:v>0.54332751206657715</c:v>
                </c:pt>
                <c:pt idx="245">
                  <c:v>0.54545590678760958</c:v>
                </c:pt>
                <c:pt idx="246">
                  <c:v>0.54758397396355474</c:v>
                </c:pt>
                <c:pt idx="247">
                  <c:v>0.54971171500603133</c:v>
                </c:pt>
                <c:pt idx="248">
                  <c:v>0.55183913132482088</c:v>
                </c:pt>
                <c:pt idx="249">
                  <c:v>0.55396622432787745</c:v>
                </c:pt>
                <c:pt idx="250">
                  <c:v>0.55609299542133672</c:v>
                </c:pt>
                <c:pt idx="251">
                  <c:v>0.55821944600952578</c:v>
                </c:pt>
                <c:pt idx="252">
                  <c:v>0.56034557749497194</c:v>
                </c:pt>
                <c:pt idx="253">
                  <c:v>0.5624713912784125</c:v>
                </c:pt>
                <c:pt idx="254">
                  <c:v>0.56459688875880387</c:v>
                </c:pt>
                <c:pt idx="255">
                  <c:v>0.56672207133333086</c:v>
                </c:pt>
                <c:pt idx="256">
                  <c:v>0.56884694039741601</c:v>
                </c:pt>
                <c:pt idx="257">
                  <c:v>0.57097149734472863</c:v>
                </c:pt>
                <c:pt idx="258">
                  <c:v>0.57309574356719406</c:v>
                </c:pt>
                <c:pt idx="259">
                  <c:v>0.57521968045500282</c:v>
                </c:pt>
                <c:pt idx="260">
                  <c:v>0.57734330939661982</c:v>
                </c:pt>
                <c:pt idx="261">
                  <c:v>0.57946663177879343</c:v>
                </c:pt>
                <c:pt idx="262">
                  <c:v>0.5815896489865644</c:v>
                </c:pt>
                <c:pt idx="263">
                  <c:v>0.58371236240327506</c:v>
                </c:pt>
                <c:pt idx="264">
                  <c:v>0.58583477341057832</c:v>
                </c:pt>
                <c:pt idx="265">
                  <c:v>0.58795688338844676</c:v>
                </c:pt>
                <c:pt idx="266">
                  <c:v>0.59007869371518129</c:v>
                </c:pt>
                <c:pt idx="267">
                  <c:v>0.59220020576742038</c:v>
                </c:pt>
                <c:pt idx="268">
                  <c:v>0.59432142092014895</c:v>
                </c:pt>
                <c:pt idx="269">
                  <c:v>0.59644234054670708</c:v>
                </c:pt>
                <c:pt idx="270">
                  <c:v>0.5985629660187991</c:v>
                </c:pt>
                <c:pt idx="271">
                  <c:v>0.60068329870650228</c:v>
                </c:pt>
                <c:pt idx="272">
                  <c:v>0.60280333997827562</c:v>
                </c:pt>
                <c:pt idx="273">
                  <c:v>0.60492309120096877</c:v>
                </c:pt>
                <c:pt idx="274">
                  <c:v>0.60704255373983063</c:v>
                </c:pt>
                <c:pt idx="275">
                  <c:v>0.60916172895851828</c:v>
                </c:pt>
                <c:pt idx="276">
                  <c:v>0.61128061821910551</c:v>
                </c:pt>
                <c:pt idx="277">
                  <c:v>0.61339922288209159</c:v>
                </c:pt>
                <c:pt idx="278">
                  <c:v>0.61551754430641004</c:v>
                </c:pt>
                <c:pt idx="279">
                  <c:v>0.61763558384943706</c:v>
                </c:pt>
                <c:pt idx="280">
                  <c:v>0.61975334286700035</c:v>
                </c:pt>
                <c:pt idx="281">
                  <c:v>0.62187082271338756</c:v>
                </c:pt>
                <c:pt idx="282">
                  <c:v>0.62398802474135484</c:v>
                </c:pt>
                <c:pt idx="283">
                  <c:v>0.62610495030213542</c:v>
                </c:pt>
                <c:pt idx="284">
                  <c:v>0.62822160074544831</c:v>
                </c:pt>
                <c:pt idx="285">
                  <c:v>0.63033797741950659</c:v>
                </c:pt>
                <c:pt idx="286">
                  <c:v>0.6324540816710259</c:v>
                </c:pt>
                <c:pt idx="287">
                  <c:v>0.63456991484523295</c:v>
                </c:pt>
                <c:pt idx="288">
                  <c:v>0.63668547828587385</c:v>
                </c:pt>
                <c:pt idx="289">
                  <c:v>0.63880077333522278</c:v>
                </c:pt>
                <c:pt idx="290">
                  <c:v>0.6409158013340901</c:v>
                </c:pt>
                <c:pt idx="291">
                  <c:v>0.64303056362183086</c:v>
                </c:pt>
                <c:pt idx="292">
                  <c:v>0.64514506153635298</c:v>
                </c:pt>
                <c:pt idx="293">
                  <c:v>0.64725929641412572</c:v>
                </c:pt>
                <c:pt idx="294">
                  <c:v>0.64937326959018793</c:v>
                </c:pt>
                <c:pt idx="295">
                  <c:v>0.65148698239815639</c:v>
                </c:pt>
                <c:pt idx="296">
                  <c:v>0.65360043617023389</c:v>
                </c:pt>
                <c:pt idx="297">
                  <c:v>0.65571363223721757</c:v>
                </c:pt>
                <c:pt idx="298">
                  <c:v>0.65782657192850724</c:v>
                </c:pt>
                <c:pt idx="299">
                  <c:v>0.65993925657211339</c:v>
                </c:pt>
                <c:pt idx="300">
                  <c:v>0.66205168749466548</c:v>
                </c:pt>
                <c:pt idx="301">
                  <c:v>0.66416386602141986</c:v>
                </c:pt>
                <c:pt idx="302">
                  <c:v>0.6662757934762682</c:v>
                </c:pt>
                <c:pt idx="303">
                  <c:v>0.66838747118174546</c:v>
                </c:pt>
                <c:pt idx="304">
                  <c:v>0.67049890045903793</c:v>
                </c:pt>
                <c:pt idx="305">
                  <c:v>0.67261008262799138</c:v>
                </c:pt>
                <c:pt idx="306">
                  <c:v>0.67472101900711912</c:v>
                </c:pt>
                <c:pt idx="307">
                  <c:v>0.67683171091360972</c:v>
                </c:pt>
                <c:pt idx="308">
                  <c:v>0.6789421596633356</c:v>
                </c:pt>
                <c:pt idx="309">
                  <c:v>0.68105236657086032</c:v>
                </c:pt>
                <c:pt idx="310">
                  <c:v>0.68316233294944717</c:v>
                </c:pt>
                <c:pt idx="311">
                  <c:v>0.68527206011106678</c:v>
                </c:pt>
                <c:pt idx="312">
                  <c:v>0.68738154936640505</c:v>
                </c:pt>
                <c:pt idx="313">
                  <c:v>0.68949080202487123</c:v>
                </c:pt>
                <c:pt idx="314">
                  <c:v>0.69159981939460546</c:v>
                </c:pt>
                <c:pt idx="315">
                  <c:v>0.69370860278248714</c:v>
                </c:pt>
                <c:pt idx="316">
                  <c:v>0.69581715349414242</c:v>
                </c:pt>
                <c:pt idx="317">
                  <c:v>0.69792547283395201</c:v>
                </c:pt>
                <c:pt idx="318">
                  <c:v>0.70003356210505918</c:v>
                </c:pt>
                <c:pt idx="319">
                  <c:v>0.70214142260937762</c:v>
                </c:pt>
                <c:pt idx="320">
                  <c:v>0.70424905564759888</c:v>
                </c:pt>
                <c:pt idx="321">
                  <c:v>0.70635646251920037</c:v>
                </c:pt>
                <c:pt idx="322">
                  <c:v>0.70846364452245314</c:v>
                </c:pt>
                <c:pt idx="323">
                  <c:v>0.71057060295442931</c:v>
                </c:pt>
                <c:pt idx="324">
                  <c:v>0.71267733911101028</c:v>
                </c:pt>
                <c:pt idx="325">
                  <c:v>0.71478385428689384</c:v>
                </c:pt>
                <c:pt idx="326">
                  <c:v>0.71689014977560228</c:v>
                </c:pt>
                <c:pt idx="327">
                  <c:v>0.71899622686948972</c:v>
                </c:pt>
                <c:pt idx="328">
                  <c:v>0.72110208685974997</c:v>
                </c:pt>
                <c:pt idx="329">
                  <c:v>0.72320773103642411</c:v>
                </c:pt>
                <c:pt idx="330">
                  <c:v>0.72531316068840812</c:v>
                </c:pt>
                <c:pt idx="331">
                  <c:v>0.72741837710346013</c:v>
                </c:pt>
                <c:pt idx="332">
                  <c:v>0.72952338156820851</c:v>
                </c:pt>
                <c:pt idx="333">
                  <c:v>0.73162817536815905</c:v>
                </c:pt>
                <c:pt idx="334">
                  <c:v>0.73373275978770258</c:v>
                </c:pt>
                <c:pt idx="335">
                  <c:v>0.73583713611012258</c:v>
                </c:pt>
                <c:pt idx="336">
                  <c:v>0.73794130561760252</c:v>
                </c:pt>
                <c:pt idx="337">
                  <c:v>0.74004526959123351</c:v>
                </c:pt>
                <c:pt idx="338">
                  <c:v>0.74214902931102167</c:v>
                </c:pt>
                <c:pt idx="339">
                  <c:v>0.7442525860558955</c:v>
                </c:pt>
                <c:pt idx="340">
                  <c:v>0.74635594110371362</c:v>
                </c:pt>
                <c:pt idx="341">
                  <c:v>0.74845909573127178</c:v>
                </c:pt>
                <c:pt idx="342">
                  <c:v>0.75056205121431052</c:v>
                </c:pt>
                <c:pt idx="343">
                  <c:v>0.75266480882752262</c:v>
                </c:pt>
                <c:pt idx="344">
                  <c:v>0.75476736984456028</c:v>
                </c:pt>
                <c:pt idx="345">
                  <c:v>0.7568697355380426</c:v>
                </c:pt>
                <c:pt idx="346">
                  <c:v>0.75897190717956287</c:v>
                </c:pt>
                <c:pt idx="347">
                  <c:v>0.76107388603969583</c:v>
                </c:pt>
                <c:pt idx="348">
                  <c:v>0.76317567338800518</c:v>
                </c:pt>
                <c:pt idx="349">
                  <c:v>0.76527727049305083</c:v>
                </c:pt>
                <c:pt idx="350">
                  <c:v>0.76737867862239595</c:v>
                </c:pt>
                <c:pt idx="351">
                  <c:v>0.76947989904261449</c:v>
                </c:pt>
                <c:pt idx="352">
                  <c:v>0.77158093301929831</c:v>
                </c:pt>
                <c:pt idx="353">
                  <c:v>0.7736817818170646</c:v>
                </c:pt>
                <c:pt idx="354">
                  <c:v>0.77578244669956298</c:v>
                </c:pt>
                <c:pt idx="355">
                  <c:v>0.77788292892948252</c:v>
                </c:pt>
                <c:pt idx="356">
                  <c:v>0.77998322976855927</c:v>
                </c:pt>
                <c:pt idx="357">
                  <c:v>0.78208335047758326</c:v>
                </c:pt>
                <c:pt idx="358">
                  <c:v>0.78418329231640571</c:v>
                </c:pt>
                <c:pt idx="359">
                  <c:v>0.78628305654394637</c:v>
                </c:pt>
                <c:pt idx="360">
                  <c:v>0.78838264441820016</c:v>
                </c:pt>
                <c:pt idx="361">
                  <c:v>0.79048205719624498</c:v>
                </c:pt>
                <c:pt idx="362">
                  <c:v>0.79258129613424821</c:v>
                </c:pt>
                <c:pt idx="363">
                  <c:v>0.7946803624874742</c:v>
                </c:pt>
                <c:pt idx="364">
                  <c:v>0.79677925751029133</c:v>
                </c:pt>
                <c:pt idx="365">
                  <c:v>0.7988779824561788</c:v>
                </c:pt>
                <c:pt idx="366">
                  <c:v>0.8009765385777341</c:v>
                </c:pt>
                <c:pt idx="367">
                  <c:v>0.80307492712667983</c:v>
                </c:pt>
                <c:pt idx="368">
                  <c:v>0.80517314935387063</c:v>
                </c:pt>
                <c:pt idx="369">
                  <c:v>0.80727120650930051</c:v>
                </c:pt>
                <c:pt idx="370">
                  <c:v>0.8093690998421097</c:v>
                </c:pt>
                <c:pt idx="371">
                  <c:v>0.81146683060059166</c:v>
                </c:pt>
                <c:pt idx="372">
                  <c:v>0.81356440003219999</c:v>
                </c:pt>
                <c:pt idx="373">
                  <c:v>0.81566180938355559</c:v>
                </c:pt>
                <c:pt idx="374">
                  <c:v>0.8177590599004535</c:v>
                </c:pt>
                <c:pt idx="375">
                  <c:v>0.81985615282786994</c:v>
                </c:pt>
                <c:pt idx="376">
                  <c:v>0.82195308940996914</c:v>
                </c:pt>
                <c:pt idx="377">
                  <c:v>0.82404987089011028</c:v>
                </c:pt>
                <c:pt idx="378">
                  <c:v>0.82614649851085475</c:v>
                </c:pt>
                <c:pt idx="379">
                  <c:v>0.82824297351397247</c:v>
                </c:pt>
                <c:pt idx="380">
                  <c:v>0.8303392971404493</c:v>
                </c:pt>
                <c:pt idx="381">
                  <c:v>0.8324354706304935</c:v>
                </c:pt>
                <c:pt idx="382">
                  <c:v>0.8345314952235432</c:v>
                </c:pt>
                <c:pt idx="383">
                  <c:v>0.83662737215827254</c:v>
                </c:pt>
                <c:pt idx="384">
                  <c:v>0.83872310267259909</c:v>
                </c:pt>
                <c:pt idx="385">
                  <c:v>0.84081868800369042</c:v>
                </c:pt>
                <c:pt idx="386">
                  <c:v>0.84291412938797095</c:v>
                </c:pt>
                <c:pt idx="387">
                  <c:v>0.845009428061129</c:v>
                </c:pt>
                <c:pt idx="388">
                  <c:v>0.84710458525812327</c:v>
                </c:pt>
                <c:pt idx="389">
                  <c:v>0.8491996022131898</c:v>
                </c:pt>
                <c:pt idx="390">
                  <c:v>0.85129448015984877</c:v>
                </c:pt>
                <c:pt idx="391">
                  <c:v>0.85338922033091136</c:v>
                </c:pt>
                <c:pt idx="392">
                  <c:v>0.85548382395848643</c:v>
                </c:pt>
                <c:pt idx="393">
                  <c:v>0.85757829227398719</c:v>
                </c:pt>
                <c:pt idx="394">
                  <c:v>0.85967262650813803</c:v>
                </c:pt>
                <c:pt idx="395">
                  <c:v>0.86176682789098136</c:v>
                </c:pt>
                <c:pt idx="396">
                  <c:v>0.86386089765188423</c:v>
                </c:pt>
                <c:pt idx="397">
                  <c:v>0.86595483701954501</c:v>
                </c:pt>
                <c:pt idx="398">
                  <c:v>0.86804864722200037</c:v>
                </c:pt>
                <c:pt idx="399">
                  <c:v>0.87014232948663162</c:v>
                </c:pt>
                <c:pt idx="400">
                  <c:v>0.87223588504017158</c:v>
                </c:pt>
                <c:pt idx="401">
                  <c:v>0.87432931510871137</c:v>
                </c:pt>
                <c:pt idx="402">
                  <c:v>0.87642262091770695</c:v>
                </c:pt>
                <c:pt idx="403">
                  <c:v>0.87851580369198567</c:v>
                </c:pt>
                <c:pt idx="404">
                  <c:v>0.88060886465575328</c:v>
                </c:pt>
                <c:pt idx="405">
                  <c:v>0.88270180503260021</c:v>
                </c:pt>
                <c:pt idx="406">
                  <c:v>0.88479462604550851</c:v>
                </c:pt>
                <c:pt idx="407">
                  <c:v>0.88688732891685829</c:v>
                </c:pt>
                <c:pt idx="408">
                  <c:v>0.88897991486843431</c:v>
                </c:pt>
                <c:pt idx="409">
                  <c:v>0.89107238512143283</c:v>
                </c:pt>
                <c:pt idx="410">
                  <c:v>0.89316474089646802</c:v>
                </c:pt>
                <c:pt idx="411">
                  <c:v>0.89525698341357873</c:v>
                </c:pt>
                <c:pt idx="412">
                  <c:v>0.89734911389223471</c:v>
                </c:pt>
                <c:pt idx="413">
                  <c:v>0.8994411335513437</c:v>
                </c:pt>
                <c:pt idx="414">
                  <c:v>0.90153304360925768</c:v>
                </c:pt>
                <c:pt idx="415">
                  <c:v>0.90362484528377951</c:v>
                </c:pt>
                <c:pt idx="416">
                  <c:v>0.90571653979216937</c:v>
                </c:pt>
                <c:pt idx="417">
                  <c:v>0.90780812835115177</c:v>
                </c:pt>
                <c:pt idx="418">
                  <c:v>0.90989961217692139</c:v>
                </c:pt>
                <c:pt idx="419">
                  <c:v>0.91199099248515025</c:v>
                </c:pt>
                <c:pt idx="420">
                  <c:v>0.914082270490994</c:v>
                </c:pt>
                <c:pt idx="421">
                  <c:v>0.91617344740909823</c:v>
                </c:pt>
                <c:pt idx="422">
                  <c:v>0.9182645244536054</c:v>
                </c:pt>
                <c:pt idx="423">
                  <c:v>0.92035550283816092</c:v>
                </c:pt>
                <c:pt idx="424">
                  <c:v>0.92244638377592014</c:v>
                </c:pt>
                <c:pt idx="425">
                  <c:v>0.92453716847955436</c:v>
                </c:pt>
                <c:pt idx="426">
                  <c:v>0.92662785816125759</c:v>
                </c:pt>
                <c:pt idx="427">
                  <c:v>0.92871845403275299</c:v>
                </c:pt>
                <c:pt idx="428">
                  <c:v>0.93080895730529944</c:v>
                </c:pt>
                <c:pt idx="429">
                  <c:v>0.93289936918969774</c:v>
                </c:pt>
                <c:pt idx="430">
                  <c:v>0.93498969089629724</c:v>
                </c:pt>
                <c:pt idx="431">
                  <c:v>0.93707992363500248</c:v>
                </c:pt>
                <c:pt idx="432">
                  <c:v>0.9391700686152793</c:v>
                </c:pt>
                <c:pt idx="433">
                  <c:v>0.94126012704616158</c:v>
                </c:pt>
                <c:pt idx="434">
                  <c:v>0.94335010013625742</c:v>
                </c:pt>
                <c:pt idx="435">
                  <c:v>0.94543998909375571</c:v>
                </c:pt>
                <c:pt idx="436">
                  <c:v>0.94752979512643254</c:v>
                </c:pt>
                <c:pt idx="437">
                  <c:v>0.94961951944165768</c:v>
                </c:pt>
                <c:pt idx="438">
                  <c:v>0.95170916324640098</c:v>
                </c:pt>
                <c:pt idx="439">
                  <c:v>0.95379872774723862</c:v>
                </c:pt>
                <c:pt idx="440">
                  <c:v>0.95588821415035974</c:v>
                </c:pt>
                <c:pt idx="441">
                  <c:v>0.95797762366157269</c:v>
                </c:pt>
                <c:pt idx="442">
                  <c:v>0.96006695748631143</c:v>
                </c:pt>
                <c:pt idx="443">
                  <c:v>0.96215621682964214</c:v>
                </c:pt>
                <c:pt idx="444">
                  <c:v>0.96424540289626925</c:v>
                </c:pt>
                <c:pt idx="445">
                  <c:v>0.96633451689054206</c:v>
                </c:pt>
                <c:pt idx="446">
                  <c:v>0.96842356001646113</c:v>
                </c:pt>
                <c:pt idx="447">
                  <c:v>0.9705125334776844</c:v>
                </c:pt>
                <c:pt idx="448">
                  <c:v>0.97260143847753389</c:v>
                </c:pt>
                <c:pt idx="449">
                  <c:v>0.97469027621900195</c:v>
                </c:pt>
                <c:pt idx="450">
                  <c:v>0.97677904790475734</c:v>
                </c:pt>
                <c:pt idx="451">
                  <c:v>0.97886775473715204</c:v>
                </c:pt>
                <c:pt idx="452">
                  <c:v>0.98095639791822731</c:v>
                </c:pt>
                <c:pt idx="453">
                  <c:v>0.98304497864971996</c:v>
                </c:pt>
                <c:pt idx="454">
                  <c:v>0.98513349813306894</c:v>
                </c:pt>
                <c:pt idx="455">
                  <c:v>0.98722195756942166</c:v>
                </c:pt>
                <c:pt idx="456">
                  <c:v>0.98931035815963997</c:v>
                </c:pt>
                <c:pt idx="457">
                  <c:v>0.99139870110430706</c:v>
                </c:pt>
                <c:pt idx="458">
                  <c:v>0.99348698760373311</c:v>
                </c:pt>
                <c:pt idx="459">
                  <c:v>0.9955752188579623</c:v>
                </c:pt>
                <c:pt idx="460">
                  <c:v>0.99766339606677856</c:v>
                </c:pt>
                <c:pt idx="461">
                  <c:v>0.99975152042971216</c:v>
                </c:pt>
                <c:pt idx="462">
                  <c:v>1.0018395931460462</c:v>
                </c:pt>
                <c:pt idx="463">
                  <c:v>1.0039276154148222</c:v>
                </c:pt>
                <c:pt idx="464">
                  <c:v>1.0060155884348476</c:v>
                </c:pt>
                <c:pt idx="465">
                  <c:v>1.0081035134047007</c:v>
                </c:pt>
                <c:pt idx="466">
                  <c:v>1.0101913915227378</c:v>
                </c:pt>
                <c:pt idx="467">
                  <c:v>1.0122792239870997</c:v>
                </c:pt>
                <c:pt idx="468">
                  <c:v>1.0143670119957171</c:v>
                </c:pt>
                <c:pt idx="469">
                  <c:v>1.0164547567463176</c:v>
                </c:pt>
                <c:pt idx="470">
                  <c:v>1.0185424594364318</c:v>
                </c:pt>
                <c:pt idx="471">
                  <c:v>1.0206301212633995</c:v>
                </c:pt>
                <c:pt idx="472">
                  <c:v>1.0227177434243762</c:v>
                </c:pt>
                <c:pt idx="473">
                  <c:v>1.0248053271163389</c:v>
                </c:pt>
                <c:pt idx="474">
                  <c:v>1.0268928735360929</c:v>
                </c:pt>
                <c:pt idx="475">
                  <c:v>1.028980383880278</c:v>
                </c:pt>
                <c:pt idx="476">
                  <c:v>1.0310678593453746</c:v>
                </c:pt>
                <c:pt idx="477">
                  <c:v>1.0331553011277097</c:v>
                </c:pt>
                <c:pt idx="478">
                  <c:v>1.0352427104234638</c:v>
                </c:pt>
                <c:pt idx="479">
                  <c:v>1.0373300884286769</c:v>
                </c:pt>
                <c:pt idx="480">
                  <c:v>1.0394174363392545</c:v>
                </c:pt>
                <c:pt idx="481">
                  <c:v>1.0415047553509742</c:v>
                </c:pt>
                <c:pt idx="482">
                  <c:v>1.0435920466594917</c:v>
                </c:pt>
                <c:pt idx="483">
                  <c:v>1.0456793114603473</c:v>
                </c:pt>
                <c:pt idx="484">
                  <c:v>1.0477665509489722</c:v>
                </c:pt>
                <c:pt idx="485">
                  <c:v>1.0498537663206944</c:v>
                </c:pt>
                <c:pt idx="486">
                  <c:v>1.0519409587707453</c:v>
                </c:pt>
                <c:pt idx="487">
                  <c:v>1.0540281294942657</c:v>
                </c:pt>
                <c:pt idx="488">
                  <c:v>1.0561152796863125</c:v>
                </c:pt>
                <c:pt idx="489">
                  <c:v>1.0582024105418641</c:v>
                </c:pt>
                <c:pt idx="490">
                  <c:v>1.0602895232558276</c:v>
                </c:pt>
                <c:pt idx="491">
                  <c:v>1.0623766190230446</c:v>
                </c:pt>
                <c:pt idx="492">
                  <c:v>1.0644636990382972</c:v>
                </c:pt>
                <c:pt idx="493">
                  <c:v>1.0665507644963148</c:v>
                </c:pt>
                <c:pt idx="494">
                  <c:v>1.0686378165917803</c:v>
                </c:pt>
                <c:pt idx="495">
                  <c:v>1.0707248565193355</c:v>
                </c:pt>
                <c:pt idx="496">
                  <c:v>1.0728118854735884</c:v>
                </c:pt>
                <c:pt idx="497">
                  <c:v>1.0748989046491191</c:v>
                </c:pt>
                <c:pt idx="498">
                  <c:v>1.0769859152404857</c:v>
                </c:pt>
                <c:pt idx="499">
                  <c:v>1.0790729184422312</c:v>
                </c:pt>
                <c:pt idx="500">
                  <c:v>1.0811599154488889</c:v>
                </c:pt>
                <c:pt idx="501">
                  <c:v>1.0832469074549895</c:v>
                </c:pt>
                <c:pt idx="502">
                  <c:v>1.0853338956550669</c:v>
                </c:pt>
                <c:pt idx="503">
                  <c:v>1.0874208812436643</c:v>
                </c:pt>
                <c:pt idx="504">
                  <c:v>1.0895078654153409</c:v>
                </c:pt>
                <c:pt idx="505">
                  <c:v>1.0915948493646779</c:v>
                </c:pt>
                <c:pt idx="506">
                  <c:v>1.0936818342862846</c:v>
                </c:pt>
                <c:pt idx="507">
                  <c:v>1.0957688213748049</c:v>
                </c:pt>
                <c:pt idx="508">
                  <c:v>1.0978558118249235</c:v>
                </c:pt>
                <c:pt idx="509">
                  <c:v>1.0999428068313721</c:v>
                </c:pt>
                <c:pt idx="510">
                  <c:v>1.1020298075889359</c:v>
                </c:pt>
                <c:pt idx="511">
                  <c:v>1.104116815292459</c:v>
                </c:pt>
                <c:pt idx="512">
                  <c:v>1.1062038311368518</c:v>
                </c:pt>
                <c:pt idx="513">
                  <c:v>1.1082908563170968</c:v>
                </c:pt>
                <c:pt idx="514">
                  <c:v>1.1103778920282543</c:v>
                </c:pt>
                <c:pt idx="515">
                  <c:v>1.1124649394654695</c:v>
                </c:pt>
                <c:pt idx="516">
                  <c:v>1.1145519998239786</c:v>
                </c:pt>
                <c:pt idx="517">
                  <c:v>1.1166390742991144</c:v>
                </c:pt>
                <c:pt idx="518">
                  <c:v>1.1187261640863131</c:v>
                </c:pt>
                <c:pt idx="519">
                  <c:v>1.1208132703811209</c:v>
                </c:pt>
                <c:pt idx="520">
                  <c:v>1.1229003943791995</c:v>
                </c:pt>
                <c:pt idx="521">
                  <c:v>1.1249875372763329</c:v>
                </c:pt>
                <c:pt idx="522">
                  <c:v>1.1270747002684334</c:v>
                </c:pt>
                <c:pt idx="523">
                  <c:v>1.1291618845515479</c:v>
                </c:pt>
                <c:pt idx="524">
                  <c:v>1.1312490913218645</c:v>
                </c:pt>
                <c:pt idx="525">
                  <c:v>1.1333363217757182</c:v>
                </c:pt>
                <c:pt idx="526">
                  <c:v>1.135423577109598</c:v>
                </c:pt>
                <c:pt idx="527">
                  <c:v>1.1375108585201521</c:v>
                </c:pt>
                <c:pt idx="528">
                  <c:v>1.139598167204195</c:v>
                </c:pt>
                <c:pt idx="529">
                  <c:v>1.1416855043587137</c:v>
                </c:pt>
                <c:pt idx="530">
                  <c:v>1.1437728711808737</c:v>
                </c:pt>
                <c:pt idx="531">
                  <c:v>1.1458602688680253</c:v>
                </c:pt>
                <c:pt idx="532">
                  <c:v>1.1479476986177104</c:v>
                </c:pt>
                <c:pt idx="533">
                  <c:v>1.1500351616276681</c:v>
                </c:pt>
                <c:pt idx="534">
                  <c:v>1.1521226590958413</c:v>
                </c:pt>
                <c:pt idx="535">
                  <c:v>1.1542101922203833</c:v>
                </c:pt>
                <c:pt idx="536">
                  <c:v>1.1562977621996637</c:v>
                </c:pt>
                <c:pt idx="537">
                  <c:v>1.1583853702322746</c:v>
                </c:pt>
                <c:pt idx="538">
                  <c:v>1.1604730175170375</c:v>
                </c:pt>
                <c:pt idx="539">
                  <c:v>1.1625607052530091</c:v>
                </c:pt>
                <c:pt idx="540">
                  <c:v>1.1646484346394881</c:v>
                </c:pt>
                <c:pt idx="541">
                  <c:v>1.1667362068760205</c:v>
                </c:pt>
                <c:pt idx="542">
                  <c:v>1.1688240231624074</c:v>
                </c:pt>
                <c:pt idx="543">
                  <c:v>1.1709118846987103</c:v>
                </c:pt>
                <c:pt idx="544">
                  <c:v>1.1729997926852576</c:v>
                </c:pt>
                <c:pt idx="545">
                  <c:v>1.1750877483226509</c:v>
                </c:pt>
                <c:pt idx="546">
                  <c:v>1.1771757528117721</c:v>
                </c:pt>
                <c:pt idx="547">
                  <c:v>1.1792638073537884</c:v>
                </c:pt>
                <c:pt idx="548">
                  <c:v>1.18135191315016</c:v>
                </c:pt>
                <c:pt idx="549">
                  <c:v>1.1834400714026454</c:v>
                </c:pt>
                <c:pt idx="550">
                  <c:v>1.1855282833133085</c:v>
                </c:pt>
                <c:pt idx="551">
                  <c:v>1.1876165500845246</c:v>
                </c:pt>
                <c:pt idx="552">
                  <c:v>1.1897048729189867</c:v>
                </c:pt>
                <c:pt idx="553">
                  <c:v>1.1917932530197124</c:v>
                </c:pt>
                <c:pt idx="554">
                  <c:v>1.1938816915900492</c:v>
                </c:pt>
                <c:pt idx="555">
                  <c:v>1.1959701898336823</c:v>
                </c:pt>
                <c:pt idx="556">
                  <c:v>1.1980587489546399</c:v>
                </c:pt>
                <c:pt idx="557">
                  <c:v>1.2001473701573002</c:v>
                </c:pt>
                <c:pt idx="558">
                  <c:v>1.2022360546463973</c:v>
                </c:pt>
                <c:pt idx="559">
                  <c:v>1.2043248036270278</c:v>
                </c:pt>
                <c:pt idx="560">
                  <c:v>1.2064136183046577</c:v>
                </c:pt>
                <c:pt idx="561">
                  <c:v>1.2085024998851279</c:v>
                </c:pt>
                <c:pt idx="562">
                  <c:v>1.2105914495746615</c:v>
                </c:pt>
                <c:pt idx="563">
                  <c:v>1.2126804685798698</c:v>
                </c:pt>
                <c:pt idx="564">
                  <c:v>1.2147695581077584</c:v>
                </c:pt>
                <c:pt idx="565">
                  <c:v>1.2168587193657348</c:v>
                </c:pt>
                <c:pt idx="566">
                  <c:v>1.218947953561613</c:v>
                </c:pt>
                <c:pt idx="567">
                  <c:v>1.2210372619036218</c:v>
                </c:pt>
                <c:pt idx="568">
                  <c:v>1.2231266456004102</c:v>
                </c:pt>
                <c:pt idx="569">
                  <c:v>1.2252161058610542</c:v>
                </c:pt>
                <c:pt idx="570">
                  <c:v>1.2273056438950631</c:v>
                </c:pt>
                <c:pt idx="571">
                  <c:v>1.2293952609123862</c:v>
                </c:pt>
                <c:pt idx="572">
                  <c:v>1.2314849581234188</c:v>
                </c:pt>
                <c:pt idx="573">
                  <c:v>1.2335747367390097</c:v>
                </c:pt>
                <c:pt idx="574">
                  <c:v>1.2356645979704666</c:v>
                </c:pt>
                <c:pt idx="575">
                  <c:v>1.2377545430295629</c:v>
                </c:pt>
                <c:pt idx="576">
                  <c:v>1.2398445731285446</c:v>
                </c:pt>
                <c:pt idx="577">
                  <c:v>1.2419346894801366</c:v>
                </c:pt>
                <c:pt idx="578">
                  <c:v>1.2440248932975491</c:v>
                </c:pt>
                <c:pt idx="579">
                  <c:v>1.2461151857944841</c:v>
                </c:pt>
                <c:pt idx="580">
                  <c:v>1.2482055681851425</c:v>
                </c:pt>
                <c:pt idx="581">
                  <c:v>1.2502960416842297</c:v>
                </c:pt>
                <c:pt idx="582">
                  <c:v>1.2523866075069627</c:v>
                </c:pt>
                <c:pt idx="583">
                  <c:v>1.2544772668690769</c:v>
                </c:pt>
                <c:pt idx="584">
                  <c:v>1.2565680209868322</c:v>
                </c:pt>
                <c:pt idx="585">
                  <c:v>1.2586588710770199</c:v>
                </c:pt>
                <c:pt idx="586">
                  <c:v>1.260749818356969</c:v>
                </c:pt>
                <c:pt idx="587">
                  <c:v>1.2628408640445528</c:v>
                </c:pt>
                <c:pt idx="588">
                  <c:v>1.2649320093581959</c:v>
                </c:pt>
                <c:pt idx="589">
                  <c:v>1.2670232555168806</c:v>
                </c:pt>
                <c:pt idx="590">
                  <c:v>1.2691146037401531</c:v>
                </c:pt>
                <c:pt idx="591">
                  <c:v>1.2712060552481306</c:v>
                </c:pt>
                <c:pt idx="592">
                  <c:v>1.273297611261508</c:v>
                </c:pt>
                <c:pt idx="593">
                  <c:v>1.2753892730015643</c:v>
                </c:pt>
                <c:pt idx="594">
                  <c:v>1.2774810416901692</c:v>
                </c:pt>
                <c:pt idx="595">
                  <c:v>1.2795729185497897</c:v>
                </c:pt>
                <c:pt idx="596">
                  <c:v>1.2816649048034974</c:v>
                </c:pt>
                <c:pt idx="597">
                  <c:v>1.2837570016749742</c:v>
                </c:pt>
                <c:pt idx="598">
                  <c:v>1.28584921038852</c:v>
                </c:pt>
                <c:pt idx="599">
                  <c:v>1.2879415321690584</c:v>
                </c:pt>
                <c:pt idx="600">
                  <c:v>1.290033968242144</c:v>
                </c:pt>
                <c:pt idx="601">
                  <c:v>1.2921265198339691</c:v>
                </c:pt>
                <c:pt idx="602">
                  <c:v>1.2942191881713705</c:v>
                </c:pt>
                <c:pt idx="603">
                  <c:v>1.2963119744818357</c:v>
                </c:pt>
                <c:pt idx="604">
                  <c:v>1.2984048799935102</c:v>
                </c:pt>
                <c:pt idx="605">
                  <c:v>1.3004979059352038</c:v>
                </c:pt>
                <c:pt idx="606">
                  <c:v>1.302591053536398</c:v>
                </c:pt>
                <c:pt idx="607">
                  <c:v>1.3046843240272523</c:v>
                </c:pt>
                <c:pt idx="608">
                  <c:v>1.3067777186386107</c:v>
                </c:pt>
                <c:pt idx="609">
                  <c:v>1.3088712386020092</c:v>
                </c:pt>
                <c:pt idx="610">
                  <c:v>1.310964885149682</c:v>
                </c:pt>
                <c:pt idx="611">
                  <c:v>1.3130586595145688</c:v>
                </c:pt>
                <c:pt idx="612">
                  <c:v>1.3151525629303213</c:v>
                </c:pt>
                <c:pt idx="613">
                  <c:v>1.3172465966313101</c:v>
                </c:pt>
                <c:pt idx="614">
                  <c:v>1.3193407618526316</c:v>
                </c:pt>
                <c:pt idx="615">
                  <c:v>1.3214350598301148</c:v>
                </c:pt>
                <c:pt idx="616">
                  <c:v>1.323529491800328</c:v>
                </c:pt>
                <c:pt idx="617">
                  <c:v>1.3256240590005863</c:v>
                </c:pt>
                <c:pt idx="618">
                  <c:v>1.3277187626689577</c:v>
                </c:pt>
                <c:pt idx="619">
                  <c:v>1.3298136040442703</c:v>
                </c:pt>
                <c:pt idx="620">
                  <c:v>1.3319085843661196</c:v>
                </c:pt>
                <c:pt idx="621">
                  <c:v>1.3340037048748747</c:v>
                </c:pt>
                <c:pt idx="622">
                  <c:v>1.3360989668116858</c:v>
                </c:pt>
                <c:pt idx="623">
                  <c:v>1.338194371418491</c:v>
                </c:pt>
                <c:pt idx="624">
                  <c:v>1.3402899199380229</c:v>
                </c:pt>
                <c:pt idx="625">
                  <c:v>1.3423856136138164</c:v>
                </c:pt>
                <c:pt idx="626">
                  <c:v>1.3444814536902148</c:v>
                </c:pt>
                <c:pt idx="627">
                  <c:v>1.3465774414123772</c:v>
                </c:pt>
                <c:pt idx="628">
                  <c:v>1.3486735780262855</c:v>
                </c:pt>
                <c:pt idx="629">
                  <c:v>1.3507698647787514</c:v>
                </c:pt>
                <c:pt idx="630">
                  <c:v>1.3528663029174233</c:v>
                </c:pt>
                <c:pt idx="631">
                  <c:v>1.3549628936907934</c:v>
                </c:pt>
                <c:pt idx="632">
                  <c:v>1.3570596383482052</c:v>
                </c:pt>
                <c:pt idx="633">
                  <c:v>1.3591565381398596</c:v>
                </c:pt>
                <c:pt idx="634">
                  <c:v>1.3612535943168231</c:v>
                </c:pt>
                <c:pt idx="635">
                  <c:v>1.3633508081310339</c:v>
                </c:pt>
                <c:pt idx="636">
                  <c:v>1.3654481808353096</c:v>
                </c:pt>
                <c:pt idx="637">
                  <c:v>1.3675457136833542</c:v>
                </c:pt>
                <c:pt idx="638">
                  <c:v>1.3696434079297652</c:v>
                </c:pt>
                <c:pt idx="639">
                  <c:v>1.3717412648300407</c:v>
                </c:pt>
                <c:pt idx="640">
                  <c:v>1.3738392856405865</c:v>
                </c:pt>
                <c:pt idx="641">
                  <c:v>1.3759374716187236</c:v>
                </c:pt>
                <c:pt idx="642">
                  <c:v>1.3780358240226951</c:v>
                </c:pt>
                <c:pt idx="643">
                  <c:v>1.3801343441116731</c:v>
                </c:pt>
                <c:pt idx="644">
                  <c:v>1.3822330331457671</c:v>
                </c:pt>
                <c:pt idx="645">
                  <c:v>1.3843318923860295</c:v>
                </c:pt>
                <c:pt idx="646">
                  <c:v>1.3864309230944643</c:v>
                </c:pt>
                <c:pt idx="647">
                  <c:v>1.3885301265340335</c:v>
                </c:pt>
                <c:pt idx="648">
                  <c:v>1.3906295039686651</c:v>
                </c:pt>
                <c:pt idx="649">
                  <c:v>1.3927290566632595</c:v>
                </c:pt>
                <c:pt idx="650">
                  <c:v>1.3948287858836974</c:v>
                </c:pt>
                <c:pt idx="651">
                  <c:v>1.3969286928968472</c:v>
                </c:pt>
                <c:pt idx="652">
                  <c:v>1.399028778970572</c:v>
                </c:pt>
                <c:pt idx="653">
                  <c:v>1.4011290453737368</c:v>
                </c:pt>
                <c:pt idx="654">
                  <c:v>1.4032294933762166</c:v>
                </c:pt>
                <c:pt idx="655">
                  <c:v>1.4053301242489027</c:v>
                </c:pt>
                <c:pt idx="656">
                  <c:v>1.4074309392637112</c:v>
                </c:pt>
                <c:pt idx="657">
                  <c:v>1.4095319396935897</c:v>
                </c:pt>
                <c:pt idx="658">
                  <c:v>1.4116331268125251</c:v>
                </c:pt>
                <c:pt idx="659">
                  <c:v>1.4137345018955503</c:v>
                </c:pt>
                <c:pt idx="660">
                  <c:v>1.4158360662187528</c:v>
                </c:pt>
                <c:pt idx="661">
                  <c:v>1.4179378210592815</c:v>
                </c:pt>
                <c:pt idx="662">
                  <c:v>1.4200397676953538</c:v>
                </c:pt>
                <c:pt idx="663">
                  <c:v>1.4221419074062642</c:v>
                </c:pt>
                <c:pt idx="664">
                  <c:v>1.4242442414723908</c:v>
                </c:pt>
                <c:pt idx="665">
                  <c:v>1.4263467711752034</c:v>
                </c:pt>
                <c:pt idx="666">
                  <c:v>1.4284494977972706</c:v>
                </c:pt>
                <c:pt idx="667">
                  <c:v>1.4305524226222681</c:v>
                </c:pt>
                <c:pt idx="668">
                  <c:v>1.4326555469349855</c:v>
                </c:pt>
                <c:pt idx="669">
                  <c:v>1.4347588720213342</c:v>
                </c:pt>
                <c:pt idx="670">
                  <c:v>1.4368623991683553</c:v>
                </c:pt>
                <c:pt idx="671">
                  <c:v>1.4389661296642269</c:v>
                </c:pt>
                <c:pt idx="672">
                  <c:v>1.4410700647982717</c:v>
                </c:pt>
                <c:pt idx="673">
                  <c:v>1.4431742058609651</c:v>
                </c:pt>
                <c:pt idx="674">
                  <c:v>1.4452785541439424</c:v>
                </c:pt>
                <c:pt idx="675">
                  <c:v>1.4473831109400066</c:v>
                </c:pt>
                <c:pt idx="676">
                  <c:v>1.4494878775431366</c:v>
                </c:pt>
                <c:pt idx="677">
                  <c:v>1.4515928552484942</c:v>
                </c:pt>
                <c:pt idx="678">
                  <c:v>1.4536980453524329</c:v>
                </c:pt>
                <c:pt idx="679">
                  <c:v>1.455803449152504</c:v>
                </c:pt>
                <c:pt idx="680">
                  <c:v>1.4579090679474664</c:v>
                </c:pt>
                <c:pt idx="681">
                  <c:v>1.4600149030372931</c:v>
                </c:pt>
                <c:pt idx="682">
                  <c:v>1.4621209557231791</c:v>
                </c:pt>
                <c:pt idx="683">
                  <c:v>1.4642272273075501</c:v>
                </c:pt>
                <c:pt idx="684">
                  <c:v>1.4663337190940693</c:v>
                </c:pt>
                <c:pt idx="685">
                  <c:v>1.4684404323876461</c:v>
                </c:pt>
                <c:pt idx="686">
                  <c:v>1.4705473684944435</c:v>
                </c:pt>
                <c:pt idx="687">
                  <c:v>1.4726545287218864</c:v>
                </c:pt>
                <c:pt idx="688">
                  <c:v>1.4747619143786694</c:v>
                </c:pt>
                <c:pt idx="689">
                  <c:v>1.4768695267747649</c:v>
                </c:pt>
                <c:pt idx="690">
                  <c:v>1.4789773672214306</c:v>
                </c:pt>
                <c:pt idx="691">
                  <c:v>1.4810854370312183</c:v>
                </c:pt>
                <c:pt idx="692">
                  <c:v>1.4831937375179811</c:v>
                </c:pt>
                <c:pt idx="693">
                  <c:v>1.4853022699968821</c:v>
                </c:pt>
                <c:pt idx="694">
                  <c:v>1.4874110357844021</c:v>
                </c:pt>
                <c:pt idx="695">
                  <c:v>1.4895200361983481</c:v>
                </c:pt>
                <c:pt idx="696">
                  <c:v>1.4916292725578606</c:v>
                </c:pt>
                <c:pt idx="697">
                  <c:v>1.4937387461834228</c:v>
                </c:pt>
                <c:pt idx="698">
                  <c:v>1.4958484583968681</c:v>
                </c:pt>
                <c:pt idx="699">
                  <c:v>1.4979584105213879</c:v>
                </c:pt>
                <c:pt idx="700">
                  <c:v>1.500068603881541</c:v>
                </c:pt>
                <c:pt idx="701">
                  <c:v>1.5021790398032606</c:v>
                </c:pt>
                <c:pt idx="702">
                  <c:v>1.5042897196138634</c:v>
                </c:pt>
                <c:pt idx="703">
                  <c:v>1.506400644642057</c:v>
                </c:pt>
                <c:pt idx="704">
                  <c:v>1.5085118162179494</c:v>
                </c:pt>
                <c:pt idx="705">
                  <c:v>1.510623235673056</c:v>
                </c:pt>
                <c:pt idx="706">
                  <c:v>1.5127349043403087</c:v>
                </c:pt>
                <c:pt idx="707">
                  <c:v>1.5148468235540642</c:v>
                </c:pt>
                <c:pt idx="708">
                  <c:v>1.5169589946501121</c:v>
                </c:pt>
                <c:pt idx="709">
                  <c:v>1.5190714189656833</c:v>
                </c:pt>
                <c:pt idx="710">
                  <c:v>1.5211840978394588</c:v>
                </c:pt>
                <c:pt idx="711">
                  <c:v>1.523297032611578</c:v>
                </c:pt>
                <c:pt idx="712">
                  <c:v>1.5254102246236467</c:v>
                </c:pt>
                <c:pt idx="713">
                  <c:v>1.5275236752187462</c:v>
                </c:pt>
                <c:pt idx="714">
                  <c:v>1.5296373857414414</c:v>
                </c:pt>
                <c:pt idx="715">
                  <c:v>1.5317513575377892</c:v>
                </c:pt>
                <c:pt idx="716">
                  <c:v>1.5338655919553481</c:v>
                </c:pt>
                <c:pt idx="717">
                  <c:v>1.5359800903431853</c:v>
                </c:pt>
                <c:pt idx="718">
                  <c:v>1.5380948540518864</c:v>
                </c:pt>
                <c:pt idx="719">
                  <c:v>1.5402098844335637</c:v>
                </c:pt>
                <c:pt idx="720">
                  <c:v>1.5423251828418643</c:v>
                </c:pt>
                <c:pt idx="721">
                  <c:v>1.5444407506319797</c:v>
                </c:pt>
                <c:pt idx="722">
                  <c:v>1.5465565891606541</c:v>
                </c:pt>
                <c:pt idx="723">
                  <c:v>1.5486726997861928</c:v>
                </c:pt>
                <c:pt idx="724">
                  <c:v>1.5507890838684715</c:v>
                </c:pt>
                <c:pt idx="725">
                  <c:v>1.5529057427689448</c:v>
                </c:pt>
                <c:pt idx="726">
                  <c:v>1.5550226778506548</c:v>
                </c:pt>
                <c:pt idx="727">
                  <c:v>1.5571398904782405</c:v>
                </c:pt>
                <c:pt idx="728">
                  <c:v>1.5592573820179461</c:v>
                </c:pt>
                <c:pt idx="729">
                  <c:v>1.5613751538376299</c:v>
                </c:pt>
                <c:pt idx="730">
                  <c:v>1.563493207306774</c:v>
                </c:pt>
                <c:pt idx="731">
                  <c:v>1.5656115437964919</c:v>
                </c:pt>
                <c:pt idx="732">
                  <c:v>1.5677301646795385</c:v>
                </c:pt>
                <c:pt idx="733">
                  <c:v>1.5698490713303188</c:v>
                </c:pt>
                <c:pt idx="734">
                  <c:v>1.571968265124897</c:v>
                </c:pt>
                <c:pt idx="735">
                  <c:v>1.5740877474410049</c:v>
                </c:pt>
                <c:pt idx="736">
                  <c:v>1.5762075196580518</c:v>
                </c:pt>
                <c:pt idx="737">
                  <c:v>1.5783275831571333</c:v>
                </c:pt>
                <c:pt idx="738">
                  <c:v>1.58044793932104</c:v>
                </c:pt>
                <c:pt idx="739">
                  <c:v>1.5825685895342674</c:v>
                </c:pt>
                <c:pt idx="740">
                  <c:v>1.5846895351830244</c:v>
                </c:pt>
                <c:pt idx="741">
                  <c:v>1.5868107776552431</c:v>
                </c:pt>
                <c:pt idx="742">
                  <c:v>1.5889323183405875</c:v>
                </c:pt>
                <c:pt idx="743">
                  <c:v>1.5910541586304627</c:v>
                </c:pt>
                <c:pt idx="744">
                  <c:v>1.593176299918025</c:v>
                </c:pt>
                <c:pt idx="745">
                  <c:v>1.5952987435981902</c:v>
                </c:pt>
                <c:pt idx="746">
                  <c:v>1.5974214910676436</c:v>
                </c:pt>
                <c:pt idx="747">
                  <c:v>1.599544543724849</c:v>
                </c:pt>
                <c:pt idx="748">
                  <c:v>1.6016679029700585</c:v>
                </c:pt>
                <c:pt idx="749">
                  <c:v>1.6037915702053214</c:v>
                </c:pt>
                <c:pt idx="750">
                  <c:v>1.6059155468344941</c:v>
                </c:pt>
                <c:pt idx="751">
                  <c:v>1.6080398342632496</c:v>
                </c:pt>
                <c:pt idx="752">
                  <c:v>1.6101644338990866</c:v>
                </c:pt>
                <c:pt idx="753">
                  <c:v>1.6122893471513393</c:v>
                </c:pt>
                <c:pt idx="754">
                  <c:v>1.6144145754311869</c:v>
                </c:pt>
                <c:pt idx="755">
                  <c:v>1.6165401201516636</c:v>
                </c:pt>
                <c:pt idx="756">
                  <c:v>1.6186659827276677</c:v>
                </c:pt>
                <c:pt idx="757">
                  <c:v>1.6207921645759715</c:v>
                </c:pt>
                <c:pt idx="758">
                  <c:v>1.6229186671152309</c:v>
                </c:pt>
                <c:pt idx="759">
                  <c:v>1.6250454917659953</c:v>
                </c:pt>
                <c:pt idx="760">
                  <c:v>1.6271726399507171</c:v>
                </c:pt>
                <c:pt idx="761">
                  <c:v>1.6293001130937621</c:v>
                </c:pt>
                <c:pt idx="762">
                  <c:v>1.6314279126214182</c:v>
                </c:pt>
                <c:pt idx="763">
                  <c:v>1.6335560399619065</c:v>
                </c:pt>
                <c:pt idx="764">
                  <c:v>1.6356844965453905</c:v>
                </c:pt>
                <c:pt idx="765">
                  <c:v>1.6378132838039861</c:v>
                </c:pt>
                <c:pt idx="766">
                  <c:v>1.6399424031717713</c:v>
                </c:pt>
                <c:pt idx="767">
                  <c:v>1.6420718560847971</c:v>
                </c:pt>
                <c:pt idx="768">
                  <c:v>1.6442016439810965</c:v>
                </c:pt>
                <c:pt idx="769">
                  <c:v>1.6463317683006948</c:v>
                </c:pt>
                <c:pt idx="770">
                  <c:v>1.6484622304856202</c:v>
                </c:pt>
                <c:pt idx="771">
                  <c:v>1.6505930319799134</c:v>
                </c:pt>
                <c:pt idx="772">
                  <c:v>1.6527241742296379</c:v>
                </c:pt>
                <c:pt idx="773">
                  <c:v>1.6548556586828902</c:v>
                </c:pt>
                <c:pt idx="774">
                  <c:v>1.65698748678981</c:v>
                </c:pt>
                <c:pt idx="775">
                  <c:v>1.6591196600025904</c:v>
                </c:pt>
                <c:pt idx="776">
                  <c:v>1.6612521797754882</c:v>
                </c:pt>
                <c:pt idx="777">
                  <c:v>1.6633850475648346</c:v>
                </c:pt>
                <c:pt idx="778">
                  <c:v>1.665518264829045</c:v>
                </c:pt>
                <c:pt idx="779">
                  <c:v>1.6676518330286294</c:v>
                </c:pt>
                <c:pt idx="780">
                  <c:v>1.6697857536262035</c:v>
                </c:pt>
                <c:pt idx="781">
                  <c:v>1.6719200280864985</c:v>
                </c:pt>
                <c:pt idx="782">
                  <c:v>1.6740546578763718</c:v>
                </c:pt>
                <c:pt idx="783">
                  <c:v>1.6761896444648174</c:v>
                </c:pt>
                <c:pt idx="784">
                  <c:v>1.678324989322977</c:v>
                </c:pt>
                <c:pt idx="785">
                  <c:v>1.6804606939241498</c:v>
                </c:pt>
                <c:pt idx="786">
                  <c:v>1.6825967597438038</c:v>
                </c:pt>
                <c:pt idx="787">
                  <c:v>1.6847331882595864</c:v>
                </c:pt>
                <c:pt idx="788">
                  <c:v>1.6868699809513346</c:v>
                </c:pt>
                <c:pt idx="789">
                  <c:v>1.6890071393010861</c:v>
                </c:pt>
                <c:pt idx="790">
                  <c:v>1.6911446647930908</c:v>
                </c:pt>
                <c:pt idx="791">
                  <c:v>1.6932825589138203</c:v>
                </c:pt>
                <c:pt idx="792">
                  <c:v>1.6954208231519796</c:v>
                </c:pt>
                <c:pt idx="793">
                  <c:v>1.6975594589985179</c:v>
                </c:pt>
                <c:pt idx="794">
                  <c:v>1.6996984679466394</c:v>
                </c:pt>
                <c:pt idx="795">
                  <c:v>1.7018378514918142</c:v>
                </c:pt>
                <c:pt idx="796">
                  <c:v>1.7039776111317899</c:v>
                </c:pt>
                <c:pt idx="797">
                  <c:v>1.7061177483666019</c:v>
                </c:pt>
                <c:pt idx="798">
                  <c:v>1.7082582646985851</c:v>
                </c:pt>
                <c:pt idx="799">
                  <c:v>1.7103991616323844</c:v>
                </c:pt>
                <c:pt idx="800">
                  <c:v>1.7125404406749667</c:v>
                </c:pt>
                <c:pt idx="801">
                  <c:v>1.7146821033356314</c:v>
                </c:pt>
                <c:pt idx="802">
                  <c:v>1.7168241511260223</c:v>
                </c:pt>
                <c:pt idx="803">
                  <c:v>1.7189665855601379</c:v>
                </c:pt>
                <c:pt idx="804">
                  <c:v>1.7211094081543443</c:v>
                </c:pt>
                <c:pt idx="805">
                  <c:v>1.723252620427385</c:v>
                </c:pt>
                <c:pt idx="806">
                  <c:v>1.7253962239003933</c:v>
                </c:pt>
                <c:pt idx="807">
                  <c:v>1.7275402200969032</c:v>
                </c:pt>
                <c:pt idx="808">
                  <c:v>1.7296846105428618</c:v>
                </c:pt>
                <c:pt idx="809">
                  <c:v>1.7318293967666396</c:v>
                </c:pt>
                <c:pt idx="810">
                  <c:v>1.7339745802990429</c:v>
                </c:pt>
                <c:pt idx="811">
                  <c:v>1.7361201626733256</c:v>
                </c:pt>
                <c:pt idx="812">
                  <c:v>1.7382661454252002</c:v>
                </c:pt>
                <c:pt idx="813">
                  <c:v>1.7404125300928501</c:v>
                </c:pt>
                <c:pt idx="814">
                  <c:v>1.7425593182169412</c:v>
                </c:pt>
                <c:pt idx="815">
                  <c:v>1.7447065113406333</c:v>
                </c:pt>
                <c:pt idx="816">
                  <c:v>1.7468541110095925</c:v>
                </c:pt>
                <c:pt idx="817">
                  <c:v>1.7490021187720033</c:v>
                </c:pt>
                <c:pt idx="818">
                  <c:v>1.7511505361785793</c:v>
                </c:pt>
                <c:pt idx="819">
                  <c:v>1.7532993647825768</c:v>
                </c:pt>
                <c:pt idx="820">
                  <c:v>1.7554486061398058</c:v>
                </c:pt>
                <c:pt idx="821">
                  <c:v>1.7575982618086423</c:v>
                </c:pt>
                <c:pt idx="822">
                  <c:v>1.7597483333500408</c:v>
                </c:pt>
                <c:pt idx="823">
                  <c:v>1.7618988223275456</c:v>
                </c:pt>
                <c:pt idx="824">
                  <c:v>1.7640497303073037</c:v>
                </c:pt>
                <c:pt idx="825">
                  <c:v>1.7662010588580774</c:v>
                </c:pt>
                <c:pt idx="826">
                  <c:v>1.7683528095512557</c:v>
                </c:pt>
                <c:pt idx="827">
                  <c:v>1.7705049839608671</c:v>
                </c:pt>
                <c:pt idx="828">
                  <c:v>1.7726575836635921</c:v>
                </c:pt>
                <c:pt idx="829">
                  <c:v>1.7748106102387755</c:v>
                </c:pt>
                <c:pt idx="830">
                  <c:v>1.7769640652684391</c:v>
                </c:pt>
                <c:pt idx="831">
                  <c:v>1.7791179503372938</c:v>
                </c:pt>
                <c:pt idx="832">
                  <c:v>1.7812722670327525</c:v>
                </c:pt>
                <c:pt idx="833">
                  <c:v>1.7834270169449431</c:v>
                </c:pt>
                <c:pt idx="834">
                  <c:v>1.7855822016667202</c:v>
                </c:pt>
                <c:pt idx="835">
                  <c:v>1.7862816630621294</c:v>
                </c:pt>
                <c:pt idx="836">
                  <c:v>1.7869811244575386</c:v>
                </c:pt>
                <c:pt idx="837">
                  <c:v>1.7876805858529479</c:v>
                </c:pt>
                <c:pt idx="838">
                  <c:v>1.7883800472483571</c:v>
                </c:pt>
                <c:pt idx="839">
                  <c:v>1.7890795086437663</c:v>
                </c:pt>
                <c:pt idx="840">
                  <c:v>1.7897789700391755</c:v>
                </c:pt>
                <c:pt idx="841">
                  <c:v>1.7904784314345847</c:v>
                </c:pt>
                <c:pt idx="842">
                  <c:v>1.791177892829994</c:v>
                </c:pt>
                <c:pt idx="843">
                  <c:v>1.7918773542254032</c:v>
                </c:pt>
                <c:pt idx="844">
                  <c:v>1.7925768156208124</c:v>
                </c:pt>
                <c:pt idx="845">
                  <c:v>1.7932762770162216</c:v>
                </c:pt>
                <c:pt idx="846">
                  <c:v>1.7939757384116308</c:v>
                </c:pt>
                <c:pt idx="847">
                  <c:v>1.79467519980704</c:v>
                </c:pt>
                <c:pt idx="848">
                  <c:v>1.7953746612024493</c:v>
                </c:pt>
                <c:pt idx="849">
                  <c:v>1.7960741225978585</c:v>
                </c:pt>
                <c:pt idx="850">
                  <c:v>1.7967735839932677</c:v>
                </c:pt>
                <c:pt idx="851">
                  <c:v>1.7974730453886769</c:v>
                </c:pt>
                <c:pt idx="852">
                  <c:v>1.7981725067840861</c:v>
                </c:pt>
                <c:pt idx="853">
                  <c:v>1.7988719681794954</c:v>
                </c:pt>
                <c:pt idx="854">
                  <c:v>1.7995714295749046</c:v>
                </c:pt>
                <c:pt idx="855">
                  <c:v>1.8002708909703138</c:v>
                </c:pt>
                <c:pt idx="856">
                  <c:v>1.800970352365723</c:v>
                </c:pt>
                <c:pt idx="857">
                  <c:v>1.8016698137611322</c:v>
                </c:pt>
                <c:pt idx="858">
                  <c:v>1.8023692751565414</c:v>
                </c:pt>
                <c:pt idx="859">
                  <c:v>1.8030687365519507</c:v>
                </c:pt>
                <c:pt idx="860">
                  <c:v>1.8037681979473599</c:v>
                </c:pt>
                <c:pt idx="861">
                  <c:v>1.8044676593427691</c:v>
                </c:pt>
                <c:pt idx="862">
                  <c:v>1.8051671207381783</c:v>
                </c:pt>
                <c:pt idx="863">
                  <c:v>1.8058665821335875</c:v>
                </c:pt>
                <c:pt idx="864">
                  <c:v>1.8065660435289967</c:v>
                </c:pt>
                <c:pt idx="865">
                  <c:v>1.807265504924406</c:v>
                </c:pt>
                <c:pt idx="866">
                  <c:v>1.8079649663198152</c:v>
                </c:pt>
                <c:pt idx="867">
                  <c:v>1.8086644277152244</c:v>
                </c:pt>
                <c:pt idx="868">
                  <c:v>1.8093638891106336</c:v>
                </c:pt>
                <c:pt idx="869">
                  <c:v>1.8100633505060428</c:v>
                </c:pt>
                <c:pt idx="870">
                  <c:v>1.8107628119014521</c:v>
                </c:pt>
                <c:pt idx="871">
                  <c:v>1.8114622732968613</c:v>
                </c:pt>
                <c:pt idx="872">
                  <c:v>1.8121617346922705</c:v>
                </c:pt>
                <c:pt idx="873">
                  <c:v>1.8128611960876797</c:v>
                </c:pt>
                <c:pt idx="874">
                  <c:v>1.8135606574830889</c:v>
                </c:pt>
                <c:pt idx="875">
                  <c:v>1.8142601188784981</c:v>
                </c:pt>
                <c:pt idx="876">
                  <c:v>1.8149595802739074</c:v>
                </c:pt>
                <c:pt idx="877">
                  <c:v>1.8156590416693166</c:v>
                </c:pt>
                <c:pt idx="878">
                  <c:v>1.8163585030647258</c:v>
                </c:pt>
                <c:pt idx="879">
                  <c:v>1.817057964460135</c:v>
                </c:pt>
                <c:pt idx="880">
                  <c:v>1.8177574258555442</c:v>
                </c:pt>
                <c:pt idx="881">
                  <c:v>1.8184568872509534</c:v>
                </c:pt>
                <c:pt idx="882">
                  <c:v>1.8191563486463627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0.10268851183862812</c:v>
                </c:pt>
                <c:pt idx="2">
                  <c:v>0.18433729867556234</c:v>
                </c:pt>
                <c:pt idx="3">
                  <c:v>0.25313593369275611</c:v>
                </c:pt>
                <c:pt idx="4">
                  <c:v>0.3124184318490475</c:v>
                </c:pt>
                <c:pt idx="5">
                  <c:v>0.36415406399571248</c:v>
                </c:pt>
                <c:pt idx="6">
                  <c:v>0.40968559269408678</c:v>
                </c:pt>
                <c:pt idx="7">
                  <c:v>0.45000218745776499</c:v>
                </c:pt>
                <c:pt idx="8">
                  <c:v>0.48586847710297776</c:v>
                </c:pt>
                <c:pt idx="9">
                  <c:v>0.51789515102025752</c:v>
                </c:pt>
                <c:pt idx="10">
                  <c:v>0.54658154538783243</c:v>
                </c:pt>
                <c:pt idx="11">
                  <c:v>0.57234320125094262</c:v>
                </c:pt>
                <c:pt idx="12">
                  <c:v>0.59553066956390044</c:v>
                </c:pt>
                <c:pt idx="13">
                  <c:v>0.61644288665513314</c:v>
                </c:pt>
                <c:pt idx="14">
                  <c:v>0.63533700953302119</c:v>
                </c:pt>
                <c:pt idx="15">
                  <c:v>0.6524358476088663</c:v>
                </c:pt>
                <c:pt idx="16">
                  <c:v>0.66793360685056213</c:v>
                </c:pt>
                <c:pt idx="17">
                  <c:v>0.68200041513316112</c:v>
                </c:pt>
                <c:pt idx="18">
                  <c:v>0.69478594585344355</c:v>
                </c:pt>
                <c:pt idx="19">
                  <c:v>0.70642236035112194</c:v>
                </c:pt>
                <c:pt idx="20">
                  <c:v>0.71702672631467934</c:v>
                </c:pt>
                <c:pt idx="21">
                  <c:v>0.72670302660051123</c:v>
                </c:pt>
                <c:pt idx="22">
                  <c:v>0.73554384335693046</c:v>
                </c:pt>
                <c:pt idx="23">
                  <c:v>0.74363178149704101</c:v>
                </c:pt>
                <c:pt idx="24">
                  <c:v>0.75104068056939188</c:v>
                </c:pt>
                <c:pt idx="25">
                  <c:v>0.75783665310494652</c:v>
                </c:pt>
                <c:pt idx="26">
                  <c:v>0.76407897936762159</c:v>
                </c:pt>
                <c:pt idx="27">
                  <c:v>0.7698208822949304</c:v>
                </c:pt>
                <c:pt idx="28">
                  <c:v>0.77511020172928125</c:v>
                </c:pt>
                <c:pt idx="29">
                  <c:v>0.77998998342146508</c:v>
                </c:pt>
                <c:pt idx="30">
                  <c:v>0.78449899546520807</c:v>
                </c:pt>
                <c:pt idx="31">
                  <c:v>0.78867218259490768</c:v>
                </c:pt>
                <c:pt idx="32">
                  <c:v>0.79254106700770632</c:v>
                </c:pt>
                <c:pt idx="33">
                  <c:v>0.79613410295007092</c:v>
                </c:pt>
                <c:pt idx="34">
                  <c:v>0.79947699115923532</c:v>
                </c:pt>
                <c:pt idx="35">
                  <c:v>0.80259295831245048</c:v>
                </c:pt>
                <c:pt idx="36">
                  <c:v>0.80550300586808277</c:v>
                </c:pt>
                <c:pt idx="37">
                  <c:v>0.8082261320468842</c:v>
                </c:pt>
                <c:pt idx="38">
                  <c:v>0.81077953017306281</c:v>
                </c:pt>
                <c:pt idx="39">
                  <c:v>0.81317876615286389</c:v>
                </c:pt>
                <c:pt idx="40">
                  <c:v>0.8154379374971239</c:v>
                </c:pt>
                <c:pt idx="41">
                  <c:v>0.81756981597905976</c:v>
                </c:pt>
                <c:pt idx="42">
                  <c:v>0.81958597575282821</c:v>
                </c:pt>
                <c:pt idx="43">
                  <c:v>0.82149690852971191</c:v>
                </c:pt>
                <c:pt idx="44">
                  <c:v>0.8233121272137951</c:v>
                </c:pt>
                <c:pt idx="45">
                  <c:v>0.82504025923136493</c:v>
                </c:pt>
                <c:pt idx="46">
                  <c:v>0.82668913064260141</c:v>
                </c:pt>
                <c:pt idx="47">
                  <c:v>0.82826584199848452</c:v>
                </c:pt>
                <c:pt idx="48">
                  <c:v>0.82977683679665259</c:v>
                </c:pt>
                <c:pt idx="49">
                  <c:v>0.83122796329382997</c:v>
                </c:pt>
                <c:pt idx="50">
                  <c:v>0.83262453034936756</c:v>
                </c:pt>
                <c:pt idx="51">
                  <c:v>0.83397135790090204</c:v>
                </c:pt>
                <c:pt idx="52">
                  <c:v>0.83527282260837021</c:v>
                </c:pt>
                <c:pt idx="53">
                  <c:v>0.83653289914584628</c:v>
                </c:pt>
                <c:pt idx="54">
                  <c:v>0.83775519757028194</c:v>
                </c:pt>
                <c:pt idx="55">
                  <c:v>0.83894299715190568</c:v>
                </c:pt>
                <c:pt idx="56">
                  <c:v>0.84009927701066356</c:v>
                </c:pt>
                <c:pt idx="57">
                  <c:v>0.84122674386894924</c:v>
                </c:pt>
                <c:pt idx="58">
                  <c:v>0.84232785719854775</c:v>
                </c:pt>
                <c:pt idx="59">
                  <c:v>0.84340485201259874</c:v>
                </c:pt>
                <c:pt idx="60">
                  <c:v>0.84445975952782248</c:v>
                </c:pt>
                <c:pt idx="61">
                  <c:v>0.84549442589991852</c:v>
                </c:pt>
                <c:pt idx="62">
                  <c:v>0.8465105292157914</c:v>
                </c:pt>
                <c:pt idx="63">
                  <c:v>0.8475095949071374</c:v>
                </c:pt>
                <c:pt idx="64">
                  <c:v>0.8484930097350275</c:v>
                </c:pt>
                <c:pt idx="65">
                  <c:v>0.84946203447982738</c:v>
                </c:pt>
                <c:pt idx="66">
                  <c:v>0.85041781545797335</c:v>
                </c:pt>
                <c:pt idx="67">
                  <c:v>0.85136139497613916</c:v>
                </c:pt>
                <c:pt idx="68">
                  <c:v>0.85229372082143373</c:v>
                </c:pt>
                <c:pt idx="69">
                  <c:v>0.85321565487816331</c:v>
                </c:pt>
                <c:pt idx="70">
                  <c:v>0.85412798095236742</c:v>
                </c:pt>
                <c:pt idx="71">
                  <c:v>0.85503141187763421</c:v>
                </c:pt>
                <c:pt idx="72">
                  <c:v>0.85592659596924126</c:v>
                </c:pt>
                <c:pt idx="73">
                  <c:v>0.85681412288668268</c:v>
                </c:pt>
                <c:pt idx="74">
                  <c:v>0.85769452895956899</c:v>
                </c:pt>
                <c:pt idx="75">
                  <c:v>0.85856830202648393</c:v>
                </c:pt>
                <c:pt idx="76">
                  <c:v>0.85943588583150698</c:v>
                </c:pt>
                <c:pt idx="77">
                  <c:v>0.86029768401957096</c:v>
                </c:pt>
                <c:pt idx="78">
                  <c:v>0.86115406376725578</c:v>
                </c:pt>
                <c:pt idx="79">
                  <c:v>0.86200535908258857</c:v>
                </c:pt>
                <c:pt idx="80">
                  <c:v>0.86285187380464323</c:v>
                </c:pt>
                <c:pt idx="81">
                  <c:v>0.8636938843298041</c:v>
                </c:pt>
                <c:pt idx="82">
                  <c:v>0.86453164209030842</c:v>
                </c:pt>
                <c:pt idx="83">
                  <c:v>0.86536537580764439</c:v>
                </c:pt>
                <c:pt idx="84">
                  <c:v>0.86619529354121727</c:v>
                </c:pt>
                <c:pt idx="85">
                  <c:v>0.86702158455119094</c:v>
                </c:pt>
                <c:pt idx="86">
                  <c:v>0.86784442099239911</c:v>
                </c:pt>
                <c:pt idx="87">
                  <c:v>0.86866395945479302</c:v>
                </c:pt>
                <c:pt idx="88">
                  <c:v>0.8694803423643187</c:v>
                </c:pt>
                <c:pt idx="89">
                  <c:v>0.87029369925706457</c:v>
                </c:pt>
                <c:pt idx="90">
                  <c:v>0.8711041479382603</c:v>
                </c:pt>
                <c:pt idx="91">
                  <c:v>0.87191179553630149</c:v>
                </c:pt>
                <c:pt idx="92">
                  <c:v>0.87271673946187323</c:v>
                </c:pt>
                <c:pt idx="93">
                  <c:v>0.87351906828006254</c:v>
                </c:pt>
                <c:pt idx="94">
                  <c:v>0.87431886250428448</c:v>
                </c:pt>
                <c:pt idx="95">
                  <c:v>0.87511619531826257</c:v>
                </c:pt>
                <c:pt idx="96">
                  <c:v>0.87591113323294378</c:v>
                </c:pt>
                <c:pt idx="97">
                  <c:v>0.87670373668462032</c:v>
                </c:pt>
                <c:pt idx="98">
                  <c:v>0.87749406057867485</c:v>
                </c:pt>
                <c:pt idx="99">
                  <c:v>0.87828215478483151</c:v>
                </c:pt>
                <c:pt idx="100">
                  <c:v>0.87906806458769193</c:v>
                </c:pt>
                <c:pt idx="101">
                  <c:v>0.87985183109682963</c:v>
                </c:pt>
                <c:pt idx="102">
                  <c:v>0.88063349162003579</c:v>
                </c:pt>
                <c:pt idx="103">
                  <c:v>0.88141308000301388</c:v>
                </c:pt>
                <c:pt idx="104">
                  <c:v>0.88219062693867256</c:v>
                </c:pt>
                <c:pt idx="105">
                  <c:v>0.88296616024873698</c:v>
                </c:pt>
                <c:pt idx="106">
                  <c:v>0.8837397051398872</c:v>
                </c:pt>
                <c:pt idx="107">
                  <c:v>0.88451128443727256</c:v>
                </c:pt>
                <c:pt idx="108">
                  <c:v>0.88528091879678494</c:v>
                </c:pt>
                <c:pt idx="109">
                  <c:v>0.88604862689864994</c:v>
                </c:pt>
                <c:pt idx="110">
                  <c:v>0.88681442562346746</c:v>
                </c:pt>
                <c:pt idx="111">
                  <c:v>0.88757833021268506</c:v>
                </c:pt>
                <c:pt idx="112">
                  <c:v>0.88834035441454562</c:v>
                </c:pt>
                <c:pt idx="113">
                  <c:v>0.88910051061725615</c:v>
                </c:pt>
                <c:pt idx="114">
                  <c:v>0.88985880996996725</c:v>
                </c:pt>
                <c:pt idx="115">
                  <c:v>0.89061526249332013</c:v>
                </c:pt>
                <c:pt idx="116">
                  <c:v>0.89136987717976124</c:v>
                </c:pt>
                <c:pt idx="117">
                  <c:v>0.89212266208516111</c:v>
                </c:pt>
                <c:pt idx="118">
                  <c:v>0.89287362441224527</c:v>
                </c:pt>
                <c:pt idx="119">
                  <c:v>0.89362277058650175</c:v>
                </c:pt>
                <c:pt idx="120">
                  <c:v>0.89437010632541647</c:v>
                </c:pt>
                <c:pt idx="121">
                  <c:v>0.89511563670149252</c:v>
                </c:pt>
                <c:pt idx="122">
                  <c:v>0.8958593661998091</c:v>
                </c:pt>
                <c:pt idx="123">
                  <c:v>0.89660129877023031</c:v>
                </c:pt>
                <c:pt idx="124">
                  <c:v>0.89734143787510789</c:v>
                </c:pt>
                <c:pt idx="125">
                  <c:v>0.89807978653289122</c:v>
                </c:pt>
                <c:pt idx="126">
                  <c:v>0.89881634735759042</c:v>
                </c:pt>
                <c:pt idx="127">
                  <c:v>0.89955112259488867</c:v>
                </c:pt>
                <c:pt idx="128">
                  <c:v>0.90028411415505727</c:v>
                </c:pt>
                <c:pt idx="129">
                  <c:v>0.90101532364299186</c:v>
                </c:pt>
                <c:pt idx="130">
                  <c:v>0.90174475238539253</c:v>
                </c:pt>
                <c:pt idx="131">
                  <c:v>0.90247240145586383</c:v>
                </c:pt>
                <c:pt idx="132">
                  <c:v>0.90319827169747624</c:v>
                </c:pt>
                <c:pt idx="133">
                  <c:v>0.90392236374345081</c:v>
                </c:pt>
                <c:pt idx="134">
                  <c:v>0.90464467803615545</c:v>
                </c:pt>
                <c:pt idx="135">
                  <c:v>0.90536521484417398</c:v>
                </c:pt>
                <c:pt idx="136">
                  <c:v>0.9060839742780542</c:v>
                </c:pt>
                <c:pt idx="137">
                  <c:v>0.90680095630459601</c:v>
                </c:pt>
                <c:pt idx="138">
                  <c:v>0.90751616075987296</c:v>
                </c:pt>
                <c:pt idx="139">
                  <c:v>0.9082295873611268</c:v>
                </c:pt>
                <c:pt idx="140">
                  <c:v>0.90894123571764984</c:v>
                </c:pt>
                <c:pt idx="141">
                  <c:v>0.90965110534050053</c:v>
                </c:pt>
                <c:pt idx="142">
                  <c:v>0.91035919565175494</c:v>
                </c:pt>
                <c:pt idx="143">
                  <c:v>0.91106550599259317</c:v>
                </c:pt>
                <c:pt idx="144">
                  <c:v>0.91177003563076586</c:v>
                </c:pt>
                <c:pt idx="145">
                  <c:v>0.91247278376751462</c:v>
                </c:pt>
                <c:pt idx="146">
                  <c:v>0.91317374954377972</c:v>
                </c:pt>
                <c:pt idx="147">
                  <c:v>0.91387293204583164</c:v>
                </c:pt>
                <c:pt idx="148">
                  <c:v>0.91457033031054413</c:v>
                </c:pt>
                <c:pt idx="149">
                  <c:v>0.91526594333008582</c:v>
                </c:pt>
                <c:pt idx="150">
                  <c:v>0.91595977005621498</c:v>
                </c:pt>
                <c:pt idx="151">
                  <c:v>0.9166518094042686</c:v>
                </c:pt>
                <c:pt idx="152">
                  <c:v>0.9173420602567266</c:v>
                </c:pt>
                <c:pt idx="153">
                  <c:v>0.91803052146647546</c:v>
                </c:pt>
                <c:pt idx="154">
                  <c:v>0.91871719185979006</c:v>
                </c:pt>
                <c:pt idx="155">
                  <c:v>0.91940207023915943</c:v>
                </c:pt>
                <c:pt idx="156">
                  <c:v>0.9200851553856142</c:v>
                </c:pt>
                <c:pt idx="157">
                  <c:v>0.92076644606115932</c:v>
                </c:pt>
                <c:pt idx="158">
                  <c:v>0.92144594101070498</c:v>
                </c:pt>
                <c:pt idx="159">
                  <c:v>0.92212363896407834</c:v>
                </c:pt>
                <c:pt idx="160">
                  <c:v>0.92279953863767461</c:v>
                </c:pt>
                <c:pt idx="161">
                  <c:v>0.92347363873598765</c:v>
                </c:pt>
                <c:pt idx="162">
                  <c:v>0.92414593795322797</c:v>
                </c:pt>
                <c:pt idx="163">
                  <c:v>0.92481643497442789</c:v>
                </c:pt>
                <c:pt idx="164">
                  <c:v>0.9254851284767176</c:v>
                </c:pt>
                <c:pt idx="165">
                  <c:v>0.92615201713050466</c:v>
                </c:pt>
                <c:pt idx="166">
                  <c:v>0.92681709960027625</c:v>
                </c:pt>
                <c:pt idx="167">
                  <c:v>0.92748037454568055</c:v>
                </c:pt>
                <c:pt idx="168">
                  <c:v>0.9281418406223203</c:v>
                </c:pt>
                <c:pt idx="169">
                  <c:v>0.92880149648240429</c:v>
                </c:pt>
                <c:pt idx="170">
                  <c:v>0.9294593407755809</c:v>
                </c:pt>
                <c:pt idx="171">
                  <c:v>0.9301153721494777</c:v>
                </c:pt>
                <c:pt idx="172">
                  <c:v>0.93076958925028896</c:v>
                </c:pt>
                <c:pt idx="173">
                  <c:v>0.93142199072337784</c:v>
                </c:pt>
                <c:pt idx="174">
                  <c:v>0.93207257521358389</c:v>
                </c:pt>
                <c:pt idx="175">
                  <c:v>0.93272134136584395</c:v>
                </c:pt>
                <c:pt idx="176">
                  <c:v>0.93336828782548742</c:v>
                </c:pt>
                <c:pt idx="177">
                  <c:v>0.93401341323865728</c:v>
                </c:pt>
                <c:pt idx="178">
                  <c:v>0.93465671625252522</c:v>
                </c:pt>
                <c:pt idx="179">
                  <c:v>0.93529819551575888</c:v>
                </c:pt>
                <c:pt idx="180">
                  <c:v>0.93593784967866567</c:v>
                </c:pt>
                <c:pt idx="181">
                  <c:v>0.93657567739353365</c:v>
                </c:pt>
                <c:pt idx="182">
                  <c:v>0.93721167731477584</c:v>
                </c:pt>
                <c:pt idx="183">
                  <c:v>0.93784584809921512</c:v>
                </c:pt>
                <c:pt idx="184">
                  <c:v>0.93847818840621122</c:v>
                </c:pt>
                <c:pt idx="185">
                  <c:v>0.93910869689788412</c:v>
                </c:pt>
                <c:pt idx="186">
                  <c:v>0.9397373722392981</c:v>
                </c:pt>
                <c:pt idx="187">
                  <c:v>0.94036421309846085</c:v>
                </c:pt>
                <c:pt idx="188">
                  <c:v>0.94098921814663083</c:v>
                </c:pt>
                <c:pt idx="189">
                  <c:v>0.94161238605834496</c:v>
                </c:pt>
                <c:pt idx="190">
                  <c:v>0.94223371551152102</c:v>
                </c:pt>
                <c:pt idx="191">
                  <c:v>0.94285320518759974</c:v>
                </c:pt>
                <c:pt idx="192">
                  <c:v>0.94347085377159945</c:v>
                </c:pt>
                <c:pt idx="193">
                  <c:v>0.94408665995222596</c:v>
                </c:pt>
                <c:pt idx="194">
                  <c:v>0.94470062242190123</c:v>
                </c:pt>
                <c:pt idx="195">
                  <c:v>0.94531273987688924</c:v>
                </c:pt>
                <c:pt idx="196">
                  <c:v>0.94592301101735221</c:v>
                </c:pt>
                <c:pt idx="197">
                  <c:v>0.94653143454726885</c:v>
                </c:pt>
                <c:pt idx="198">
                  <c:v>0.94713800917474078</c:v>
                </c:pt>
                <c:pt idx="199">
                  <c:v>0.94774273361183714</c:v>
                </c:pt>
                <c:pt idx="200">
                  <c:v>0.94834560657464806</c:v>
                </c:pt>
                <c:pt idx="201">
                  <c:v>0.94894662678341724</c:v>
                </c:pt>
                <c:pt idx="202">
                  <c:v>0.94954579296256214</c:v>
                </c:pt>
                <c:pt idx="203">
                  <c:v>0.95014310384057166</c:v>
                </c:pt>
                <c:pt idx="204">
                  <c:v>0.95073855815019703</c:v>
                </c:pt>
                <c:pt idx="205">
                  <c:v>0.95133215462837928</c:v>
                </c:pt>
                <c:pt idx="206">
                  <c:v>0.95192389201631999</c:v>
                </c:pt>
                <c:pt idx="207">
                  <c:v>0.95251376905949647</c:v>
                </c:pt>
                <c:pt idx="208">
                  <c:v>0.95310178450761263</c:v>
                </c:pt>
                <c:pt idx="209">
                  <c:v>0.95368793711471822</c:v>
                </c:pt>
                <c:pt idx="210">
                  <c:v>0.95427222563915692</c:v>
                </c:pt>
                <c:pt idx="211">
                  <c:v>0.9548546488435421</c:v>
                </c:pt>
                <c:pt idx="212">
                  <c:v>0.95543520549489358</c:v>
                </c:pt>
                <c:pt idx="213">
                  <c:v>0.95601389436452466</c:v>
                </c:pt>
                <c:pt idx="214">
                  <c:v>0.95659071422810449</c:v>
                </c:pt>
                <c:pt idx="215">
                  <c:v>0.95716566386567337</c:v>
                </c:pt>
                <c:pt idx="216">
                  <c:v>0.95773874206162146</c:v>
                </c:pt>
                <c:pt idx="217">
                  <c:v>0.95830994760471477</c:v>
                </c:pt>
                <c:pt idx="218">
                  <c:v>0.95887927928809358</c:v>
                </c:pt>
                <c:pt idx="219">
                  <c:v>0.95944673590924867</c:v>
                </c:pt>
                <c:pt idx="220">
                  <c:v>0.96001231627005912</c:v>
                </c:pt>
                <c:pt idx="221">
                  <c:v>0.9605760191767978</c:v>
                </c:pt>
                <c:pt idx="222">
                  <c:v>0.96113784344010633</c:v>
                </c:pt>
                <c:pt idx="223">
                  <c:v>0.96169778787501037</c:v>
                </c:pt>
                <c:pt idx="224">
                  <c:v>0.96225585130093161</c:v>
                </c:pt>
                <c:pt idx="225">
                  <c:v>0.96281203254166114</c:v>
                </c:pt>
                <c:pt idx="226">
                  <c:v>0.96336633042537145</c:v>
                </c:pt>
                <c:pt idx="227">
                  <c:v>0.96391874378463482</c:v>
                </c:pt>
                <c:pt idx="228">
                  <c:v>0.96446927145638361</c:v>
                </c:pt>
                <c:pt idx="229">
                  <c:v>0.96501791228194533</c:v>
                </c:pt>
                <c:pt idx="230">
                  <c:v>0.96556466510703509</c:v>
                </c:pt>
                <c:pt idx="231">
                  <c:v>0.96610952878174428</c:v>
                </c:pt>
                <c:pt idx="232">
                  <c:v>0.96665250216051235</c:v>
                </c:pt>
                <c:pt idx="233">
                  <c:v>0.96719358410218126</c:v>
                </c:pt>
                <c:pt idx="234">
                  <c:v>0.96773277346992348</c:v>
                </c:pt>
                <c:pt idx="235">
                  <c:v>0.96827006913134106</c:v>
                </c:pt>
                <c:pt idx="236">
                  <c:v>0.96880546995831618</c:v>
                </c:pt>
                <c:pt idx="237">
                  <c:v>0.96933897482723408</c:v>
                </c:pt>
                <c:pt idx="238">
                  <c:v>0.96987058261868708</c:v>
                </c:pt>
                <c:pt idx="239">
                  <c:v>0.97040029221772994</c:v>
                </c:pt>
                <c:pt idx="240">
                  <c:v>0.97092810251371398</c:v>
                </c:pt>
                <c:pt idx="241">
                  <c:v>0.97145401240038076</c:v>
                </c:pt>
                <c:pt idx="242">
                  <c:v>0.97197802077575912</c:v>
                </c:pt>
                <c:pt idx="243">
                  <c:v>0.97250012654230744</c:v>
                </c:pt>
                <c:pt idx="244">
                  <c:v>0.9730203286067638</c:v>
                </c:pt>
                <c:pt idx="245">
                  <c:v>0.97353862588021212</c:v>
                </c:pt>
                <c:pt idx="246">
                  <c:v>0.97405501727804888</c:v>
                </c:pt>
                <c:pt idx="247">
                  <c:v>0.97456950172006152</c:v>
                </c:pt>
                <c:pt idx="248">
                  <c:v>0.97508207813034264</c:v>
                </c:pt>
                <c:pt idx="249">
                  <c:v>0.97559274543728325</c:v>
                </c:pt>
                <c:pt idx="250">
                  <c:v>0.97610150257357109</c:v>
                </c:pt>
                <c:pt idx="251">
                  <c:v>0.97660834847627953</c:v>
                </c:pt>
                <c:pt idx="252">
                  <c:v>0.97711328208673476</c:v>
                </c:pt>
                <c:pt idx="253">
                  <c:v>0.97761630235063524</c:v>
                </c:pt>
                <c:pt idx="254">
                  <c:v>0.97811740821788717</c:v>
                </c:pt>
                <c:pt idx="255">
                  <c:v>0.97861659864277217</c:v>
                </c:pt>
                <c:pt idx="256">
                  <c:v>0.97911387258381311</c:v>
                </c:pt>
                <c:pt idx="257">
                  <c:v>0.97960922900391845</c:v>
                </c:pt>
                <c:pt idx="258">
                  <c:v>0.98010266687018155</c:v>
                </c:pt>
                <c:pt idx="259">
                  <c:v>0.98059418515403429</c:v>
                </c:pt>
                <c:pt idx="260">
                  <c:v>0.98108378283119779</c:v>
                </c:pt>
                <c:pt idx="261">
                  <c:v>0.98157145888159292</c:v>
                </c:pt>
                <c:pt idx="262">
                  <c:v>0.98205721228952236</c:v>
                </c:pt>
                <c:pt idx="263">
                  <c:v>0.98254104204350301</c:v>
                </c:pt>
                <c:pt idx="264">
                  <c:v>0.98302294713630567</c:v>
                </c:pt>
                <c:pt idx="265">
                  <c:v>0.98350292656499438</c:v>
                </c:pt>
                <c:pt idx="266">
                  <c:v>0.98398097933085182</c:v>
                </c:pt>
                <c:pt idx="267">
                  <c:v>0.98445710443944878</c:v>
                </c:pt>
                <c:pt idx="268">
                  <c:v>0.98493130090061509</c:v>
                </c:pt>
                <c:pt idx="269">
                  <c:v>0.98540356772839233</c:v>
                </c:pt>
                <c:pt idx="270">
                  <c:v>0.98587390394106467</c:v>
                </c:pt>
                <c:pt idx="271">
                  <c:v>0.98634230856119265</c:v>
                </c:pt>
                <c:pt idx="272">
                  <c:v>0.98680878061554966</c:v>
                </c:pt>
                <c:pt idx="273">
                  <c:v>0.9872733191351617</c:v>
                </c:pt>
                <c:pt idx="274">
                  <c:v>0.9877359231552143</c:v>
                </c:pt>
                <c:pt idx="275">
                  <c:v>0.98819659171521068</c:v>
                </c:pt>
                <c:pt idx="276">
                  <c:v>0.9886553238588176</c:v>
                </c:pt>
                <c:pt idx="277">
                  <c:v>0.98911211863394288</c:v>
                </c:pt>
                <c:pt idx="278">
                  <c:v>0.98956697509266567</c:v>
                </c:pt>
                <c:pt idx="279">
                  <c:v>0.99001989229136567</c:v>
                </c:pt>
                <c:pt idx="280">
                  <c:v>0.99047086929050132</c:v>
                </c:pt>
                <c:pt idx="281">
                  <c:v>0.99091990515484762</c:v>
                </c:pt>
                <c:pt idx="282">
                  <c:v>0.99136699895330715</c:v>
                </c:pt>
                <c:pt idx="283">
                  <c:v>0.99181214975901799</c:v>
                </c:pt>
                <c:pt idx="284">
                  <c:v>0.9922553566493113</c:v>
                </c:pt>
                <c:pt idx="285">
                  <c:v>0.99269661870563786</c:v>
                </c:pt>
                <c:pt idx="286">
                  <c:v>0.99313593501375985</c:v>
                </c:pt>
                <c:pt idx="287">
                  <c:v>0.99357330466349469</c:v>
                </c:pt>
                <c:pt idx="288">
                  <c:v>0.99400872674891683</c:v>
                </c:pt>
                <c:pt idx="289">
                  <c:v>0.99444220036822939</c:v>
                </c:pt>
                <c:pt idx="290">
                  <c:v>0.99487372462386081</c:v>
                </c:pt>
                <c:pt idx="291">
                  <c:v>0.99530329862232914</c:v>
                </c:pt>
                <c:pt idx="292">
                  <c:v>0.99573092147439901</c:v>
                </c:pt>
                <c:pt idx="293">
                  <c:v>0.99615659229494158</c:v>
                </c:pt>
                <c:pt idx="294">
                  <c:v>0.99658031020299975</c:v>
                </c:pt>
                <c:pt idx="295">
                  <c:v>0.99700207432179022</c:v>
                </c:pt>
                <c:pt idx="296">
                  <c:v>0.99742188377863772</c:v>
                </c:pt>
                <c:pt idx="297">
                  <c:v>0.9978397377050412</c:v>
                </c:pt>
                <c:pt idx="298">
                  <c:v>0.99825563523670713</c:v>
                </c:pt>
                <c:pt idx="299">
                  <c:v>0.99866957551331659</c:v>
                </c:pt>
                <c:pt idx="300">
                  <c:v>0.99908155767886009</c:v>
                </c:pt>
                <c:pt idx="301">
                  <c:v>0.99949158088135848</c:v>
                </c:pt>
                <c:pt idx="302">
                  <c:v>0.99989964427303124</c:v>
                </c:pt>
                <c:pt idx="303">
                  <c:v>1.0003057470101868</c:v>
                </c:pt>
                <c:pt idx="304">
                  <c:v>1.0007098882532512</c:v>
                </c:pt>
                <c:pt idx="305">
                  <c:v>1.001112067166783</c:v>
                </c:pt>
                <c:pt idx="306">
                  <c:v>1.0015122829194669</c:v>
                </c:pt>
                <c:pt idx="307">
                  <c:v>1.0019105346841066</c:v>
                </c:pt>
                <c:pt idx="308">
                  <c:v>1.0023068216376216</c:v>
                </c:pt>
                <c:pt idx="309">
                  <c:v>1.0027011429610118</c:v>
                </c:pt>
                <c:pt idx="310">
                  <c:v>1.0030934978394066</c:v>
                </c:pt>
                <c:pt idx="311">
                  <c:v>1.0034838854620527</c:v>
                </c:pt>
                <c:pt idx="312">
                  <c:v>1.0038723050222296</c:v>
                </c:pt>
                <c:pt idx="313">
                  <c:v>1.0042587557174396</c:v>
                </c:pt>
                <c:pt idx="314">
                  <c:v>1.0046432367491451</c:v>
                </c:pt>
                <c:pt idx="315">
                  <c:v>1.0050257473229385</c:v>
                </c:pt>
                <c:pt idx="316">
                  <c:v>1.0054062866485882</c:v>
                </c:pt>
                <c:pt idx="317">
                  <c:v>1.0057848539398304</c:v>
                </c:pt>
                <c:pt idx="318">
                  <c:v>1.0061614484145669</c:v>
                </c:pt>
                <c:pt idx="319">
                  <c:v>1.0065360692946868</c:v>
                </c:pt>
                <c:pt idx="320">
                  <c:v>1.0069087158063115</c:v>
                </c:pt>
                <c:pt idx="321">
                  <c:v>1.0072793871794372</c:v>
                </c:pt>
                <c:pt idx="322">
                  <c:v>1.0076480826482881</c:v>
                </c:pt>
                <c:pt idx="323">
                  <c:v>1.0080148014510704</c:v>
                </c:pt>
                <c:pt idx="324">
                  <c:v>1.0083795428301219</c:v>
                </c:pt>
                <c:pt idx="325">
                  <c:v>1.0087423060317853</c:v>
                </c:pt>
                <c:pt idx="326">
                  <c:v>1.0091030903065021</c:v>
                </c:pt>
                <c:pt idx="327">
                  <c:v>1.0094618949087435</c:v>
                </c:pt>
                <c:pt idx="328">
                  <c:v>1.0098187190970658</c:v>
                </c:pt>
                <c:pt idx="329">
                  <c:v>1.0101735621340153</c:v>
                </c:pt>
                <c:pt idx="330">
                  <c:v>1.0105264232862461</c:v>
                </c:pt>
                <c:pt idx="331">
                  <c:v>1.0108773018244823</c:v>
                </c:pt>
                <c:pt idx="332">
                  <c:v>1.0112261970233689</c:v>
                </c:pt>
                <c:pt idx="333">
                  <c:v>1.0115731081617452</c:v>
                </c:pt>
                <c:pt idx="334">
                  <c:v>1.0119180345223899</c:v>
                </c:pt>
                <c:pt idx="335">
                  <c:v>1.0122609753921517</c:v>
                </c:pt>
                <c:pt idx="336">
                  <c:v>1.0126019300618911</c:v>
                </c:pt>
                <c:pt idx="337">
                  <c:v>1.0129408978265571</c:v>
                </c:pt>
                <c:pt idx="338">
                  <c:v>1.0132778779850049</c:v>
                </c:pt>
                <c:pt idx="339">
                  <c:v>1.0136128698402573</c:v>
                </c:pt>
                <c:pt idx="340">
                  <c:v>1.0139458726992965</c:v>
                </c:pt>
                <c:pt idx="341">
                  <c:v>1.0142768858730988</c:v>
                </c:pt>
                <c:pt idx="342">
                  <c:v>1.0146059086766621</c:v>
                </c:pt>
                <c:pt idx="343">
                  <c:v>1.0149329404290743</c:v>
                </c:pt>
                <c:pt idx="344">
                  <c:v>1.0152579804533794</c:v>
                </c:pt>
                <c:pt idx="345">
                  <c:v>1.0155810280765816</c:v>
                </c:pt>
                <c:pt idx="346">
                  <c:v>1.0159020826297842</c:v>
                </c:pt>
                <c:pt idx="347">
                  <c:v>1.016221143448071</c:v>
                </c:pt>
                <c:pt idx="348">
                  <c:v>1.0165382098705007</c:v>
                </c:pt>
                <c:pt idx="349">
                  <c:v>1.0168532812401536</c:v>
                </c:pt>
                <c:pt idx="350">
                  <c:v>1.01716635690413</c:v>
                </c:pt>
                <c:pt idx="351">
                  <c:v>1.0174774362134487</c:v>
                </c:pt>
                <c:pt idx="352">
                  <c:v>1.0177865185232144</c:v>
                </c:pt>
                <c:pt idx="353">
                  <c:v>1.0180936031924865</c:v>
                </c:pt>
                <c:pt idx="354">
                  <c:v>1.0183986895842918</c:v>
                </c:pt>
                <c:pt idx="355">
                  <c:v>1.0187017770656794</c:v>
                </c:pt>
                <c:pt idx="356">
                  <c:v>1.0190028650076399</c:v>
                </c:pt>
                <c:pt idx="357">
                  <c:v>1.0193019527852214</c:v>
                </c:pt>
                <c:pt idx="358">
                  <c:v>1.0195990397773771</c:v>
                </c:pt>
                <c:pt idx="359">
                  <c:v>1.0198941253670688</c:v>
                </c:pt>
                <c:pt idx="360">
                  <c:v>1.02018720894125</c:v>
                </c:pt>
                <c:pt idx="361">
                  <c:v>1.0204782898907951</c:v>
                </c:pt>
                <c:pt idx="362">
                  <c:v>1.0207673676106011</c:v>
                </c:pt>
                <c:pt idx="363">
                  <c:v>1.0210544414995517</c:v>
                </c:pt>
                <c:pt idx="364">
                  <c:v>1.02133951096042</c:v>
                </c:pt>
                <c:pt idx="365">
                  <c:v>1.0216225754000061</c:v>
                </c:pt>
                <c:pt idx="366">
                  <c:v>1.0219036342290744</c:v>
                </c:pt>
                <c:pt idx="367">
                  <c:v>1.0221826868623149</c:v>
                </c:pt>
                <c:pt idx="368">
                  <c:v>1.0224597327183984</c:v>
                </c:pt>
                <c:pt idx="369">
                  <c:v>1.0227347712199684</c:v>
                </c:pt>
                <c:pt idx="370">
                  <c:v>1.0230078017935749</c:v>
                </c:pt>
                <c:pt idx="371">
                  <c:v>1.0232788238697601</c:v>
                </c:pt>
                <c:pt idx="372">
                  <c:v>1.0235478368830213</c:v>
                </c:pt>
                <c:pt idx="373">
                  <c:v>1.0238148402717866</c:v>
                </c:pt>
                <c:pt idx="374">
                  <c:v>1.0240798334784404</c:v>
                </c:pt>
                <c:pt idx="375">
                  <c:v>1.0243428159493047</c:v>
                </c:pt>
                <c:pt idx="376">
                  <c:v>1.0246037871346589</c:v>
                </c:pt>
                <c:pt idx="377">
                  <c:v>1.0248627464886815</c:v>
                </c:pt>
                <c:pt idx="378">
                  <c:v>1.0251196934695757</c:v>
                </c:pt>
                <c:pt idx="379">
                  <c:v>1.025374627539398</c:v>
                </c:pt>
                <c:pt idx="380">
                  <c:v>1.0256275481641777</c:v>
                </c:pt>
                <c:pt idx="381">
                  <c:v>1.0258784548138855</c:v>
                </c:pt>
                <c:pt idx="382">
                  <c:v>1.0261273469623973</c:v>
                </c:pt>
                <c:pt idx="383">
                  <c:v>1.0263742240875464</c:v>
                </c:pt>
                <c:pt idx="384">
                  <c:v>1.026619085671072</c:v>
                </c:pt>
                <c:pt idx="385">
                  <c:v>1.026861931198678</c:v>
                </c:pt>
                <c:pt idx="386">
                  <c:v>1.0271027601599378</c:v>
                </c:pt>
                <c:pt idx="387">
                  <c:v>1.0273415720483923</c:v>
                </c:pt>
                <c:pt idx="388">
                  <c:v>1.0275783663614897</c:v>
                </c:pt>
                <c:pt idx="389">
                  <c:v>1.0278131426006085</c:v>
                </c:pt>
                <c:pt idx="390">
                  <c:v>1.0280459002710103</c:v>
                </c:pt>
                <c:pt idx="391">
                  <c:v>1.0282766388819109</c:v>
                </c:pt>
                <c:pt idx="392">
                  <c:v>1.0285053579464523</c:v>
                </c:pt>
                <c:pt idx="393">
                  <c:v>1.0287320569816296</c:v>
                </c:pt>
                <c:pt idx="394">
                  <c:v>1.028956735508411</c:v>
                </c:pt>
                <c:pt idx="395">
                  <c:v>1.0291793930516573</c:v>
                </c:pt>
                <c:pt idx="396">
                  <c:v>1.0294000291400924</c:v>
                </c:pt>
                <c:pt idx="397">
                  <c:v>1.0296186433064543</c:v>
                </c:pt>
                <c:pt idx="398">
                  <c:v>1.0298352350872473</c:v>
                </c:pt>
                <c:pt idx="399">
                  <c:v>1.0300498040229888</c:v>
                </c:pt>
                <c:pt idx="400">
                  <c:v>1.0302623496580767</c:v>
                </c:pt>
                <c:pt idx="401">
                  <c:v>1.0304728715407516</c:v>
                </c:pt>
                <c:pt idx="402">
                  <c:v>1.0306813692232164</c:v>
                </c:pt>
                <c:pt idx="403">
                  <c:v>1.0308878422615897</c:v>
                </c:pt>
                <c:pt idx="404">
                  <c:v>1.031092290215774</c:v>
                </c:pt>
                <c:pt idx="405">
                  <c:v>1.0312947126497154</c:v>
                </c:pt>
                <c:pt idx="406">
                  <c:v>1.0314951091311235</c:v>
                </c:pt>
                <c:pt idx="407">
                  <c:v>1.0316934792316752</c:v>
                </c:pt>
                <c:pt idx="408">
                  <c:v>1.0318898225269493</c:v>
                </c:pt>
                <c:pt idx="409">
                  <c:v>1.0320841385963597</c:v>
                </c:pt>
                <c:pt idx="410">
                  <c:v>1.0322764270232199</c:v>
                </c:pt>
                <c:pt idx="411">
                  <c:v>1.0324666873947717</c:v>
                </c:pt>
                <c:pt idx="412">
                  <c:v>1.0326549193020962</c:v>
                </c:pt>
                <c:pt idx="413">
                  <c:v>1.0328411223401976</c:v>
                </c:pt>
                <c:pt idx="414">
                  <c:v>1.0330252961079267</c:v>
                </c:pt>
                <c:pt idx="415">
                  <c:v>1.0332074402080291</c:v>
                </c:pt>
                <c:pt idx="416">
                  <c:v>1.0333875542471493</c:v>
                </c:pt>
                <c:pt idx="417">
                  <c:v>1.0335656378357811</c:v>
                </c:pt>
                <c:pt idx="418">
                  <c:v>1.0337416905883154</c:v>
                </c:pt>
                <c:pt idx="419">
                  <c:v>1.03391571212302</c:v>
                </c:pt>
                <c:pt idx="420">
                  <c:v>1.0340877020620192</c:v>
                </c:pt>
                <c:pt idx="421">
                  <c:v>1.0342576600313331</c:v>
                </c:pt>
                <c:pt idx="422">
                  <c:v>1.0344255856608564</c:v>
                </c:pt>
                <c:pt idx="423">
                  <c:v>1.0345914785843262</c:v>
                </c:pt>
                <c:pt idx="424">
                  <c:v>1.0347553384393999</c:v>
                </c:pt>
                <c:pt idx="425">
                  <c:v>1.0349171648675277</c:v>
                </c:pt>
                <c:pt idx="426">
                  <c:v>1.035076957514123</c:v>
                </c:pt>
                <c:pt idx="427">
                  <c:v>1.0352347160284026</c:v>
                </c:pt>
                <c:pt idx="428">
                  <c:v>1.0353904400634584</c:v>
                </c:pt>
                <c:pt idx="429">
                  <c:v>1.0355441292762742</c:v>
                </c:pt>
                <c:pt idx="430">
                  <c:v>1.0356957833276554</c:v>
                </c:pt>
                <c:pt idx="431">
                  <c:v>1.0358454018823218</c:v>
                </c:pt>
                <c:pt idx="432">
                  <c:v>1.035992984608803</c:v>
                </c:pt>
                <c:pt idx="433">
                  <c:v>1.0361385311795199</c:v>
                </c:pt>
                <c:pt idx="434">
                  <c:v>1.0362820412707594</c:v>
                </c:pt>
                <c:pt idx="435">
                  <c:v>1.0364235145626617</c:v>
                </c:pt>
                <c:pt idx="436">
                  <c:v>1.0365629507392002</c:v>
                </c:pt>
                <c:pt idx="437">
                  <c:v>1.0367003494882407</c:v>
                </c:pt>
                <c:pt idx="438">
                  <c:v>1.0368357105015065</c:v>
                </c:pt>
                <c:pt idx="439">
                  <c:v>1.0369690334745372</c:v>
                </c:pt>
                <c:pt idx="440">
                  <c:v>1.0371003181067397</c:v>
                </c:pt>
                <c:pt idx="441">
                  <c:v>1.037229564101416</c:v>
                </c:pt>
                <c:pt idx="442">
                  <c:v>1.0373567711656755</c:v>
                </c:pt>
                <c:pt idx="443">
                  <c:v>1.0374819390104939</c:v>
                </c:pt>
                <c:pt idx="444">
                  <c:v>1.0376050673507162</c:v>
                </c:pt>
                <c:pt idx="445">
                  <c:v>1.0377261559050062</c:v>
                </c:pt>
                <c:pt idx="446">
                  <c:v>1.0378452043958857</c:v>
                </c:pt>
                <c:pt idx="447">
                  <c:v>1.0379622125497563</c:v>
                </c:pt>
                <c:pt idx="448">
                  <c:v>1.0380771800968218</c:v>
                </c:pt>
                <c:pt idx="449">
                  <c:v>1.0381901067711565</c:v>
                </c:pt>
                <c:pt idx="450">
                  <c:v>1.0383009923106905</c:v>
                </c:pt>
                <c:pt idx="451">
                  <c:v>1.0384098364571799</c:v>
                </c:pt>
                <c:pt idx="452">
                  <c:v>1.0385166389562479</c:v>
                </c:pt>
                <c:pt idx="453">
                  <c:v>1.0386213995573279</c:v>
                </c:pt>
                <c:pt idx="454">
                  <c:v>1.038724118013727</c:v>
                </c:pt>
                <c:pt idx="455">
                  <c:v>1.0388247940825961</c:v>
                </c:pt>
                <c:pt idx="456">
                  <c:v>1.0389234275249284</c:v>
                </c:pt>
                <c:pt idx="457">
                  <c:v>1.0390200181055249</c:v>
                </c:pt>
                <c:pt idx="458">
                  <c:v>1.0391145655930545</c:v>
                </c:pt>
                <c:pt idx="459">
                  <c:v>1.0392070697600497</c:v>
                </c:pt>
                <c:pt idx="460">
                  <c:v>1.0392975303828347</c:v>
                </c:pt>
                <c:pt idx="461">
                  <c:v>1.0393859472416207</c:v>
                </c:pt>
                <c:pt idx="462">
                  <c:v>1.0394723201203957</c:v>
                </c:pt>
                <c:pt idx="463">
                  <c:v>1.0395566488070571</c:v>
                </c:pt>
                <c:pt idx="464">
                  <c:v>1.0396389330932974</c:v>
                </c:pt>
                <c:pt idx="465">
                  <c:v>1.0397191727746717</c:v>
                </c:pt>
                <c:pt idx="466">
                  <c:v>1.0397973676505512</c:v>
                </c:pt>
                <c:pt idx="467">
                  <c:v>1.0398735175241294</c:v>
                </c:pt>
                <c:pt idx="468">
                  <c:v>1.0399476222024782</c:v>
                </c:pt>
                <c:pt idx="469">
                  <c:v>1.0400196814964688</c:v>
                </c:pt>
                <c:pt idx="470">
                  <c:v>1.0400896952208263</c:v>
                </c:pt>
                <c:pt idx="471">
                  <c:v>1.0401576631941354</c:v>
                </c:pt>
                <c:pt idx="472">
                  <c:v>1.0402235852387258</c:v>
                </c:pt>
                <c:pt idx="473">
                  <c:v>1.0402874611808692</c:v>
                </c:pt>
                <c:pt idx="474">
                  <c:v>1.04034929085061</c:v>
                </c:pt>
                <c:pt idx="475">
                  <c:v>1.0404090740818284</c:v>
                </c:pt>
                <c:pt idx="476">
                  <c:v>1.0404668107122657</c:v>
                </c:pt>
                <c:pt idx="477">
                  <c:v>1.0405225005834542</c:v>
                </c:pt>
                <c:pt idx="478">
                  <c:v>1.0405761435407936</c:v>
                </c:pt>
                <c:pt idx="479">
                  <c:v>1.0406277394335133</c:v>
                </c:pt>
                <c:pt idx="480">
                  <c:v>1.0406772881146431</c:v>
                </c:pt>
                <c:pt idx="481">
                  <c:v>1.0407247894410852</c:v>
                </c:pt>
                <c:pt idx="482">
                  <c:v>1.0407702432735442</c:v>
                </c:pt>
                <c:pt idx="483">
                  <c:v>1.040813649476571</c:v>
                </c:pt>
                <c:pt idx="484">
                  <c:v>1.0408550079185257</c:v>
                </c:pt>
                <c:pt idx="485">
                  <c:v>1.0408943184716297</c:v>
                </c:pt>
                <c:pt idx="486">
                  <c:v>1.0409315810119202</c:v>
                </c:pt>
                <c:pt idx="487">
                  <c:v>1.0409667954192614</c:v>
                </c:pt>
                <c:pt idx="488">
                  <c:v>1.04099996157733</c:v>
                </c:pt>
                <c:pt idx="489">
                  <c:v>1.0410310793736699</c:v>
                </c:pt>
                <c:pt idx="490">
                  <c:v>1.0410601486996454</c:v>
                </c:pt>
                <c:pt idx="491">
                  <c:v>1.0410871694504247</c:v>
                </c:pt>
                <c:pt idx="492">
                  <c:v>1.0411121415250328</c:v>
                </c:pt>
                <c:pt idx="493">
                  <c:v>1.0411350648263227</c:v>
                </c:pt>
                <c:pt idx="494">
                  <c:v>1.0411559392609377</c:v>
                </c:pt>
                <c:pt idx="495">
                  <c:v>1.0411747647394134</c:v>
                </c:pt>
                <c:pt idx="496">
                  <c:v>1.0411915411760537</c:v>
                </c:pt>
                <c:pt idx="497">
                  <c:v>1.0412062684890451</c:v>
                </c:pt>
                <c:pt idx="498">
                  <c:v>1.0412189466003747</c:v>
                </c:pt>
                <c:pt idx="499">
                  <c:v>1.0412295754358472</c:v>
                </c:pt>
                <c:pt idx="500">
                  <c:v>1.0412381549251291</c:v>
                </c:pt>
                <c:pt idx="501">
                  <c:v>1.0412446850016834</c:v>
                </c:pt>
                <c:pt idx="502">
                  <c:v>1.0412491656028289</c:v>
                </c:pt>
                <c:pt idx="503">
                  <c:v>1.0412515966696996</c:v>
                </c:pt>
                <c:pt idx="504">
                  <c:v>1.0412519781472538</c:v>
                </c:pt>
                <c:pt idx="505">
                  <c:v>1.0412503099843162</c:v>
                </c:pt>
                <c:pt idx="506">
                  <c:v>1.0412465921334904</c:v>
                </c:pt>
                <c:pt idx="507">
                  <c:v>1.0412408245512295</c:v>
                </c:pt>
                <c:pt idx="508">
                  <c:v>1.0412330071978397</c:v>
                </c:pt>
                <c:pt idx="509">
                  <c:v>1.041223140037431</c:v>
                </c:pt>
                <c:pt idx="510">
                  <c:v>1.0412112230379302</c:v>
                </c:pt>
                <c:pt idx="511">
                  <c:v>1.0411972561711511</c:v>
                </c:pt>
                <c:pt idx="512">
                  <c:v>1.0411812394126734</c:v>
                </c:pt>
                <c:pt idx="513">
                  <c:v>1.0411631727419381</c:v>
                </c:pt>
                <c:pt idx="514">
                  <c:v>1.0411430561422306</c:v>
                </c:pt>
                <c:pt idx="515">
                  <c:v>1.0411208896006519</c:v>
                </c:pt>
                <c:pt idx="516">
                  <c:v>1.0410966731081335</c:v>
                </c:pt>
                <c:pt idx="517">
                  <c:v>1.0410704066594434</c:v>
                </c:pt>
                <c:pt idx="518">
                  <c:v>1.0410420902531841</c:v>
                </c:pt>
                <c:pt idx="519">
                  <c:v>1.0410117238917751</c:v>
                </c:pt>
                <c:pt idx="520">
                  <c:v>1.0409793075814797</c:v>
                </c:pt>
                <c:pt idx="521">
                  <c:v>1.0409448413324103</c:v>
                </c:pt>
                <c:pt idx="522">
                  <c:v>1.0409083251584996</c:v>
                </c:pt>
                <c:pt idx="523">
                  <c:v>1.0408697590775078</c:v>
                </c:pt>
                <c:pt idx="524">
                  <c:v>1.0408291431110217</c:v>
                </c:pt>
                <c:pt idx="525">
                  <c:v>1.0407864772844992</c:v>
                </c:pt>
                <c:pt idx="526">
                  <c:v>1.0407417616272006</c:v>
                </c:pt>
                <c:pt idx="527">
                  <c:v>1.0406949961722241</c:v>
                </c:pt>
                <c:pt idx="528">
                  <c:v>1.0406461809565266</c:v>
                </c:pt>
                <c:pt idx="529">
                  <c:v>1.0405953160208858</c:v>
                </c:pt>
                <c:pt idx="530">
                  <c:v>1.0405424014099161</c:v>
                </c:pt>
                <c:pt idx="531">
                  <c:v>1.0404874371720756</c:v>
                </c:pt>
                <c:pt idx="532">
                  <c:v>1.0404304233596382</c:v>
                </c:pt>
                <c:pt idx="533">
                  <c:v>1.0403713600287703</c:v>
                </c:pt>
                <c:pt idx="534">
                  <c:v>1.040310247239401</c:v>
                </c:pt>
                <c:pt idx="535">
                  <c:v>1.0402470850553747</c:v>
                </c:pt>
                <c:pt idx="536">
                  <c:v>1.0401818735443236</c:v>
                </c:pt>
                <c:pt idx="537">
                  <c:v>1.040114612777759</c:v>
                </c:pt>
                <c:pt idx="538">
                  <c:v>1.0400453028310099</c:v>
                </c:pt>
                <c:pt idx="539">
                  <c:v>1.0399739437832209</c:v>
                </c:pt>
                <c:pt idx="540">
                  <c:v>1.0399005357174538</c:v>
                </c:pt>
                <c:pt idx="541">
                  <c:v>1.0398250787205501</c:v>
                </c:pt>
                <c:pt idx="542">
                  <c:v>1.0397475728832233</c:v>
                </c:pt>
                <c:pt idx="543">
                  <c:v>1.0396680183000024</c:v>
                </c:pt>
                <c:pt idx="544">
                  <c:v>1.039586415069323</c:v>
                </c:pt>
                <c:pt idx="545">
                  <c:v>1.0395027632934</c:v>
                </c:pt>
                <c:pt idx="546">
                  <c:v>1.0394170630783275</c:v>
                </c:pt>
                <c:pt idx="547">
                  <c:v>1.0393293145340681</c:v>
                </c:pt>
                <c:pt idx="548">
                  <c:v>1.0392395177743985</c:v>
                </c:pt>
                <c:pt idx="549">
                  <c:v>1.0391476729169404</c:v>
                </c:pt>
                <c:pt idx="550">
                  <c:v>1.0390537800831852</c:v>
                </c:pt>
                <c:pt idx="551">
                  <c:v>1.0389578393984824</c:v>
                </c:pt>
                <c:pt idx="552">
                  <c:v>1.0388598509920095</c:v>
                </c:pt>
                <c:pt idx="553">
                  <c:v>1.0387598149968167</c:v>
                </c:pt>
                <c:pt idx="554">
                  <c:v>1.0386577315498102</c:v>
                </c:pt>
                <c:pt idx="555">
                  <c:v>1.038553600791718</c:v>
                </c:pt>
                <c:pt idx="556">
                  <c:v>1.0384474228671519</c:v>
                </c:pt>
                <c:pt idx="557">
                  <c:v>1.0383391979245817</c:v>
                </c:pt>
                <c:pt idx="558">
                  <c:v>1.038228926116312</c:v>
                </c:pt>
                <c:pt idx="559">
                  <c:v>1.038116607598538</c:v>
                </c:pt>
                <c:pt idx="560">
                  <c:v>1.0380022425312865</c:v>
                </c:pt>
                <c:pt idx="561">
                  <c:v>1.0378858310784587</c:v>
                </c:pt>
                <c:pt idx="562">
                  <c:v>1.0377673734077937</c:v>
                </c:pt>
                <c:pt idx="563">
                  <c:v>1.0376468696909329</c:v>
                </c:pt>
                <c:pt idx="564">
                  <c:v>1.0375243201033399</c:v>
                </c:pt>
                <c:pt idx="565">
                  <c:v>1.0373997248243643</c:v>
                </c:pt>
                <c:pt idx="566">
                  <c:v>1.0372730840372273</c:v>
                </c:pt>
                <c:pt idx="567">
                  <c:v>1.0371443979289978</c:v>
                </c:pt>
                <c:pt idx="568">
                  <c:v>1.0370136666906198</c:v>
                </c:pt>
                <c:pt idx="569">
                  <c:v>1.0368808905169007</c:v>
                </c:pt>
                <c:pt idx="570">
                  <c:v>1.0367460696065245</c:v>
                </c:pt>
                <c:pt idx="571">
                  <c:v>1.0366092041620543</c:v>
                </c:pt>
                <c:pt idx="572">
                  <c:v>1.0364702943898938</c:v>
                </c:pt>
                <c:pt idx="573">
                  <c:v>1.0363293405003582</c:v>
                </c:pt>
                <c:pt idx="574">
                  <c:v>1.0361863427076046</c:v>
                </c:pt>
                <c:pt idx="575">
                  <c:v>1.0360413012296827</c:v>
                </c:pt>
                <c:pt idx="576">
                  <c:v>1.0358942162885099</c:v>
                </c:pt>
                <c:pt idx="577">
                  <c:v>1.0357450881098875</c:v>
                </c:pt>
                <c:pt idx="578">
                  <c:v>1.0355939169235024</c:v>
                </c:pt>
                <c:pt idx="579">
                  <c:v>1.0354407029628907</c:v>
                </c:pt>
                <c:pt idx="580">
                  <c:v>1.0352854464655212</c:v>
                </c:pt>
                <c:pt idx="581">
                  <c:v>1.0351281476726786</c:v>
                </c:pt>
                <c:pt idx="582">
                  <c:v>1.0349688068296006</c:v>
                </c:pt>
                <c:pt idx="583">
                  <c:v>1.0348074241853771</c:v>
                </c:pt>
                <c:pt idx="584">
                  <c:v>1.0346439999929686</c:v>
                </c:pt>
                <c:pt idx="585">
                  <c:v>1.03447853450923</c:v>
                </c:pt>
                <c:pt idx="586">
                  <c:v>1.0343110279949546</c:v>
                </c:pt>
                <c:pt idx="587">
                  <c:v>1.0341414807147546</c:v>
                </c:pt>
                <c:pt idx="588">
                  <c:v>1.0339698929371881</c:v>
                </c:pt>
                <c:pt idx="589">
                  <c:v>1.0337962649346653</c:v>
                </c:pt>
                <c:pt idx="590">
                  <c:v>1.0336205969835386</c:v>
                </c:pt>
                <c:pt idx="591">
                  <c:v>1.0334428893640051</c:v>
                </c:pt>
                <c:pt idx="592">
                  <c:v>1.033263142360199</c:v>
                </c:pt>
                <c:pt idx="593">
                  <c:v>1.0330813562601111</c:v>
                </c:pt>
                <c:pt idx="594">
                  <c:v>1.0328975313557056</c:v>
                </c:pt>
                <c:pt idx="595">
                  <c:v>1.032711667942773</c:v>
                </c:pt>
                <c:pt idx="596">
                  <c:v>1.0325237663210547</c:v>
                </c:pt>
                <c:pt idx="597">
                  <c:v>1.0323338267941746</c:v>
                </c:pt>
                <c:pt idx="598">
                  <c:v>1.0321418496696591</c:v>
                </c:pt>
                <c:pt idx="599">
                  <c:v>1.0319478352589608</c:v>
                </c:pt>
                <c:pt idx="600">
                  <c:v>1.0317517838774437</c:v>
                </c:pt>
                <c:pt idx="601">
                  <c:v>1.0315536958443827</c:v>
                </c:pt>
                <c:pt idx="602">
                  <c:v>1.0313535714829307</c:v>
                </c:pt>
                <c:pt idx="603">
                  <c:v>1.0311514111202085</c:v>
                </c:pt>
                <c:pt idx="604">
                  <c:v>1.0309472150872099</c:v>
                </c:pt>
                <c:pt idx="605">
                  <c:v>1.0307409837188841</c:v>
                </c:pt>
                <c:pt idx="606">
                  <c:v>1.0305327173540706</c:v>
                </c:pt>
                <c:pt idx="607">
                  <c:v>1.0303224163355515</c:v>
                </c:pt>
                <c:pt idx="608">
                  <c:v>1.0301100810100101</c:v>
                </c:pt>
                <c:pt idx="609">
                  <c:v>1.0298957117280643</c:v>
                </c:pt>
                <c:pt idx="610">
                  <c:v>1.0296793088442771</c:v>
                </c:pt>
                <c:pt idx="611">
                  <c:v>1.0294608727171128</c:v>
                </c:pt>
                <c:pt idx="612">
                  <c:v>1.0292404037089784</c:v>
                </c:pt>
                <c:pt idx="613">
                  <c:v>1.029017902186226</c:v>
                </c:pt>
                <c:pt idx="614">
                  <c:v>1.0287933685191135</c:v>
                </c:pt>
                <c:pt idx="615">
                  <c:v>1.028566803081852</c:v>
                </c:pt>
                <c:pt idx="616">
                  <c:v>1.0283382062525968</c:v>
                </c:pt>
                <c:pt idx="617">
                  <c:v>1.0281075784134133</c:v>
                </c:pt>
                <c:pt idx="618">
                  <c:v>1.0278749199503381</c:v>
                </c:pt>
                <c:pt idx="619">
                  <c:v>1.0276402312533561</c:v>
                </c:pt>
                <c:pt idx="620">
                  <c:v>1.0274035127163614</c:v>
                </c:pt>
                <c:pt idx="621">
                  <c:v>1.0271647647372308</c:v>
                </c:pt>
                <c:pt idx="622">
                  <c:v>1.0269239877177847</c:v>
                </c:pt>
                <c:pt idx="623">
                  <c:v>1.0266811820637558</c:v>
                </c:pt>
                <c:pt idx="624">
                  <c:v>1.0264363481848999</c:v>
                </c:pt>
                <c:pt idx="625">
                  <c:v>1.0261894864948644</c:v>
                </c:pt>
                <c:pt idx="626">
                  <c:v>1.0259405974112827</c:v>
                </c:pt>
                <c:pt idx="627">
                  <c:v>1.0256896813557344</c:v>
                </c:pt>
                <c:pt idx="628">
                  <c:v>1.0254367387537808</c:v>
                </c:pt>
                <c:pt idx="629">
                  <c:v>1.0251817700349395</c:v>
                </c:pt>
                <c:pt idx="630">
                  <c:v>1.0249247756326854</c:v>
                </c:pt>
                <c:pt idx="631">
                  <c:v>1.0246657559844565</c:v>
                </c:pt>
                <c:pt idx="632">
                  <c:v>1.0244047115316652</c:v>
                </c:pt>
                <c:pt idx="633">
                  <c:v>1.0241416427197159</c:v>
                </c:pt>
                <c:pt idx="634">
                  <c:v>1.0238765499979559</c:v>
                </c:pt>
                <c:pt idx="635">
                  <c:v>1.0236094338197299</c:v>
                </c:pt>
                <c:pt idx="636">
                  <c:v>1.0233402946423444</c:v>
                </c:pt>
                <c:pt idx="637">
                  <c:v>1.0230691329271091</c:v>
                </c:pt>
                <c:pt idx="638">
                  <c:v>1.0227959491392884</c:v>
                </c:pt>
                <c:pt idx="639">
                  <c:v>1.022520743748164</c:v>
                </c:pt>
                <c:pt idx="640">
                  <c:v>1.0222435172269781</c:v>
                </c:pt>
                <c:pt idx="641">
                  <c:v>1.0219642700529783</c:v>
                </c:pt>
                <c:pt idx="642">
                  <c:v>1.0216830027073767</c:v>
                </c:pt>
                <c:pt idx="643">
                  <c:v>1.0213997156754369</c:v>
                </c:pt>
                <c:pt idx="644">
                  <c:v>1.0211144094463516</c:v>
                </c:pt>
                <c:pt idx="645">
                  <c:v>1.0208270845133567</c:v>
                </c:pt>
                <c:pt idx="646">
                  <c:v>1.0205377413736769</c:v>
                </c:pt>
                <c:pt idx="647">
                  <c:v>1.0202463805285376</c:v>
                </c:pt>
                <c:pt idx="648">
                  <c:v>1.019953002483172</c:v>
                </c:pt>
                <c:pt idx="649">
                  <c:v>1.019657607746826</c:v>
                </c:pt>
                <c:pt idx="650">
                  <c:v>1.0193601968327537</c:v>
                </c:pt>
                <c:pt idx="651">
                  <c:v>1.0190607702582111</c:v>
                </c:pt>
                <c:pt idx="652">
                  <c:v>1.01875932854449</c:v>
                </c:pt>
                <c:pt idx="653">
                  <c:v>1.0184558722169013</c:v>
                </c:pt>
                <c:pt idx="654">
                  <c:v>1.0181504018047389</c:v>
                </c:pt>
                <c:pt idx="655">
                  <c:v>1.0178429178413777</c:v>
                </c:pt>
                <c:pt idx="656">
                  <c:v>1.0175334208641786</c:v>
                </c:pt>
                <c:pt idx="657">
                  <c:v>1.0172219114145402</c:v>
                </c:pt>
                <c:pt idx="658">
                  <c:v>1.0169083900378746</c:v>
                </c:pt>
                <c:pt idx="659">
                  <c:v>1.0165928572836878</c:v>
                </c:pt>
                <c:pt idx="660">
                  <c:v>1.016275313705443</c:v>
                </c:pt>
                <c:pt idx="661">
                  <c:v>1.0159557598606939</c:v>
                </c:pt>
                <c:pt idx="662">
                  <c:v>1.0156341963110327</c:v>
                </c:pt>
                <c:pt idx="663">
                  <c:v>1.0153106236220708</c:v>
                </c:pt>
                <c:pt idx="664">
                  <c:v>1.0149850423634905</c:v>
                </c:pt>
                <c:pt idx="665">
                  <c:v>1.0146574531090056</c:v>
                </c:pt>
                <c:pt idx="666">
                  <c:v>1.0143278564363951</c:v>
                </c:pt>
                <c:pt idx="667">
                  <c:v>1.0139962529274809</c:v>
                </c:pt>
                <c:pt idx="668">
                  <c:v>1.0136626431681626</c:v>
                </c:pt>
                <c:pt idx="669">
                  <c:v>1.0133270277483934</c:v>
                </c:pt>
                <c:pt idx="670">
                  <c:v>1.0129894072621781</c:v>
                </c:pt>
                <c:pt idx="671">
                  <c:v>1.0126497823075877</c:v>
                </c:pt>
                <c:pt idx="672">
                  <c:v>1.0123081534867788</c:v>
                </c:pt>
                <c:pt idx="673">
                  <c:v>1.011964521405962</c:v>
                </c:pt>
                <c:pt idx="674">
                  <c:v>1.0116188866754472</c:v>
                </c:pt>
                <c:pt idx="675">
                  <c:v>1.011271249909599</c:v>
                </c:pt>
                <c:pt idx="676">
                  <c:v>1.0109216117268736</c:v>
                </c:pt>
                <c:pt idx="677">
                  <c:v>1.0105699727498061</c:v>
                </c:pt>
                <c:pt idx="678">
                  <c:v>1.0102163336050212</c:v>
                </c:pt>
                <c:pt idx="679">
                  <c:v>1.0098606949232343</c:v>
                </c:pt>
                <c:pt idx="680">
                  <c:v>1.0095030573392465</c:v>
                </c:pt>
                <c:pt idx="681">
                  <c:v>1.0091434214919557</c:v>
                </c:pt>
                <c:pt idx="682">
                  <c:v>1.008781788024373</c:v>
                </c:pt>
                <c:pt idx="683">
                  <c:v>1.0084181575835907</c:v>
                </c:pt>
                <c:pt idx="684">
                  <c:v>1.0080525308208155</c:v>
                </c:pt>
                <c:pt idx="685">
                  <c:v>1.0076849083913648</c:v>
                </c:pt>
                <c:pt idx="686">
                  <c:v>1.0073152909546745</c:v>
                </c:pt>
                <c:pt idx="687">
                  <c:v>1.006943679174265</c:v>
                </c:pt>
                <c:pt idx="688">
                  <c:v>1.0065700737177981</c:v>
                </c:pt>
                <c:pt idx="689">
                  <c:v>1.0061944752570611</c:v>
                </c:pt>
                <c:pt idx="690">
                  <c:v>1.0058168844679487</c:v>
                </c:pt>
                <c:pt idx="691">
                  <c:v>1.0054373020304666</c:v>
                </c:pt>
                <c:pt idx="692">
                  <c:v>1.0050557286288049</c:v>
                </c:pt>
                <c:pt idx="693">
                  <c:v>1.0046721649512436</c:v>
                </c:pt>
                <c:pt idx="694">
                  <c:v>1.0042866116901972</c:v>
                </c:pt>
                <c:pt idx="695">
                  <c:v>1.0038990695422427</c:v>
                </c:pt>
                <c:pt idx="696">
                  <c:v>1.0035095392080886</c:v>
                </c:pt>
                <c:pt idx="697">
                  <c:v>1.003118021392575</c:v>
                </c:pt>
                <c:pt idx="698">
                  <c:v>1.0027245168047341</c:v>
                </c:pt>
                <c:pt idx="699">
                  <c:v>1.0023290261577067</c:v>
                </c:pt>
                <c:pt idx="700">
                  <c:v>1.00193155016881</c:v>
                </c:pt>
                <c:pt idx="701">
                  <c:v>1.0015320895595268</c:v>
                </c:pt>
                <c:pt idx="702">
                  <c:v>1.0011306450554767</c:v>
                </c:pt>
                <c:pt idx="703">
                  <c:v>1.0007272173864783</c:v>
                </c:pt>
                <c:pt idx="704">
                  <c:v>1.0003218072865041</c:v>
                </c:pt>
                <c:pt idx="705">
                  <c:v>0.99991441549369853</c:v>
                </c:pt>
                <c:pt idx="706">
                  <c:v>0.99950504275039953</c:v>
                </c:pt>
                <c:pt idx="707">
                  <c:v>0.99909368980308466</c:v>
                </c:pt>
                <c:pt idx="708">
                  <c:v>0.9986803574024774</c:v>
                </c:pt>
                <c:pt idx="709">
                  <c:v>0.99826504630343238</c:v>
                </c:pt>
                <c:pt idx="710">
                  <c:v>0.99784775726502195</c:v>
                </c:pt>
                <c:pt idx="711">
                  <c:v>0.99742849105053066</c:v>
                </c:pt>
                <c:pt idx="712">
                  <c:v>0.99700724842738175</c:v>
                </c:pt>
                <c:pt idx="713">
                  <c:v>0.99658403016726171</c:v>
                </c:pt>
                <c:pt idx="714">
                  <c:v>0.99615883704604125</c:v>
                </c:pt>
                <c:pt idx="715">
                  <c:v>0.99573166984380235</c:v>
                </c:pt>
                <c:pt idx="716">
                  <c:v>0.99530252934483721</c:v>
                </c:pt>
                <c:pt idx="717">
                  <c:v>0.99487141633764331</c:v>
                </c:pt>
                <c:pt idx="718">
                  <c:v>0.99443833161496475</c:v>
                </c:pt>
                <c:pt idx="719">
                  <c:v>0.99400327597373028</c:v>
                </c:pt>
                <c:pt idx="720">
                  <c:v>0.9935662502151561</c:v>
                </c:pt>
                <c:pt idx="721">
                  <c:v>0.99312725514463174</c:v>
                </c:pt>
                <c:pt idx="722">
                  <c:v>0.99268629157181998</c:v>
                </c:pt>
                <c:pt idx="723">
                  <c:v>0.99224336031061156</c:v>
                </c:pt>
                <c:pt idx="724">
                  <c:v>0.99179846217913448</c:v>
                </c:pt>
                <c:pt idx="725">
                  <c:v>0.9913515979997638</c:v>
                </c:pt>
                <c:pt idx="726">
                  <c:v>0.9909027685991445</c:v>
                </c:pt>
                <c:pt idx="727">
                  <c:v>0.99045197480816438</c:v>
                </c:pt>
                <c:pt idx="728">
                  <c:v>0.9899992174619483</c:v>
                </c:pt>
                <c:pt idx="729">
                  <c:v>0.98954449739993966</c:v>
                </c:pt>
                <c:pt idx="730">
                  <c:v>0.98908781546577518</c:v>
                </c:pt>
                <c:pt idx="731">
                  <c:v>0.98862917250743609</c:v>
                </c:pt>
                <c:pt idx="732">
                  <c:v>0.98816856937712294</c:v>
                </c:pt>
                <c:pt idx="733">
                  <c:v>0.98770600693135346</c:v>
                </c:pt>
                <c:pt idx="734">
                  <c:v>0.98724148603090245</c:v>
                </c:pt>
                <c:pt idx="735">
                  <c:v>0.98677500754083947</c:v>
                </c:pt>
                <c:pt idx="736">
                  <c:v>0.98630657233053354</c:v>
                </c:pt>
                <c:pt idx="737">
                  <c:v>0.98583618127364936</c:v>
                </c:pt>
                <c:pt idx="738">
                  <c:v>0.9853638352481553</c:v>
                </c:pt>
                <c:pt idx="739">
                  <c:v>0.98488953513629962</c:v>
                </c:pt>
                <c:pt idx="740">
                  <c:v>0.98441328182466092</c:v>
                </c:pt>
                <c:pt idx="741">
                  <c:v>0.98393507620411591</c:v>
                </c:pt>
                <c:pt idx="742">
                  <c:v>0.98345491916987404</c:v>
                </c:pt>
                <c:pt idx="743">
                  <c:v>0.98297281162145889</c:v>
                </c:pt>
                <c:pt idx="744">
                  <c:v>0.98248875446270834</c:v>
                </c:pt>
                <c:pt idx="745">
                  <c:v>0.98200274860180081</c:v>
                </c:pt>
                <c:pt idx="746">
                  <c:v>0.98151479495126126</c:v>
                </c:pt>
                <c:pt idx="747">
                  <c:v>0.98102489442793339</c:v>
                </c:pt>
                <c:pt idx="748">
                  <c:v>0.98053304795300122</c:v>
                </c:pt>
                <c:pt idx="749">
                  <c:v>0.98003925645200907</c:v>
                </c:pt>
                <c:pt idx="750">
                  <c:v>0.97954352085485086</c:v>
                </c:pt>
                <c:pt idx="751">
                  <c:v>0.97904584209577328</c:v>
                </c:pt>
                <c:pt idx="752">
                  <c:v>0.97854622111336687</c:v>
                </c:pt>
                <c:pt idx="753">
                  <c:v>0.97804465885062797</c:v>
                </c:pt>
                <c:pt idx="754">
                  <c:v>0.97754115625488769</c:v>
                </c:pt>
                <c:pt idx="755">
                  <c:v>0.97703571427787184</c:v>
                </c:pt>
                <c:pt idx="756">
                  <c:v>0.97652833387565097</c:v>
                </c:pt>
                <c:pt idx="757">
                  <c:v>0.97601901600871899</c:v>
                </c:pt>
                <c:pt idx="758">
                  <c:v>0.97550776164194608</c:v>
                </c:pt>
                <c:pt idx="759">
                  <c:v>0.97499457174457782</c:v>
                </c:pt>
                <c:pt idx="760">
                  <c:v>0.97447944729027891</c:v>
                </c:pt>
                <c:pt idx="761">
                  <c:v>0.97396238925710232</c:v>
                </c:pt>
                <c:pt idx="762">
                  <c:v>0.97344339862752371</c:v>
                </c:pt>
                <c:pt idx="763">
                  <c:v>0.97292247638840168</c:v>
                </c:pt>
                <c:pt idx="764">
                  <c:v>0.97239962353102682</c:v>
                </c:pt>
                <c:pt idx="765">
                  <c:v>0.97187484105111865</c:v>
                </c:pt>
                <c:pt idx="766">
                  <c:v>0.97134812994881403</c:v>
                </c:pt>
                <c:pt idx="767">
                  <c:v>0.97081949122867361</c:v>
                </c:pt>
                <c:pt idx="768">
                  <c:v>0.9702889258997156</c:v>
                </c:pt>
                <c:pt idx="769">
                  <c:v>0.9697564349753669</c:v>
                </c:pt>
                <c:pt idx="770">
                  <c:v>0.9692220194735266</c:v>
                </c:pt>
                <c:pt idx="771">
                  <c:v>0.96868568041653935</c:v>
                </c:pt>
                <c:pt idx="772">
                  <c:v>0.96814741883117605</c:v>
                </c:pt>
                <c:pt idx="773">
                  <c:v>0.967607235748704</c:v>
                </c:pt>
                <c:pt idx="774">
                  <c:v>0.96706513220483981</c:v>
                </c:pt>
                <c:pt idx="775">
                  <c:v>0.9665211092397743</c:v>
                </c:pt>
                <c:pt idx="776">
                  <c:v>0.9659751678981725</c:v>
                </c:pt>
                <c:pt idx="777">
                  <c:v>0.96542730922916897</c:v>
                </c:pt>
                <c:pt idx="778">
                  <c:v>0.96487753428640133</c:v>
                </c:pt>
                <c:pt idx="779">
                  <c:v>0.96432584412797961</c:v>
                </c:pt>
                <c:pt idx="780">
                  <c:v>0.96377223981652405</c:v>
                </c:pt>
                <c:pt idx="781">
                  <c:v>0.96321672241913814</c:v>
                </c:pt>
                <c:pt idx="782">
                  <c:v>0.9626592930074489</c:v>
                </c:pt>
                <c:pt idx="783">
                  <c:v>0.9620999526575893</c:v>
                </c:pt>
                <c:pt idx="784">
                  <c:v>0.96153870245020689</c:v>
                </c:pt>
                <c:pt idx="785">
                  <c:v>0.9609755434704732</c:v>
                </c:pt>
                <c:pt idx="786">
                  <c:v>0.96041047680806968</c:v>
                </c:pt>
                <c:pt idx="787">
                  <c:v>0.95984350355723924</c:v>
                </c:pt>
                <c:pt idx="788">
                  <c:v>0.95927462481674186</c:v>
                </c:pt>
                <c:pt idx="789">
                  <c:v>0.95870384168989875</c:v>
                </c:pt>
                <c:pt idx="790">
                  <c:v>0.95813115528454662</c:v>
                </c:pt>
                <c:pt idx="791">
                  <c:v>0.95755656671310319</c:v>
                </c:pt>
                <c:pt idx="792">
                  <c:v>0.95698007709253385</c:v>
                </c:pt>
                <c:pt idx="793">
                  <c:v>0.95640168754437194</c:v>
                </c:pt>
                <c:pt idx="794">
                  <c:v>0.95582139919473064</c:v>
                </c:pt>
                <c:pt idx="795">
                  <c:v>0.95523921317429106</c:v>
                </c:pt>
                <c:pt idx="796">
                  <c:v>0.95465513061830021</c:v>
                </c:pt>
                <c:pt idx="797">
                  <c:v>0.95406915266661119</c:v>
                </c:pt>
                <c:pt idx="798">
                  <c:v>0.9534812804636601</c:v>
                </c:pt>
                <c:pt idx="799">
                  <c:v>0.95289151515849291</c:v>
                </c:pt>
                <c:pt idx="800">
                  <c:v>0.95229985790474481</c:v>
                </c:pt>
                <c:pt idx="801">
                  <c:v>0.95170630986066751</c:v>
                </c:pt>
                <c:pt idx="802">
                  <c:v>0.95111087218912638</c:v>
                </c:pt>
                <c:pt idx="803">
                  <c:v>0.9505135460576104</c:v>
                </c:pt>
                <c:pt idx="804">
                  <c:v>0.94991433263822689</c:v>
                </c:pt>
                <c:pt idx="805">
                  <c:v>0.94931323310772142</c:v>
                </c:pt>
                <c:pt idx="806">
                  <c:v>0.94871024864747722</c:v>
                </c:pt>
                <c:pt idx="807">
                  <c:v>0.94810538044353132</c:v>
                </c:pt>
                <c:pt idx="808">
                  <c:v>0.94749862968654885</c:v>
                </c:pt>
                <c:pt idx="809">
                  <c:v>0.9468899975718672</c:v>
                </c:pt>
                <c:pt idx="810">
                  <c:v>0.94627948529948225</c:v>
                </c:pt>
                <c:pt idx="811">
                  <c:v>0.9456670940740588</c:v>
                </c:pt>
                <c:pt idx="812">
                  <c:v>0.94505282510492439</c:v>
                </c:pt>
                <c:pt idx="813">
                  <c:v>0.94443667960609923</c:v>
                </c:pt>
                <c:pt idx="814">
                  <c:v>0.94381865879626803</c:v>
                </c:pt>
                <c:pt idx="815">
                  <c:v>0.9431987638988546</c:v>
                </c:pt>
                <c:pt idx="816">
                  <c:v>0.94257699614192769</c:v>
                </c:pt>
                <c:pt idx="817">
                  <c:v>0.94195335675829162</c:v>
                </c:pt>
                <c:pt idx="818">
                  <c:v>0.94132784698543714</c:v>
                </c:pt>
                <c:pt idx="819">
                  <c:v>0.94070046806560614</c:v>
                </c:pt>
                <c:pt idx="820">
                  <c:v>0.94007122124572118</c:v>
                </c:pt>
                <c:pt idx="821">
                  <c:v>0.93944010777746301</c:v>
                </c:pt>
                <c:pt idx="822">
                  <c:v>0.93880712891722817</c:v>
                </c:pt>
                <c:pt idx="823">
                  <c:v>0.93817228592618718</c:v>
                </c:pt>
                <c:pt idx="824">
                  <c:v>0.93753558007022741</c:v>
                </c:pt>
                <c:pt idx="825">
                  <c:v>0.93689701261998692</c:v>
                </c:pt>
                <c:pt idx="826">
                  <c:v>0.93625658485087904</c:v>
                </c:pt>
                <c:pt idx="827">
                  <c:v>0.93561429804310015</c:v>
                </c:pt>
                <c:pt idx="828">
                  <c:v>0.93497015348158086</c:v>
                </c:pt>
                <c:pt idx="829">
                  <c:v>0.93432415245604794</c:v>
                </c:pt>
                <c:pt idx="830">
                  <c:v>0.93367629626101856</c:v>
                </c:pt>
                <c:pt idx="831">
                  <c:v>0.93302658619580159</c:v>
                </c:pt>
                <c:pt idx="832">
                  <c:v>0.93237502356452495</c:v>
                </c:pt>
                <c:pt idx="833">
                  <c:v>0.93172160967607853</c:v>
                </c:pt>
                <c:pt idx="834">
                  <c:v>0.93106634584419878</c:v>
                </c:pt>
                <c:pt idx="835">
                  <c:v>0.89682285673758155</c:v>
                </c:pt>
                <c:pt idx="836">
                  <c:v>0.86371555093053287</c:v>
                </c:pt>
                <c:pt idx="837">
                  <c:v>0.83170673038106313</c:v>
                </c:pt>
                <c:pt idx="838">
                  <c:v>0.80075994785096583</c:v>
                </c:pt>
                <c:pt idx="839">
                  <c:v>0.77083996540472122</c:v>
                </c:pt>
                <c:pt idx="840">
                  <c:v>0.74191271428538563</c:v>
                </c:pt>
                <c:pt idx="841">
                  <c:v>0.71394525612178228</c:v>
                </c:pt>
                <c:pt idx="842">
                  <c:v>0.68690574542281746</c:v>
                </c:pt>
                <c:pt idx="843">
                  <c:v>0.66076339331622103</c:v>
                </c:pt>
                <c:pt idx="844">
                  <c:v>0.63548843249041609</c:v>
                </c:pt>
                <c:pt idx="845">
                  <c:v>0.61105208329960314</c:v>
                </c:pt>
                <c:pt idx="846">
                  <c:v>0.58742652099346127</c:v>
                </c:pt>
                <c:pt idx="847">
                  <c:v>0.56458484403415399</c:v>
                </c:pt>
                <c:pt idx="848">
                  <c:v>0.54250104346455985</c:v>
                </c:pt>
                <c:pt idx="849">
                  <c:v>0.52114997329285395</c:v>
                </c:pt>
                <c:pt idx="850">
                  <c:v>0.50050732185971425</c:v>
                </c:pt>
                <c:pt idx="851">
                  <c:v>0.48054958415555016</c:v>
                </c:pt>
                <c:pt idx="852">
                  <c:v>0.46125403505623419</c:v>
                </c:pt>
                <c:pt idx="853">
                  <c:v>0.44259870344685881</c:v>
                </c:pt>
                <c:pt idx="854">
                  <c:v>0.42456234720405595</c:v>
                </c:pt>
                <c:pt idx="855">
                  <c:v>0.40712442900839063</c:v>
                </c:pt>
                <c:pt idx="856">
                  <c:v>0.39026509295928979</c:v>
                </c:pt>
                <c:pt idx="857">
                  <c:v>0.37396514196587538</c:v>
                </c:pt>
                <c:pt idx="858">
                  <c:v>0.35820601588796064</c:v>
                </c:pt>
                <c:pt idx="859">
                  <c:v>0.34296977040231791</c:v>
                </c:pt>
                <c:pt idx="860">
                  <c:v>0.32823905657015295</c:v>
                </c:pt>
                <c:pt idx="861">
                  <c:v>0.31399710108252232</c:v>
                </c:pt>
                <c:pt idx="862">
                  <c:v>0.3002276871611983</c:v>
                </c:pt>
                <c:pt idx="863">
                  <c:v>0.28691513609323438</c:v>
                </c:pt>
                <c:pt idx="864">
                  <c:v>0.27404428937820557</c:v>
                </c:pt>
                <c:pt idx="865">
                  <c:v>0.26160049146779463</c:v>
                </c:pt>
                <c:pt idx="866">
                  <c:v>0.24956957307807123</c:v>
                </c:pt>
                <c:pt idx="867">
                  <c:v>0.23793783505546298</c:v>
                </c:pt>
                <c:pt idx="868">
                  <c:v>0.22669203277804398</c:v>
                </c:pt>
                <c:pt idx="869">
                  <c:v>0.21581936107438368</c:v>
                </c:pt>
                <c:pt idx="870">
                  <c:v>0.2053074396427805</c:v>
                </c:pt>
                <c:pt idx="871">
                  <c:v>0.19514429895427796</c:v>
                </c:pt>
                <c:pt idx="872">
                  <c:v>0.18531836662341347</c:v>
                </c:pt>
                <c:pt idx="873">
                  <c:v>0.17581845423117923</c:v>
                </c:pt>
                <c:pt idx="874">
                  <c:v>0.16663374458519001</c:v>
                </c:pt>
                <c:pt idx="875">
                  <c:v>0.15775377940255467</c:v>
                </c:pt>
                <c:pt idx="876">
                  <c:v>0.14916844740142274</c:v>
                </c:pt>
                <c:pt idx="877">
                  <c:v>0.14086797278764909</c:v>
                </c:pt>
                <c:pt idx="878">
                  <c:v>0.13284290412346481</c:v>
                </c:pt>
                <c:pt idx="879">
                  <c:v>0.12508410356548164</c:v>
                </c:pt>
                <c:pt idx="880">
                  <c:v>0.11758273645977368</c:v>
                </c:pt>
                <c:pt idx="881">
                  <c:v>0.1103302612821897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7648"/>
        <c:axId val="505516080"/>
      </c:scatterChart>
      <c:valAx>
        <c:axId val="5055176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6080"/>
        <c:crosses val="autoZero"/>
        <c:crossBetween val="midCat"/>
      </c:valAx>
      <c:valAx>
        <c:axId val="5055160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76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4.5244588521508198E-3</c:v>
                </c:pt>
                <c:pt idx="2">
                  <c:v>8.1417614174571808E-3</c:v>
                </c:pt>
                <c:pt idx="3">
                  <c:v>1.1390283214187381E-2</c:v>
                </c:pt>
                <c:pt idx="4">
                  <c:v>1.4422497798571809E-2</c:v>
                </c:pt>
                <c:pt idx="5">
                  <c:v>1.7308633875957651E-2</c:v>
                </c:pt>
                <c:pt idx="6" formatCode="0.00000">
                  <c:v>2.0088230500519392E-2</c:v>
                </c:pt>
                <c:pt idx="7" formatCode="0.00000">
                  <c:v>2.2786244264051687E-2</c:v>
                </c:pt>
                <c:pt idx="8">
                  <c:v>2.5419646809780514E-2</c:v>
                </c:pt>
                <c:pt idx="9">
                  <c:v>2.8000603110979211E-2</c:v>
                </c:pt>
                <c:pt idx="10">
                  <c:v>3.0538180597395471E-2</c:v>
                </c:pt>
                <c:pt idx="11">
                  <c:v>3.3039344931467818E-2</c:v>
                </c:pt>
                <c:pt idx="12">
                  <c:v>3.5509576822205756E-2</c:v>
                </c:pt>
                <c:pt idx="13">
                  <c:v>3.7953273077197813E-2</c:v>
                </c:pt>
                <c:pt idx="14">
                  <c:v>4.0374017843414024E-2</c:v>
                </c:pt>
                <c:pt idx="15">
                  <c:v>4.2774772148486961E-2</c:v>
                </c:pt>
                <c:pt idx="16">
                  <c:v>4.5158010054943666E-2</c:v>
                </c:pt>
                <c:pt idx="17">
                  <c:v>4.7525818800691066E-2</c:v>
                </c:pt>
                <c:pt idx="18">
                  <c:v>4.9879973972540882E-2</c:v>
                </c:pt>
                <c:pt idx="19">
                  <c:v>5.2221996955332028E-2</c:v>
                </c:pt>
                <c:pt idx="20">
                  <c:v>5.4553199533394894E-2</c:v>
                </c:pt>
                <c:pt idx="21">
                  <c:v>5.6874719005974086E-2</c:v>
                </c:pt>
                <c:pt idx="22">
                  <c:v>5.9187546182474154E-2</c:v>
                </c:pt>
                <c:pt idx="23">
                  <c:v>6.1492547953772854E-2</c:v>
                </c:pt>
                <c:pt idx="24">
                  <c:v>6.3790485676201991E-2</c:v>
                </c:pt>
                <c:pt idx="25">
                  <c:v>6.6082030283401122E-2</c:v>
                </c:pt>
                <c:pt idx="26">
                  <c:v>6.8367774812735704E-2</c:v>
                </c:pt>
                <c:pt idx="27">
                  <c:v>7.0648244868009358E-2</c:v>
                </c:pt>
                <c:pt idx="28">
                  <c:v>7.2923907419451456E-2</c:v>
                </c:pt>
                <c:pt idx="29">
                  <c:v>7.5195178252443345E-2</c:v>
                </c:pt>
                <c:pt idx="30">
                  <c:v>7.7462428309300321E-2</c:v>
                </c:pt>
                <c:pt idx="31">
                  <c:v>7.9725989117510263E-2</c:v>
                </c:pt>
                <c:pt idx="32">
                  <c:v>8.1986157458832448E-2</c:v>
                </c:pt>
                <c:pt idx="33">
                  <c:v>8.4243199403509134E-2</c:v>
                </c:pt>
                <c:pt idx="34">
                  <c:v>8.6497353810327415E-2</c:v>
                </c:pt>
                <c:pt idx="35">
                  <c:v>8.8748835374777527E-2</c:v>
                </c:pt>
                <c:pt idx="36">
                  <c:v>9.0997837292901285E-2</c:v>
                </c:pt>
                <c:pt idx="37">
                  <c:v>9.3244533596728588E-2</c:v>
                </c:pt>
                <c:pt idx="38">
                  <c:v>9.5489081207800086E-2</c:v>
                </c:pt>
                <c:pt idx="39">
                  <c:v>9.7731621747670513E-2</c:v>
                </c:pt>
                <c:pt idx="40">
                  <c:v>9.9972283138098403E-2</c:v>
                </c:pt>
                <c:pt idx="41">
                  <c:v>0.10221118101856023</c:v>
                </c:pt>
                <c:pt idx="42">
                  <c:v>0.10444842000455568</c:v>
                </c:pt>
                <c:pt idx="43">
                  <c:v>0.10668409480671656</c:v>
                </c:pt>
                <c:pt idx="44">
                  <c:v>0.10891829122785937</c:v>
                </c:pt>
                <c:pt idx="45">
                  <c:v>0.11115108705271849</c:v>
                </c:pt>
                <c:pt idx="46">
                  <c:v>0.11338255284307955</c:v>
                </c:pt>
                <c:pt idx="47">
                  <c:v>0.11561275264932905</c:v>
                </c:pt>
                <c:pt idx="48">
                  <c:v>0.11784174464799407</c:v>
                </c:pt>
                <c:pt idx="49">
                  <c:v>0.12006958171361708</c:v>
                </c:pt>
                <c:pt idx="50">
                  <c:v>0.12229631193226247</c:v>
                </c:pt>
                <c:pt idx="51">
                  <c:v>0.12452197906305174</c:v>
                </c:pt>
                <c:pt idx="52">
                  <c:v>0.12674662295334974</c:v>
                </c:pt>
                <c:pt idx="53">
                  <c:v>0.12897027991255636</c:v>
                </c:pt>
                <c:pt idx="54">
                  <c:v>0.13119298304887836</c:v>
                </c:pt>
                <c:pt idx="55">
                  <c:v>0.13341476257295334</c:v>
                </c:pt>
                <c:pt idx="56">
                  <c:v>0.13563564607175801</c:v>
                </c:pt>
                <c:pt idx="57">
                  <c:v>0.13785565875585079</c:v>
                </c:pt>
                <c:pt idx="58">
                  <c:v>0.1400748236826615</c:v>
                </c:pt>
                <c:pt idx="59">
                  <c:v>0.14229316195824676</c:v>
                </c:pt>
                <c:pt idx="60">
                  <c:v>0.14451069291966862</c:v>
                </c:pt>
                <c:pt idx="61">
                  <c:v>0.14672743429992546</c:v>
                </c:pt>
                <c:pt idx="62">
                  <c:v>0.14894340237716103</c:v>
                </c:pt>
                <c:pt idx="63">
                  <c:v>0.15115861210969719</c:v>
                </c:pt>
                <c:pt idx="64">
                  <c:v>0.15337307725827751</c:v>
                </c:pt>
                <c:pt idx="65">
                  <c:v>0.1555868104967657</c:v>
                </c:pt>
                <c:pt idx="66">
                  <c:v>0.15779982351241756</c:v>
                </c:pt>
                <c:pt idx="67">
                  <c:v>0.1600121270967319</c:v>
                </c:pt>
                <c:pt idx="68">
                  <c:v>0.16222373122778544</c:v>
                </c:pt>
                <c:pt idx="69">
                  <c:v>0.16443464514486675</c:v>
                </c:pt>
                <c:pt idx="70">
                  <c:v>0.16664487741614367</c:v>
                </c:pt>
                <c:pt idx="71">
                  <c:v>0.16885443600002661</c:v>
                </c:pt>
                <c:pt idx="72">
                  <c:v>0.17106332830082532</c:v>
                </c:pt>
                <c:pt idx="73">
                  <c:v>0.17327156121923826</c:v>
                </c:pt>
                <c:pt idx="74">
                  <c:v>0.17547914119816227</c:v>
                </c:pt>
                <c:pt idx="75">
                  <c:v>0.17768607426426225</c:v>
                </c:pt>
                <c:pt idx="76">
                  <c:v>0.17989236606569906</c:v>
                </c:pt>
                <c:pt idx="77">
                  <c:v>0.18209802190637528</c:v>
                </c:pt>
                <c:pt idx="78">
                  <c:v>0.1843030467770243</c:v>
                </c:pt>
                <c:pt idx="79">
                  <c:v>0.18650744538343736</c:v>
                </c:pt>
                <c:pt idx="80">
                  <c:v>0.18871122217209499</c:v>
                </c:pt>
                <c:pt idx="81">
                  <c:v>0.1909143813534441</c:v>
                </c:pt>
                <c:pt idx="82">
                  <c:v>0.19311692692303964</c:v>
                </c:pt>
                <c:pt idx="83">
                  <c:v>0.19531886268074844</c:v>
                </c:pt>
                <c:pt idx="84">
                  <c:v>0.19752019224819481</c:v>
                </c:pt>
                <c:pt idx="85">
                  <c:v>0.19972091908461043</c:v>
                </c:pt>
                <c:pt idx="86">
                  <c:v>0.20192104650123599</c:v>
                </c:pt>
                <c:pt idx="87">
                  <c:v>0.20412057767440797</c:v>
                </c:pt>
                <c:pt idx="88">
                  <c:v>0.2063195156574518</c:v>
                </c:pt>
                <c:pt idx="89">
                  <c:v>0.20851786339149136</c:v>
                </c:pt>
                <c:pt idx="90">
                  <c:v>0.21071562371527439</c:v>
                </c:pt>
                <c:pt idx="91">
                  <c:v>0.21291279937410396</c:v>
                </c:pt>
                <c:pt idx="92">
                  <c:v>0.21510939302795865</c:v>
                </c:pt>
                <c:pt idx="93">
                  <c:v>0.21730540725887496</c:v>
                </c:pt>
                <c:pt idx="94">
                  <c:v>0.21950084457766045</c:v>
                </c:pt>
                <c:pt idx="95">
                  <c:v>0.22169570742999811</c:v>
                </c:pt>
                <c:pt idx="96">
                  <c:v>0.22388999820199806</c:v>
                </c:pt>
                <c:pt idx="97">
                  <c:v>0.22608371922524709</c:v>
                </c:pt>
                <c:pt idx="98">
                  <c:v>0.22827687278140141</c:v>
                </c:pt>
                <c:pt idx="99">
                  <c:v>0.23046946110636513</c:v>
                </c:pt>
                <c:pt idx="100">
                  <c:v>0.23266148639409137</c:v>
                </c:pt>
                <c:pt idx="101">
                  <c:v>0.23485295080004095</c:v>
                </c:pt>
                <c:pt idx="102">
                  <c:v>0.2370438564443296</c:v>
                </c:pt>
                <c:pt idx="103">
                  <c:v>0.23923420541459209</c:v>
                </c:pt>
                <c:pt idx="104">
                  <c:v>0.241423999768589</c:v>
                </c:pt>
                <c:pt idx="105">
                  <c:v>0.24361324153657957</c:v>
                </c:pt>
                <c:pt idx="106">
                  <c:v>0.24580193272348169</c:v>
                </c:pt>
                <c:pt idx="107">
                  <c:v>0.24799007531083866</c:v>
                </c:pt>
                <c:pt idx="108">
                  <c:v>0.25017767125860985</c:v>
                </c:pt>
                <c:pt idx="109">
                  <c:v>0.25236472250680159</c:v>
                </c:pt>
                <c:pt idx="110">
                  <c:v>0.25455123097695243</c:v>
                </c:pt>
                <c:pt idx="111">
                  <c:v>0.25673719857348631</c:v>
                </c:pt>
                <c:pt idx="112">
                  <c:v>0.25892262718494513</c:v>
                </c:pt>
                <c:pt idx="113">
                  <c:v>0.26110751868511206</c:v>
                </c:pt>
                <c:pt idx="114">
                  <c:v>0.26329187493403527</c:v>
                </c:pt>
                <c:pt idx="115">
                  <c:v>0.26547569777896107</c:v>
                </c:pt>
                <c:pt idx="116">
                  <c:v>0.26765898905518437</c:v>
                </c:pt>
                <c:pt idx="117">
                  <c:v>0.26984175058682464</c:v>
                </c:pt>
                <c:pt idx="118">
                  <c:v>0.27202398418753332</c:v>
                </c:pt>
                <c:pt idx="119">
                  <c:v>0.27420569166113917</c:v>
                </c:pt>
                <c:pt idx="120">
                  <c:v>0.27638687480223717</c:v>
                </c:pt>
                <c:pt idx="121">
                  <c:v>0.27856753539672618</c:v>
                </c:pt>
                <c:pt idx="122">
                  <c:v>0.28074767522229949</c:v>
                </c:pt>
                <c:pt idx="123">
                  <c:v>0.28292729604889294</c:v>
                </c:pt>
                <c:pt idx="124">
                  <c:v>0.28510639963909434</c:v>
                </c:pt>
                <c:pt idx="125">
                  <c:v>0.28728498774851752</c:v>
                </c:pt>
                <c:pt idx="126">
                  <c:v>0.2894630621261442</c:v>
                </c:pt>
                <c:pt idx="127">
                  <c:v>0.29164062451463668</c:v>
                </c:pt>
                <c:pt idx="128">
                  <c:v>0.29381767665062397</c:v>
                </c:pt>
                <c:pt idx="129">
                  <c:v>0.29599422026496347</c:v>
                </c:pt>
                <c:pt idx="130">
                  <c:v>0.29817025708298078</c:v>
                </c:pt>
                <c:pt idx="131">
                  <c:v>0.30034578882468932</c:v>
                </c:pt>
                <c:pt idx="132">
                  <c:v>0.30252081720499152</c:v>
                </c:pt>
                <c:pt idx="133">
                  <c:v>0.30469534393386355</c:v>
                </c:pt>
                <c:pt idx="134">
                  <c:v>0.30686937071652465</c:v>
                </c:pt>
                <c:pt idx="135">
                  <c:v>0.30904289925359274</c:v>
                </c:pt>
                <c:pt idx="136">
                  <c:v>0.31121593124122737</c:v>
                </c:pt>
                <c:pt idx="137">
                  <c:v>0.31338846837126133</c:v>
                </c:pt>
                <c:pt idx="138">
                  <c:v>0.31556051233132143</c:v>
                </c:pt>
                <c:pt idx="139">
                  <c:v>0.3177320648049401</c:v>
                </c:pt>
                <c:pt idx="140">
                  <c:v>0.31990312747165817</c:v>
                </c:pt>
                <c:pt idx="141">
                  <c:v>0.32207370200711966</c:v>
                </c:pt>
                <c:pt idx="142">
                  <c:v>0.32424379008315946</c:v>
                </c:pt>
                <c:pt idx="143">
                  <c:v>0.32641339336788433</c:v>
                </c:pt>
                <c:pt idx="144">
                  <c:v>0.32858251352574791</c:v>
                </c:pt>
                <c:pt idx="145">
                  <c:v>0.3307511522176203</c:v>
                </c:pt>
                <c:pt idx="146">
                  <c:v>0.33291931110085271</c:v>
                </c:pt>
                <c:pt idx="147">
                  <c:v>0.33508699182933727</c:v>
                </c:pt>
                <c:pt idx="148">
                  <c:v>0.33725419605356305</c:v>
                </c:pt>
                <c:pt idx="149">
                  <c:v>0.3394209254206681</c:v>
                </c:pt>
                <c:pt idx="150">
                  <c:v>0.34158718157448797</c:v>
                </c:pt>
                <c:pt idx="151">
                  <c:v>0.34375296615560125</c:v>
                </c:pt>
                <c:pt idx="152">
                  <c:v>0.34591828080137205</c:v>
                </c:pt>
                <c:pt idx="153">
                  <c:v>0.34808312714599005</c:v>
                </c:pt>
                <c:pt idx="154">
                  <c:v>0.35024750682050793</c:v>
                </c:pt>
                <c:pt idx="155">
                  <c:v>0.35241142145287679</c:v>
                </c:pt>
                <c:pt idx="156">
                  <c:v>0.35457487266797938</c:v>
                </c:pt>
                <c:pt idx="157">
                  <c:v>0.35673786208766167</c:v>
                </c:pt>
                <c:pt idx="158">
                  <c:v>0.35890039133076274</c:v>
                </c:pt>
                <c:pt idx="159">
                  <c:v>0.3610624620131429</c:v>
                </c:pt>
                <c:pt idx="160">
                  <c:v>0.36322407574771082</c:v>
                </c:pt>
                <c:pt idx="161">
                  <c:v>0.36538523414444901</c:v>
                </c:pt>
                <c:pt idx="162">
                  <c:v>0.36754593881043823</c:v>
                </c:pt>
                <c:pt idx="163">
                  <c:v>0.36970619134988103</c:v>
                </c:pt>
                <c:pt idx="164">
                  <c:v>0.37186599336412396</c:v>
                </c:pt>
                <c:pt idx="165">
                  <c:v>0.37402534645167923</c:v>
                </c:pt>
                <c:pt idx="166">
                  <c:v>0.37618425220824525</c:v>
                </c:pt>
                <c:pt idx="167">
                  <c:v>0.37834271222672666</c:v>
                </c:pt>
                <c:pt idx="168">
                  <c:v>0.38050072809725344</c:v>
                </c:pt>
                <c:pt idx="169">
                  <c:v>0.38265830140719959</c:v>
                </c:pt>
                <c:pt idx="170">
                  <c:v>0.38481543374120109</c:v>
                </c:pt>
                <c:pt idx="171">
                  <c:v>0.38697212668117337</c:v>
                </c:pt>
                <c:pt idx="172">
                  <c:v>0.38912838180632831</c:v>
                </c:pt>
                <c:pt idx="173">
                  <c:v>0.39128420069319064</c:v>
                </c:pt>
                <c:pt idx="174">
                  <c:v>0.39343958491561426</c:v>
                </c:pt>
                <c:pt idx="175">
                  <c:v>0.39559453604479777</c:v>
                </c:pt>
                <c:pt idx="176">
                  <c:v>0.39774905564929991</c:v>
                </c:pt>
                <c:pt idx="177">
                  <c:v>0.39990314529505455</c:v>
                </c:pt>
                <c:pt idx="178">
                  <c:v>0.40205680654538539</c:v>
                </c:pt>
                <c:pt idx="179">
                  <c:v>0.40421004096102059</c:v>
                </c:pt>
                <c:pt idx="180">
                  <c:v>0.40636285010010675</c:v>
                </c:pt>
                <c:pt idx="181">
                  <c:v>0.40851523551822294</c:v>
                </c:pt>
                <c:pt idx="182">
                  <c:v>0.41066719876839447</c:v>
                </c:pt>
                <c:pt idx="183">
                  <c:v>0.4128187414011063</c:v>
                </c:pt>
                <c:pt idx="184">
                  <c:v>0.41496986496431654</c:v>
                </c:pt>
                <c:pt idx="185">
                  <c:v>0.41712057100346939</c:v>
                </c:pt>
                <c:pt idx="186">
                  <c:v>0.41927086106150829</c:v>
                </c:pt>
                <c:pt idx="187">
                  <c:v>0.42142073667888869</c:v>
                </c:pt>
                <c:pt idx="188">
                  <c:v>0.4235701993935907</c:v>
                </c:pt>
                <c:pt idx="189">
                  <c:v>0.42571925074113171</c:v>
                </c:pt>
                <c:pt idx="190">
                  <c:v>0.42786789225457866</c:v>
                </c:pt>
                <c:pt idx="191">
                  <c:v>0.43001612546456053</c:v>
                </c:pt>
                <c:pt idx="192">
                  <c:v>0.43216395189928036</c:v>
                </c:pt>
                <c:pt idx="193">
                  <c:v>0.43431137308452739</c:v>
                </c:pt>
                <c:pt idx="194">
                  <c:v>0.43645839054368907</c:v>
                </c:pt>
                <c:pt idx="195">
                  <c:v>0.4386050057977629</c:v>
                </c:pt>
                <c:pt idx="196">
                  <c:v>0.44075122036536818</c:v>
                </c:pt>
                <c:pt idx="197">
                  <c:v>0.4428970357627578</c:v>
                </c:pt>
                <c:pt idx="198">
                  <c:v>0.44504245350382976</c:v>
                </c:pt>
                <c:pt idx="199">
                  <c:v>0.44718747510013884</c:v>
                </c:pt>
                <c:pt idx="200">
                  <c:v>0.44933210206090796</c:v>
                </c:pt>
                <c:pt idx="201">
                  <c:v>0.45147633589303965</c:v>
                </c:pt>
                <c:pt idx="202">
                  <c:v>0.45362017810112731</c:v>
                </c:pt>
                <c:pt idx="203">
                  <c:v>0.45576363018746646</c:v>
                </c:pt>
                <c:pt idx="204">
                  <c:v>0.45790669365206615</c:v>
                </c:pt>
                <c:pt idx="205">
                  <c:v>0.46004936999265983</c:v>
                </c:pt>
                <c:pt idx="206">
                  <c:v>0.46219166070471662</c:v>
                </c:pt>
                <c:pt idx="207">
                  <c:v>0.46433356728145225</c:v>
                </c:pt>
                <c:pt idx="208">
                  <c:v>0.46647509121384007</c:v>
                </c:pt>
                <c:pt idx="209">
                  <c:v>0.46861623399062191</c:v>
                </c:pt>
                <c:pt idx="210">
                  <c:v>0.47075699709831903</c:v>
                </c:pt>
                <c:pt idx="211">
                  <c:v>0.47289738202124293</c:v>
                </c:pt>
                <c:pt idx="212">
                  <c:v>0.4750373902415061</c:v>
                </c:pt>
                <c:pt idx="213">
                  <c:v>0.47717702323903266</c:v>
                </c:pt>
                <c:pt idx="214">
                  <c:v>0.47931628249156927</c:v>
                </c:pt>
                <c:pt idx="215">
                  <c:v>0.48145516947469552</c:v>
                </c:pt>
                <c:pt idx="216">
                  <c:v>0.48359368566183464</c:v>
                </c:pt>
                <c:pt idx="217">
                  <c:v>0.48573183252426405</c:v>
                </c:pt>
                <c:pt idx="218">
                  <c:v>0.48786961153112579</c:v>
                </c:pt>
                <c:pt idx="219">
                  <c:v>0.49000702414943703</c:v>
                </c:pt>
                <c:pt idx="220">
                  <c:v>0.49214407184410053</c:v>
                </c:pt>
                <c:pt idx="221">
                  <c:v>0.494280756077915</c:v>
                </c:pt>
                <c:pt idx="222">
                  <c:v>0.49641707831158538</c:v>
                </c:pt>
                <c:pt idx="223">
                  <c:v>0.49855304000373324</c:v>
                </c:pt>
                <c:pt idx="224">
                  <c:v>0.50068864261090695</c:v>
                </c:pt>
                <c:pt idx="225">
                  <c:v>0.502823887587592</c:v>
                </c:pt>
                <c:pt idx="226">
                  <c:v>0.50495877638622122</c:v>
                </c:pt>
                <c:pt idx="227">
                  <c:v>0.50709331045718475</c:v>
                </c:pt>
                <c:pt idx="228">
                  <c:v>0.50922749124884026</c:v>
                </c:pt>
                <c:pt idx="229">
                  <c:v>0.51136132020752323</c:v>
                </c:pt>
                <c:pt idx="230">
                  <c:v>0.51349479877755666</c:v>
                </c:pt>
                <c:pt idx="231">
                  <c:v>0.51562792840126126</c:v>
                </c:pt>
                <c:pt idx="232">
                  <c:v>0.51776071051896544</c:v>
                </c:pt>
                <c:pt idx="233">
                  <c:v>0.5198931465690152</c:v>
                </c:pt>
                <c:pt idx="234">
                  <c:v>0.52202523798778411</c:v>
                </c:pt>
                <c:pt idx="235">
                  <c:v>0.52415698620968321</c:v>
                </c:pt>
                <c:pt idx="236">
                  <c:v>0.52628839266717076</c:v>
                </c:pt>
                <c:pt idx="237">
                  <c:v>0.52841945879076202</c:v>
                </c:pt>
                <c:pt idx="238">
                  <c:v>0.53055018600903914</c:v>
                </c:pt>
                <c:pt idx="239">
                  <c:v>0.53268057574866079</c:v>
                </c:pt>
                <c:pt idx="240">
                  <c:v>0.53481062943437208</c:v>
                </c:pt>
                <c:pt idx="241">
                  <c:v>0.53694034848901406</c:v>
                </c:pt>
                <c:pt idx="242">
                  <c:v>0.53906973433353345</c:v>
                </c:pt>
                <c:pt idx="243">
                  <c:v>0.5411987883869922</c:v>
                </c:pt>
                <c:pt idx="244">
                  <c:v>0.54332751206657715</c:v>
                </c:pt>
                <c:pt idx="245">
                  <c:v>0.54545590678760958</c:v>
                </c:pt>
                <c:pt idx="246">
                  <c:v>0.54758397396355474</c:v>
                </c:pt>
                <c:pt idx="247">
                  <c:v>0.54971171500603133</c:v>
                </c:pt>
                <c:pt idx="248">
                  <c:v>0.55183913132482088</c:v>
                </c:pt>
                <c:pt idx="249">
                  <c:v>0.55396622432787745</c:v>
                </c:pt>
                <c:pt idx="250">
                  <c:v>0.55609299542133672</c:v>
                </c:pt>
                <c:pt idx="251">
                  <c:v>0.55821944600952578</c:v>
                </c:pt>
                <c:pt idx="252">
                  <c:v>0.56034557749497194</c:v>
                </c:pt>
                <c:pt idx="253">
                  <c:v>0.5624713912784125</c:v>
                </c:pt>
                <c:pt idx="254">
                  <c:v>0.56459688875880387</c:v>
                </c:pt>
                <c:pt idx="255">
                  <c:v>0.56672207133333086</c:v>
                </c:pt>
                <c:pt idx="256">
                  <c:v>0.56884694039741601</c:v>
                </c:pt>
                <c:pt idx="257">
                  <c:v>0.57097149734472863</c:v>
                </c:pt>
                <c:pt idx="258">
                  <c:v>0.57309574356719406</c:v>
                </c:pt>
                <c:pt idx="259">
                  <c:v>0.57521968045500282</c:v>
                </c:pt>
                <c:pt idx="260">
                  <c:v>0.57734330939661982</c:v>
                </c:pt>
                <c:pt idx="261">
                  <c:v>0.57946663177879343</c:v>
                </c:pt>
                <c:pt idx="262">
                  <c:v>0.5815896489865644</c:v>
                </c:pt>
                <c:pt idx="263">
                  <c:v>0.58371236240327506</c:v>
                </c:pt>
                <c:pt idx="264">
                  <c:v>0.58583477341057832</c:v>
                </c:pt>
                <c:pt idx="265">
                  <c:v>0.58795688338844676</c:v>
                </c:pt>
                <c:pt idx="266">
                  <c:v>0.59007869371518129</c:v>
                </c:pt>
                <c:pt idx="267">
                  <c:v>0.59220020576742038</c:v>
                </c:pt>
                <c:pt idx="268">
                  <c:v>0.59432142092014895</c:v>
                </c:pt>
                <c:pt idx="269">
                  <c:v>0.59644234054670708</c:v>
                </c:pt>
                <c:pt idx="270">
                  <c:v>0.5985629660187991</c:v>
                </c:pt>
                <c:pt idx="271">
                  <c:v>0.60068329870650228</c:v>
                </c:pt>
                <c:pt idx="272">
                  <c:v>0.60280333997827562</c:v>
                </c:pt>
                <c:pt idx="273">
                  <c:v>0.60492309120096877</c:v>
                </c:pt>
                <c:pt idx="274">
                  <c:v>0.60704255373983063</c:v>
                </c:pt>
                <c:pt idx="275">
                  <c:v>0.60916172895851828</c:v>
                </c:pt>
                <c:pt idx="276">
                  <c:v>0.61128061821910551</c:v>
                </c:pt>
                <c:pt idx="277">
                  <c:v>0.61339922288209159</c:v>
                </c:pt>
                <c:pt idx="278">
                  <c:v>0.61551754430641004</c:v>
                </c:pt>
                <c:pt idx="279">
                  <c:v>0.61763558384943706</c:v>
                </c:pt>
                <c:pt idx="280">
                  <c:v>0.61975334286700035</c:v>
                </c:pt>
                <c:pt idx="281">
                  <c:v>0.62187082271338756</c:v>
                </c:pt>
                <c:pt idx="282">
                  <c:v>0.62398802474135484</c:v>
                </c:pt>
                <c:pt idx="283">
                  <c:v>0.62610495030213542</c:v>
                </c:pt>
                <c:pt idx="284">
                  <c:v>0.62822160074544831</c:v>
                </c:pt>
                <c:pt idx="285">
                  <c:v>0.63033797741950659</c:v>
                </c:pt>
                <c:pt idx="286">
                  <c:v>0.6324540816710259</c:v>
                </c:pt>
                <c:pt idx="287">
                  <c:v>0.63456991484523295</c:v>
                </c:pt>
                <c:pt idx="288">
                  <c:v>0.63668547828587385</c:v>
                </c:pt>
                <c:pt idx="289">
                  <c:v>0.63880077333522278</c:v>
                </c:pt>
                <c:pt idx="290">
                  <c:v>0.6409158013340901</c:v>
                </c:pt>
                <c:pt idx="291">
                  <c:v>0.64303056362183086</c:v>
                </c:pt>
                <c:pt idx="292">
                  <c:v>0.64514506153635298</c:v>
                </c:pt>
                <c:pt idx="293">
                  <c:v>0.64725929641412572</c:v>
                </c:pt>
                <c:pt idx="294">
                  <c:v>0.64937326959018793</c:v>
                </c:pt>
                <c:pt idx="295">
                  <c:v>0.65148698239815639</c:v>
                </c:pt>
                <c:pt idx="296">
                  <c:v>0.65360043617023389</c:v>
                </c:pt>
                <c:pt idx="297">
                  <c:v>0.65571363223721757</c:v>
                </c:pt>
                <c:pt idx="298">
                  <c:v>0.65782657192850724</c:v>
                </c:pt>
                <c:pt idx="299">
                  <c:v>0.65993925657211339</c:v>
                </c:pt>
                <c:pt idx="300">
                  <c:v>0.66205168749466548</c:v>
                </c:pt>
                <c:pt idx="301">
                  <c:v>0.66416386602141986</c:v>
                </c:pt>
                <c:pt idx="302">
                  <c:v>0.6662757934762682</c:v>
                </c:pt>
                <c:pt idx="303">
                  <c:v>0.66838747118174546</c:v>
                </c:pt>
                <c:pt idx="304">
                  <c:v>0.67049890045903793</c:v>
                </c:pt>
                <c:pt idx="305">
                  <c:v>0.67261008262799138</c:v>
                </c:pt>
                <c:pt idx="306">
                  <c:v>0.67472101900711912</c:v>
                </c:pt>
                <c:pt idx="307">
                  <c:v>0.67683171091360972</c:v>
                </c:pt>
                <c:pt idx="308">
                  <c:v>0.6789421596633356</c:v>
                </c:pt>
                <c:pt idx="309">
                  <c:v>0.68105236657086032</c:v>
                </c:pt>
                <c:pt idx="310">
                  <c:v>0.68316233294944717</c:v>
                </c:pt>
                <c:pt idx="311">
                  <c:v>0.68527206011106678</c:v>
                </c:pt>
                <c:pt idx="312">
                  <c:v>0.68738154936640505</c:v>
                </c:pt>
                <c:pt idx="313">
                  <c:v>0.68949080202487123</c:v>
                </c:pt>
                <c:pt idx="314">
                  <c:v>0.69159981939460546</c:v>
                </c:pt>
                <c:pt idx="315">
                  <c:v>0.69370860278248714</c:v>
                </c:pt>
                <c:pt idx="316">
                  <c:v>0.69581715349414242</c:v>
                </c:pt>
                <c:pt idx="317">
                  <c:v>0.69792547283395201</c:v>
                </c:pt>
                <c:pt idx="318">
                  <c:v>0.70003356210505918</c:v>
                </c:pt>
                <c:pt idx="319">
                  <c:v>0.70214142260937762</c:v>
                </c:pt>
                <c:pt idx="320">
                  <c:v>0.70424905564759888</c:v>
                </c:pt>
                <c:pt idx="321">
                  <c:v>0.70635646251920037</c:v>
                </c:pt>
                <c:pt idx="322">
                  <c:v>0.70846364452245314</c:v>
                </c:pt>
                <c:pt idx="323">
                  <c:v>0.71057060295442931</c:v>
                </c:pt>
                <c:pt idx="324">
                  <c:v>0.71267733911101028</c:v>
                </c:pt>
                <c:pt idx="325">
                  <c:v>0.71478385428689384</c:v>
                </c:pt>
                <c:pt idx="326">
                  <c:v>0.71689014977560228</c:v>
                </c:pt>
                <c:pt idx="327">
                  <c:v>0.71899622686948972</c:v>
                </c:pt>
                <c:pt idx="328">
                  <c:v>0.72110208685974997</c:v>
                </c:pt>
                <c:pt idx="329">
                  <c:v>0.72320773103642411</c:v>
                </c:pt>
                <c:pt idx="330">
                  <c:v>0.72531316068840812</c:v>
                </c:pt>
                <c:pt idx="331">
                  <c:v>0.72741837710346013</c:v>
                </c:pt>
                <c:pt idx="332">
                  <c:v>0.72952338156820851</c:v>
                </c:pt>
                <c:pt idx="333">
                  <c:v>0.73162817536815905</c:v>
                </c:pt>
                <c:pt idx="334">
                  <c:v>0.73373275978770258</c:v>
                </c:pt>
                <c:pt idx="335">
                  <c:v>0.73583713611012258</c:v>
                </c:pt>
                <c:pt idx="336">
                  <c:v>0.73794130561760252</c:v>
                </c:pt>
                <c:pt idx="337">
                  <c:v>0.74004526959123351</c:v>
                </c:pt>
                <c:pt idx="338">
                  <c:v>0.74214902931102167</c:v>
                </c:pt>
                <c:pt idx="339">
                  <c:v>0.7442525860558955</c:v>
                </c:pt>
                <c:pt idx="340">
                  <c:v>0.74635594110371362</c:v>
                </c:pt>
                <c:pt idx="341">
                  <c:v>0.74845909573127178</c:v>
                </c:pt>
                <c:pt idx="342">
                  <c:v>0.75056205121431052</c:v>
                </c:pt>
                <c:pt idx="343">
                  <c:v>0.75266480882752262</c:v>
                </c:pt>
                <c:pt idx="344">
                  <c:v>0.75476736984456028</c:v>
                </c:pt>
                <c:pt idx="345">
                  <c:v>0.7568697355380426</c:v>
                </c:pt>
                <c:pt idx="346">
                  <c:v>0.75897190717956287</c:v>
                </c:pt>
                <c:pt idx="347">
                  <c:v>0.76107388603969583</c:v>
                </c:pt>
                <c:pt idx="348">
                  <c:v>0.76317567338800518</c:v>
                </c:pt>
                <c:pt idx="349">
                  <c:v>0.76527727049305083</c:v>
                </c:pt>
                <c:pt idx="350">
                  <c:v>0.76737867862239595</c:v>
                </c:pt>
                <c:pt idx="351">
                  <c:v>0.76947989904261449</c:v>
                </c:pt>
                <c:pt idx="352">
                  <c:v>0.77158093301929831</c:v>
                </c:pt>
                <c:pt idx="353">
                  <c:v>0.7736817818170646</c:v>
                </c:pt>
                <c:pt idx="354">
                  <c:v>0.77578244669956298</c:v>
                </c:pt>
                <c:pt idx="355">
                  <c:v>0.77788292892948252</c:v>
                </c:pt>
                <c:pt idx="356">
                  <c:v>0.77998322976855927</c:v>
                </c:pt>
                <c:pt idx="357">
                  <c:v>0.78208335047758326</c:v>
                </c:pt>
                <c:pt idx="358">
                  <c:v>0.78418329231640571</c:v>
                </c:pt>
                <c:pt idx="359">
                  <c:v>0.78628305654394637</c:v>
                </c:pt>
                <c:pt idx="360">
                  <c:v>0.78838264441820016</c:v>
                </c:pt>
                <c:pt idx="361">
                  <c:v>0.79048205719624498</c:v>
                </c:pt>
                <c:pt idx="362">
                  <c:v>0.79258129613424821</c:v>
                </c:pt>
                <c:pt idx="363">
                  <c:v>0.7946803624874742</c:v>
                </c:pt>
                <c:pt idx="364">
                  <c:v>0.79677925751029133</c:v>
                </c:pt>
                <c:pt idx="365">
                  <c:v>0.7988779824561788</c:v>
                </c:pt>
                <c:pt idx="366">
                  <c:v>0.8009765385777341</c:v>
                </c:pt>
                <c:pt idx="367">
                  <c:v>0.80307492712667983</c:v>
                </c:pt>
                <c:pt idx="368">
                  <c:v>0.80517314935387063</c:v>
                </c:pt>
                <c:pt idx="369">
                  <c:v>0.80727120650930051</c:v>
                </c:pt>
                <c:pt idx="370">
                  <c:v>0.8093690998421097</c:v>
                </c:pt>
                <c:pt idx="371">
                  <c:v>0.81146683060059166</c:v>
                </c:pt>
                <c:pt idx="372">
                  <c:v>0.81356440003219999</c:v>
                </c:pt>
                <c:pt idx="373">
                  <c:v>0.81566180938355559</c:v>
                </c:pt>
                <c:pt idx="374">
                  <c:v>0.8177590599004535</c:v>
                </c:pt>
                <c:pt idx="375">
                  <c:v>0.81985615282786994</c:v>
                </c:pt>
                <c:pt idx="376">
                  <c:v>0.82195308940996914</c:v>
                </c:pt>
                <c:pt idx="377">
                  <c:v>0.82404987089011028</c:v>
                </c:pt>
                <c:pt idx="378">
                  <c:v>0.82614649851085475</c:v>
                </c:pt>
                <c:pt idx="379">
                  <c:v>0.82824297351397247</c:v>
                </c:pt>
                <c:pt idx="380">
                  <c:v>0.8303392971404493</c:v>
                </c:pt>
                <c:pt idx="381">
                  <c:v>0.8324354706304935</c:v>
                </c:pt>
                <c:pt idx="382">
                  <c:v>0.8345314952235432</c:v>
                </c:pt>
                <c:pt idx="383">
                  <c:v>0.83662737215827254</c:v>
                </c:pt>
                <c:pt idx="384">
                  <c:v>0.83872310267259909</c:v>
                </c:pt>
                <c:pt idx="385">
                  <c:v>0.84081868800369042</c:v>
                </c:pt>
                <c:pt idx="386">
                  <c:v>0.84291412938797095</c:v>
                </c:pt>
                <c:pt idx="387">
                  <c:v>0.845009428061129</c:v>
                </c:pt>
                <c:pt idx="388">
                  <c:v>0.84710458525812327</c:v>
                </c:pt>
                <c:pt idx="389">
                  <c:v>0.8491996022131898</c:v>
                </c:pt>
                <c:pt idx="390">
                  <c:v>0.85129448015984877</c:v>
                </c:pt>
                <c:pt idx="391">
                  <c:v>0.85338922033091136</c:v>
                </c:pt>
                <c:pt idx="392">
                  <c:v>0.85548382395848643</c:v>
                </c:pt>
                <c:pt idx="393">
                  <c:v>0.85757829227398719</c:v>
                </c:pt>
                <c:pt idx="394">
                  <c:v>0.85967262650813803</c:v>
                </c:pt>
                <c:pt idx="395">
                  <c:v>0.86176682789098136</c:v>
                </c:pt>
                <c:pt idx="396">
                  <c:v>0.86386089765188423</c:v>
                </c:pt>
                <c:pt idx="397">
                  <c:v>0.86595483701954501</c:v>
                </c:pt>
                <c:pt idx="398">
                  <c:v>0.86804864722200037</c:v>
                </c:pt>
                <c:pt idx="399">
                  <c:v>0.87014232948663162</c:v>
                </c:pt>
                <c:pt idx="400">
                  <c:v>0.87223588504017158</c:v>
                </c:pt>
                <c:pt idx="401">
                  <c:v>0.87432931510871137</c:v>
                </c:pt>
                <c:pt idx="402">
                  <c:v>0.87642262091770695</c:v>
                </c:pt>
                <c:pt idx="403">
                  <c:v>0.87851580369198567</c:v>
                </c:pt>
                <c:pt idx="404">
                  <c:v>0.88060886465575328</c:v>
                </c:pt>
                <c:pt idx="405">
                  <c:v>0.88270180503260021</c:v>
                </c:pt>
                <c:pt idx="406">
                  <c:v>0.88479462604550851</c:v>
                </c:pt>
                <c:pt idx="407">
                  <c:v>0.88688732891685829</c:v>
                </c:pt>
                <c:pt idx="408">
                  <c:v>0.88897991486843431</c:v>
                </c:pt>
                <c:pt idx="409">
                  <c:v>0.89107238512143283</c:v>
                </c:pt>
                <c:pt idx="410">
                  <c:v>0.89316474089646802</c:v>
                </c:pt>
                <c:pt idx="411">
                  <c:v>0.89525698341357873</c:v>
                </c:pt>
                <c:pt idx="412">
                  <c:v>0.89734911389223471</c:v>
                </c:pt>
                <c:pt idx="413">
                  <c:v>0.8994411335513437</c:v>
                </c:pt>
                <c:pt idx="414">
                  <c:v>0.90153304360925768</c:v>
                </c:pt>
                <c:pt idx="415">
                  <c:v>0.90362484528377951</c:v>
                </c:pt>
                <c:pt idx="416">
                  <c:v>0.90571653979216937</c:v>
                </c:pt>
                <c:pt idx="417">
                  <c:v>0.90780812835115177</c:v>
                </c:pt>
                <c:pt idx="418">
                  <c:v>0.90989961217692139</c:v>
                </c:pt>
                <c:pt idx="419">
                  <c:v>0.91199099248515025</c:v>
                </c:pt>
                <c:pt idx="420">
                  <c:v>0.914082270490994</c:v>
                </c:pt>
                <c:pt idx="421">
                  <c:v>0.91617344740909823</c:v>
                </c:pt>
                <c:pt idx="422">
                  <c:v>0.9182645244536054</c:v>
                </c:pt>
                <c:pt idx="423">
                  <c:v>0.92035550283816092</c:v>
                </c:pt>
                <c:pt idx="424">
                  <c:v>0.92244638377592014</c:v>
                </c:pt>
                <c:pt idx="425">
                  <c:v>0.92453716847955436</c:v>
                </c:pt>
                <c:pt idx="426">
                  <c:v>0.92662785816125759</c:v>
                </c:pt>
                <c:pt idx="427">
                  <c:v>0.92871845403275299</c:v>
                </c:pt>
                <c:pt idx="428">
                  <c:v>0.93080895730529944</c:v>
                </c:pt>
                <c:pt idx="429">
                  <c:v>0.93289936918969774</c:v>
                </c:pt>
                <c:pt idx="430">
                  <c:v>0.93498969089629724</c:v>
                </c:pt>
                <c:pt idx="431">
                  <c:v>0.93707992363500248</c:v>
                </c:pt>
                <c:pt idx="432">
                  <c:v>0.9391700686152793</c:v>
                </c:pt>
                <c:pt idx="433">
                  <c:v>0.94126012704616158</c:v>
                </c:pt>
                <c:pt idx="434">
                  <c:v>0.94335010013625742</c:v>
                </c:pt>
                <c:pt idx="435">
                  <c:v>0.94543998909375571</c:v>
                </c:pt>
                <c:pt idx="436">
                  <c:v>0.94752979512643254</c:v>
                </c:pt>
                <c:pt idx="437">
                  <c:v>0.94961951944165768</c:v>
                </c:pt>
                <c:pt idx="438">
                  <c:v>0.95170916324640098</c:v>
                </c:pt>
                <c:pt idx="439">
                  <c:v>0.95379872774723862</c:v>
                </c:pt>
                <c:pt idx="440">
                  <c:v>0.95588821415035974</c:v>
                </c:pt>
                <c:pt idx="441">
                  <c:v>0.95797762366157269</c:v>
                </c:pt>
                <c:pt idx="442">
                  <c:v>0.96006695748631143</c:v>
                </c:pt>
                <c:pt idx="443">
                  <c:v>0.96215621682964214</c:v>
                </c:pt>
                <c:pt idx="444">
                  <c:v>0.96424540289626925</c:v>
                </c:pt>
                <c:pt idx="445">
                  <c:v>0.96633451689054206</c:v>
                </c:pt>
                <c:pt idx="446">
                  <c:v>0.96842356001646113</c:v>
                </c:pt>
                <c:pt idx="447">
                  <c:v>0.9705125334776844</c:v>
                </c:pt>
                <c:pt idx="448">
                  <c:v>0.97260143847753389</c:v>
                </c:pt>
                <c:pt idx="449">
                  <c:v>0.97469027621900195</c:v>
                </c:pt>
                <c:pt idx="450">
                  <c:v>0.97677904790475734</c:v>
                </c:pt>
                <c:pt idx="451">
                  <c:v>0.97886775473715204</c:v>
                </c:pt>
                <c:pt idx="452">
                  <c:v>0.98095639791822731</c:v>
                </c:pt>
                <c:pt idx="453">
                  <c:v>0.98304497864971996</c:v>
                </c:pt>
                <c:pt idx="454">
                  <c:v>0.98513349813306894</c:v>
                </c:pt>
                <c:pt idx="455">
                  <c:v>0.98722195756942166</c:v>
                </c:pt>
                <c:pt idx="456">
                  <c:v>0.98931035815963997</c:v>
                </c:pt>
                <c:pt idx="457">
                  <c:v>0.99139870110430706</c:v>
                </c:pt>
                <c:pt idx="458">
                  <c:v>0.99348698760373311</c:v>
                </c:pt>
                <c:pt idx="459">
                  <c:v>0.9955752188579623</c:v>
                </c:pt>
                <c:pt idx="460">
                  <c:v>0.99766339606677856</c:v>
                </c:pt>
                <c:pt idx="461">
                  <c:v>0.99975152042971216</c:v>
                </c:pt>
                <c:pt idx="462">
                  <c:v>1.0018395931460462</c:v>
                </c:pt>
                <c:pt idx="463">
                  <c:v>1.0039276154148222</c:v>
                </c:pt>
                <c:pt idx="464">
                  <c:v>1.0060155884348476</c:v>
                </c:pt>
                <c:pt idx="465">
                  <c:v>1.0081035134047007</c:v>
                </c:pt>
                <c:pt idx="466">
                  <c:v>1.0101913915227378</c:v>
                </c:pt>
                <c:pt idx="467">
                  <c:v>1.0122792239870997</c:v>
                </c:pt>
                <c:pt idx="468">
                  <c:v>1.0143670119957171</c:v>
                </c:pt>
                <c:pt idx="469">
                  <c:v>1.0164547567463176</c:v>
                </c:pt>
                <c:pt idx="470">
                  <c:v>1.0185424594364318</c:v>
                </c:pt>
                <c:pt idx="471">
                  <c:v>1.0206301212633995</c:v>
                </c:pt>
                <c:pt idx="472">
                  <c:v>1.0227177434243762</c:v>
                </c:pt>
                <c:pt idx="473">
                  <c:v>1.0248053271163389</c:v>
                </c:pt>
                <c:pt idx="474">
                  <c:v>1.0268928735360929</c:v>
                </c:pt>
                <c:pt idx="475">
                  <c:v>1.028980383880278</c:v>
                </c:pt>
                <c:pt idx="476">
                  <c:v>1.0310678593453746</c:v>
                </c:pt>
                <c:pt idx="477">
                  <c:v>1.0331553011277097</c:v>
                </c:pt>
                <c:pt idx="478">
                  <c:v>1.0352427104234638</c:v>
                </c:pt>
                <c:pt idx="479">
                  <c:v>1.0373300884286769</c:v>
                </c:pt>
                <c:pt idx="480">
                  <c:v>1.0394174363392545</c:v>
                </c:pt>
                <c:pt idx="481">
                  <c:v>1.0415047553509742</c:v>
                </c:pt>
                <c:pt idx="482">
                  <c:v>1.0435920466594917</c:v>
                </c:pt>
                <c:pt idx="483">
                  <c:v>1.0456793114603473</c:v>
                </c:pt>
                <c:pt idx="484">
                  <c:v>1.0477665509489722</c:v>
                </c:pt>
                <c:pt idx="485">
                  <c:v>1.0498537663206944</c:v>
                </c:pt>
                <c:pt idx="486">
                  <c:v>1.0519409587707453</c:v>
                </c:pt>
                <c:pt idx="487">
                  <c:v>1.0540281294942657</c:v>
                </c:pt>
                <c:pt idx="488">
                  <c:v>1.0561152796863125</c:v>
                </c:pt>
                <c:pt idx="489">
                  <c:v>1.0582024105418641</c:v>
                </c:pt>
                <c:pt idx="490">
                  <c:v>1.0602895232558276</c:v>
                </c:pt>
                <c:pt idx="491">
                  <c:v>1.0623766190230446</c:v>
                </c:pt>
                <c:pt idx="492">
                  <c:v>1.0644636990382972</c:v>
                </c:pt>
                <c:pt idx="493">
                  <c:v>1.0665507644963148</c:v>
                </c:pt>
                <c:pt idx="494">
                  <c:v>1.0686378165917803</c:v>
                </c:pt>
                <c:pt idx="495">
                  <c:v>1.0707248565193355</c:v>
                </c:pt>
                <c:pt idx="496">
                  <c:v>1.0728118854735884</c:v>
                </c:pt>
                <c:pt idx="497">
                  <c:v>1.0748989046491191</c:v>
                </c:pt>
                <c:pt idx="498">
                  <c:v>1.0769859152404857</c:v>
                </c:pt>
                <c:pt idx="499">
                  <c:v>1.0790729184422312</c:v>
                </c:pt>
                <c:pt idx="500">
                  <c:v>1.0811599154488889</c:v>
                </c:pt>
                <c:pt idx="501">
                  <c:v>1.0832469074549895</c:v>
                </c:pt>
                <c:pt idx="502">
                  <c:v>1.0853338956550669</c:v>
                </c:pt>
                <c:pt idx="503">
                  <c:v>1.0874208812436643</c:v>
                </c:pt>
                <c:pt idx="504">
                  <c:v>1.0895078654153409</c:v>
                </c:pt>
                <c:pt idx="505">
                  <c:v>1.0915948493646779</c:v>
                </c:pt>
                <c:pt idx="506">
                  <c:v>1.0936818342862846</c:v>
                </c:pt>
                <c:pt idx="507">
                  <c:v>1.0957688213748049</c:v>
                </c:pt>
                <c:pt idx="508">
                  <c:v>1.0978558118249235</c:v>
                </c:pt>
                <c:pt idx="509">
                  <c:v>1.0999428068313721</c:v>
                </c:pt>
                <c:pt idx="510">
                  <c:v>1.1020298075889359</c:v>
                </c:pt>
                <c:pt idx="511">
                  <c:v>1.104116815292459</c:v>
                </c:pt>
                <c:pt idx="512">
                  <c:v>1.1062038311368518</c:v>
                </c:pt>
                <c:pt idx="513">
                  <c:v>1.1082908563170968</c:v>
                </c:pt>
                <c:pt idx="514">
                  <c:v>1.1103778920282543</c:v>
                </c:pt>
                <c:pt idx="515">
                  <c:v>1.1124649394654695</c:v>
                </c:pt>
                <c:pt idx="516">
                  <c:v>1.1145519998239786</c:v>
                </c:pt>
                <c:pt idx="517">
                  <c:v>1.1166390742991144</c:v>
                </c:pt>
                <c:pt idx="518">
                  <c:v>1.1187261640863131</c:v>
                </c:pt>
                <c:pt idx="519">
                  <c:v>1.1208132703811209</c:v>
                </c:pt>
                <c:pt idx="520">
                  <c:v>1.1229003943791995</c:v>
                </c:pt>
                <c:pt idx="521">
                  <c:v>1.1249875372763329</c:v>
                </c:pt>
                <c:pt idx="522">
                  <c:v>1.1270747002684334</c:v>
                </c:pt>
                <c:pt idx="523">
                  <c:v>1.1291618845515479</c:v>
                </c:pt>
                <c:pt idx="524">
                  <c:v>1.1312490913218645</c:v>
                </c:pt>
                <c:pt idx="525">
                  <c:v>1.1333363217757182</c:v>
                </c:pt>
                <c:pt idx="526">
                  <c:v>1.135423577109598</c:v>
                </c:pt>
                <c:pt idx="527">
                  <c:v>1.1375108585201521</c:v>
                </c:pt>
                <c:pt idx="528">
                  <c:v>1.139598167204195</c:v>
                </c:pt>
                <c:pt idx="529">
                  <c:v>1.1416855043587137</c:v>
                </c:pt>
                <c:pt idx="530">
                  <c:v>1.1437728711808737</c:v>
                </c:pt>
                <c:pt idx="531">
                  <c:v>1.1458602688680253</c:v>
                </c:pt>
                <c:pt idx="532">
                  <c:v>1.1479476986177104</c:v>
                </c:pt>
                <c:pt idx="533">
                  <c:v>1.1500351616276681</c:v>
                </c:pt>
                <c:pt idx="534">
                  <c:v>1.1521226590958413</c:v>
                </c:pt>
                <c:pt idx="535">
                  <c:v>1.1542101922203833</c:v>
                </c:pt>
                <c:pt idx="536">
                  <c:v>1.1562977621996637</c:v>
                </c:pt>
                <c:pt idx="537">
                  <c:v>1.1583853702322746</c:v>
                </c:pt>
                <c:pt idx="538">
                  <c:v>1.1604730175170375</c:v>
                </c:pt>
                <c:pt idx="539">
                  <c:v>1.1625607052530091</c:v>
                </c:pt>
                <c:pt idx="540">
                  <c:v>1.1646484346394881</c:v>
                </c:pt>
                <c:pt idx="541">
                  <c:v>1.1667362068760205</c:v>
                </c:pt>
                <c:pt idx="542">
                  <c:v>1.1688240231624074</c:v>
                </c:pt>
                <c:pt idx="543">
                  <c:v>1.1709118846987103</c:v>
                </c:pt>
                <c:pt idx="544">
                  <c:v>1.1729997926852576</c:v>
                </c:pt>
                <c:pt idx="545">
                  <c:v>1.1750877483226509</c:v>
                </c:pt>
                <c:pt idx="546">
                  <c:v>1.1771757528117721</c:v>
                </c:pt>
                <c:pt idx="547">
                  <c:v>1.1792638073537884</c:v>
                </c:pt>
                <c:pt idx="548">
                  <c:v>1.18135191315016</c:v>
                </c:pt>
                <c:pt idx="549">
                  <c:v>1.1834400714026454</c:v>
                </c:pt>
                <c:pt idx="550">
                  <c:v>1.1855282833133085</c:v>
                </c:pt>
                <c:pt idx="551">
                  <c:v>1.1876165500845246</c:v>
                </c:pt>
                <c:pt idx="552">
                  <c:v>1.1897048729189867</c:v>
                </c:pt>
                <c:pt idx="553">
                  <c:v>1.1917932530197124</c:v>
                </c:pt>
                <c:pt idx="554">
                  <c:v>1.1938816915900492</c:v>
                </c:pt>
                <c:pt idx="555">
                  <c:v>1.1959701898336823</c:v>
                </c:pt>
                <c:pt idx="556">
                  <c:v>1.1980587489546399</c:v>
                </c:pt>
                <c:pt idx="557">
                  <c:v>1.2001473701573002</c:v>
                </c:pt>
                <c:pt idx="558">
                  <c:v>1.2022360546463973</c:v>
                </c:pt>
                <c:pt idx="559">
                  <c:v>1.2043248036270278</c:v>
                </c:pt>
                <c:pt idx="560">
                  <c:v>1.2064136183046577</c:v>
                </c:pt>
                <c:pt idx="561">
                  <c:v>1.2085024998851279</c:v>
                </c:pt>
                <c:pt idx="562">
                  <c:v>1.2105914495746615</c:v>
                </c:pt>
                <c:pt idx="563">
                  <c:v>1.2126804685798698</c:v>
                </c:pt>
                <c:pt idx="564">
                  <c:v>1.2147695581077584</c:v>
                </c:pt>
                <c:pt idx="565">
                  <c:v>1.2168587193657348</c:v>
                </c:pt>
                <c:pt idx="566">
                  <c:v>1.218947953561613</c:v>
                </c:pt>
                <c:pt idx="567">
                  <c:v>1.2210372619036218</c:v>
                </c:pt>
                <c:pt idx="568">
                  <c:v>1.2231266456004102</c:v>
                </c:pt>
                <c:pt idx="569">
                  <c:v>1.2252161058610542</c:v>
                </c:pt>
                <c:pt idx="570">
                  <c:v>1.2273056438950631</c:v>
                </c:pt>
                <c:pt idx="571">
                  <c:v>1.2293952609123862</c:v>
                </c:pt>
                <c:pt idx="572">
                  <c:v>1.2314849581234188</c:v>
                </c:pt>
                <c:pt idx="573">
                  <c:v>1.2335747367390097</c:v>
                </c:pt>
                <c:pt idx="574">
                  <c:v>1.2356645979704666</c:v>
                </c:pt>
                <c:pt idx="575">
                  <c:v>1.2377545430295629</c:v>
                </c:pt>
                <c:pt idx="576">
                  <c:v>1.2398445731285446</c:v>
                </c:pt>
                <c:pt idx="577">
                  <c:v>1.2419346894801366</c:v>
                </c:pt>
                <c:pt idx="578">
                  <c:v>1.2440248932975491</c:v>
                </c:pt>
                <c:pt idx="579">
                  <c:v>1.2461151857944841</c:v>
                </c:pt>
                <c:pt idx="580">
                  <c:v>1.2482055681851425</c:v>
                </c:pt>
                <c:pt idx="581">
                  <c:v>1.2502960416842297</c:v>
                </c:pt>
                <c:pt idx="582">
                  <c:v>1.2523866075069627</c:v>
                </c:pt>
                <c:pt idx="583">
                  <c:v>1.2544772668690769</c:v>
                </c:pt>
                <c:pt idx="584">
                  <c:v>1.2565680209868322</c:v>
                </c:pt>
                <c:pt idx="585">
                  <c:v>1.2586588710770199</c:v>
                </c:pt>
                <c:pt idx="586">
                  <c:v>1.260749818356969</c:v>
                </c:pt>
                <c:pt idx="587">
                  <c:v>1.2628408640445528</c:v>
                </c:pt>
                <c:pt idx="588">
                  <c:v>1.2649320093581959</c:v>
                </c:pt>
                <c:pt idx="589">
                  <c:v>1.2670232555168806</c:v>
                </c:pt>
                <c:pt idx="590">
                  <c:v>1.2691146037401531</c:v>
                </c:pt>
                <c:pt idx="591">
                  <c:v>1.2712060552481306</c:v>
                </c:pt>
                <c:pt idx="592">
                  <c:v>1.273297611261508</c:v>
                </c:pt>
                <c:pt idx="593">
                  <c:v>1.2753892730015643</c:v>
                </c:pt>
                <c:pt idx="594">
                  <c:v>1.2774810416901692</c:v>
                </c:pt>
                <c:pt idx="595">
                  <c:v>1.2795729185497897</c:v>
                </c:pt>
                <c:pt idx="596">
                  <c:v>1.2816649048034974</c:v>
                </c:pt>
                <c:pt idx="597">
                  <c:v>1.2837570016749742</c:v>
                </c:pt>
                <c:pt idx="598">
                  <c:v>1.28584921038852</c:v>
                </c:pt>
                <c:pt idx="599">
                  <c:v>1.2879415321690584</c:v>
                </c:pt>
                <c:pt idx="600">
                  <c:v>1.290033968242144</c:v>
                </c:pt>
                <c:pt idx="601">
                  <c:v>1.2921265198339691</c:v>
                </c:pt>
                <c:pt idx="602">
                  <c:v>1.2942191881713705</c:v>
                </c:pt>
                <c:pt idx="603">
                  <c:v>1.2963119744818357</c:v>
                </c:pt>
                <c:pt idx="604">
                  <c:v>1.2984048799935102</c:v>
                </c:pt>
                <c:pt idx="605">
                  <c:v>1.3004979059352038</c:v>
                </c:pt>
                <c:pt idx="606">
                  <c:v>1.302591053536398</c:v>
                </c:pt>
                <c:pt idx="607">
                  <c:v>1.3046843240272523</c:v>
                </c:pt>
                <c:pt idx="608">
                  <c:v>1.3067777186386107</c:v>
                </c:pt>
                <c:pt idx="609">
                  <c:v>1.3088712386020092</c:v>
                </c:pt>
                <c:pt idx="610">
                  <c:v>1.310964885149682</c:v>
                </c:pt>
                <c:pt idx="611">
                  <c:v>1.3130586595145688</c:v>
                </c:pt>
                <c:pt idx="612">
                  <c:v>1.3151525629303213</c:v>
                </c:pt>
                <c:pt idx="613">
                  <c:v>1.3172465966313101</c:v>
                </c:pt>
                <c:pt idx="614">
                  <c:v>1.3193407618526316</c:v>
                </c:pt>
                <c:pt idx="615">
                  <c:v>1.3214350598301148</c:v>
                </c:pt>
                <c:pt idx="616">
                  <c:v>1.323529491800328</c:v>
                </c:pt>
                <c:pt idx="617">
                  <c:v>1.3256240590005863</c:v>
                </c:pt>
                <c:pt idx="618">
                  <c:v>1.3277187626689577</c:v>
                </c:pt>
                <c:pt idx="619">
                  <c:v>1.3298136040442703</c:v>
                </c:pt>
                <c:pt idx="620">
                  <c:v>1.3319085843661196</c:v>
                </c:pt>
                <c:pt idx="621">
                  <c:v>1.3340037048748747</c:v>
                </c:pt>
                <c:pt idx="622">
                  <c:v>1.3360989668116858</c:v>
                </c:pt>
                <c:pt idx="623">
                  <c:v>1.338194371418491</c:v>
                </c:pt>
                <c:pt idx="624">
                  <c:v>1.3402899199380229</c:v>
                </c:pt>
                <c:pt idx="625">
                  <c:v>1.3423856136138164</c:v>
                </c:pt>
                <c:pt idx="626">
                  <c:v>1.3444814536902148</c:v>
                </c:pt>
                <c:pt idx="627">
                  <c:v>1.3465774414123772</c:v>
                </c:pt>
                <c:pt idx="628">
                  <c:v>1.3486735780262855</c:v>
                </c:pt>
                <c:pt idx="629">
                  <c:v>1.3507698647787514</c:v>
                </c:pt>
                <c:pt idx="630">
                  <c:v>1.3528663029174233</c:v>
                </c:pt>
                <c:pt idx="631">
                  <c:v>1.3549628936907934</c:v>
                </c:pt>
                <c:pt idx="632">
                  <c:v>1.3570596383482052</c:v>
                </c:pt>
                <c:pt idx="633">
                  <c:v>1.3591565381398596</c:v>
                </c:pt>
                <c:pt idx="634">
                  <c:v>1.3612535943168231</c:v>
                </c:pt>
                <c:pt idx="635">
                  <c:v>1.3633508081310339</c:v>
                </c:pt>
                <c:pt idx="636">
                  <c:v>1.3654481808353096</c:v>
                </c:pt>
                <c:pt idx="637">
                  <c:v>1.3675457136833542</c:v>
                </c:pt>
                <c:pt idx="638">
                  <c:v>1.3696434079297652</c:v>
                </c:pt>
                <c:pt idx="639">
                  <c:v>1.3717412648300407</c:v>
                </c:pt>
                <c:pt idx="640">
                  <c:v>1.3738392856405865</c:v>
                </c:pt>
                <c:pt idx="641">
                  <c:v>1.3759374716187236</c:v>
                </c:pt>
                <c:pt idx="642">
                  <c:v>1.3780358240226951</c:v>
                </c:pt>
                <c:pt idx="643">
                  <c:v>1.3801343441116731</c:v>
                </c:pt>
                <c:pt idx="644">
                  <c:v>1.3822330331457671</c:v>
                </c:pt>
                <c:pt idx="645">
                  <c:v>1.3843318923860295</c:v>
                </c:pt>
                <c:pt idx="646">
                  <c:v>1.3864309230944643</c:v>
                </c:pt>
                <c:pt idx="647">
                  <c:v>1.3885301265340335</c:v>
                </c:pt>
                <c:pt idx="648">
                  <c:v>1.3906295039686651</c:v>
                </c:pt>
                <c:pt idx="649">
                  <c:v>1.3927290566632595</c:v>
                </c:pt>
                <c:pt idx="650">
                  <c:v>1.3948287858836974</c:v>
                </c:pt>
                <c:pt idx="651">
                  <c:v>1.3969286928968472</c:v>
                </c:pt>
                <c:pt idx="652">
                  <c:v>1.399028778970572</c:v>
                </c:pt>
                <c:pt idx="653">
                  <c:v>1.4011290453737368</c:v>
                </c:pt>
                <c:pt idx="654">
                  <c:v>1.4032294933762166</c:v>
                </c:pt>
                <c:pt idx="655">
                  <c:v>1.4053301242489027</c:v>
                </c:pt>
                <c:pt idx="656">
                  <c:v>1.4074309392637112</c:v>
                </c:pt>
                <c:pt idx="657">
                  <c:v>1.4095319396935897</c:v>
                </c:pt>
                <c:pt idx="658">
                  <c:v>1.4116331268125251</c:v>
                </c:pt>
                <c:pt idx="659">
                  <c:v>1.4137345018955503</c:v>
                </c:pt>
                <c:pt idx="660">
                  <c:v>1.4158360662187528</c:v>
                </c:pt>
                <c:pt idx="661">
                  <c:v>1.4179378210592815</c:v>
                </c:pt>
                <c:pt idx="662">
                  <c:v>1.4200397676953538</c:v>
                </c:pt>
                <c:pt idx="663">
                  <c:v>1.4221419074062642</c:v>
                </c:pt>
                <c:pt idx="664">
                  <c:v>1.4242442414723908</c:v>
                </c:pt>
                <c:pt idx="665">
                  <c:v>1.4263467711752034</c:v>
                </c:pt>
                <c:pt idx="666">
                  <c:v>1.4284494977972706</c:v>
                </c:pt>
                <c:pt idx="667">
                  <c:v>1.4305524226222681</c:v>
                </c:pt>
                <c:pt idx="668">
                  <c:v>1.4326555469349855</c:v>
                </c:pt>
                <c:pt idx="669">
                  <c:v>1.4347588720213342</c:v>
                </c:pt>
                <c:pt idx="670">
                  <c:v>1.4368623991683553</c:v>
                </c:pt>
                <c:pt idx="671">
                  <c:v>1.4389661296642269</c:v>
                </c:pt>
                <c:pt idx="672">
                  <c:v>1.4410700647982717</c:v>
                </c:pt>
                <c:pt idx="673">
                  <c:v>1.4431742058609651</c:v>
                </c:pt>
                <c:pt idx="674">
                  <c:v>1.4452785541439424</c:v>
                </c:pt>
                <c:pt idx="675">
                  <c:v>1.4473831109400066</c:v>
                </c:pt>
                <c:pt idx="676">
                  <c:v>1.4494878775431366</c:v>
                </c:pt>
                <c:pt idx="677">
                  <c:v>1.4515928552484942</c:v>
                </c:pt>
                <c:pt idx="678">
                  <c:v>1.4536980453524329</c:v>
                </c:pt>
                <c:pt idx="679">
                  <c:v>1.455803449152504</c:v>
                </c:pt>
                <c:pt idx="680">
                  <c:v>1.4579090679474664</c:v>
                </c:pt>
                <c:pt idx="681">
                  <c:v>1.4600149030372931</c:v>
                </c:pt>
                <c:pt idx="682">
                  <c:v>1.4621209557231791</c:v>
                </c:pt>
                <c:pt idx="683">
                  <c:v>1.4642272273075501</c:v>
                </c:pt>
                <c:pt idx="684">
                  <c:v>1.4663337190940693</c:v>
                </c:pt>
                <c:pt idx="685">
                  <c:v>1.4684404323876461</c:v>
                </c:pt>
                <c:pt idx="686">
                  <c:v>1.4705473684944435</c:v>
                </c:pt>
                <c:pt idx="687">
                  <c:v>1.4726545287218864</c:v>
                </c:pt>
                <c:pt idx="688">
                  <c:v>1.4747619143786694</c:v>
                </c:pt>
                <c:pt idx="689">
                  <c:v>1.4768695267747649</c:v>
                </c:pt>
                <c:pt idx="690">
                  <c:v>1.4789773672214306</c:v>
                </c:pt>
                <c:pt idx="691">
                  <c:v>1.4810854370312183</c:v>
                </c:pt>
                <c:pt idx="692">
                  <c:v>1.4831937375179811</c:v>
                </c:pt>
                <c:pt idx="693">
                  <c:v>1.4853022699968821</c:v>
                </c:pt>
                <c:pt idx="694">
                  <c:v>1.4874110357844021</c:v>
                </c:pt>
                <c:pt idx="695">
                  <c:v>1.4895200361983481</c:v>
                </c:pt>
                <c:pt idx="696">
                  <c:v>1.4916292725578606</c:v>
                </c:pt>
                <c:pt idx="697">
                  <c:v>1.4937387461834228</c:v>
                </c:pt>
                <c:pt idx="698">
                  <c:v>1.4958484583968681</c:v>
                </c:pt>
                <c:pt idx="699">
                  <c:v>1.4979584105213879</c:v>
                </c:pt>
                <c:pt idx="700">
                  <c:v>1.500068603881541</c:v>
                </c:pt>
                <c:pt idx="701">
                  <c:v>1.5021790398032606</c:v>
                </c:pt>
                <c:pt idx="702">
                  <c:v>1.5042897196138634</c:v>
                </c:pt>
                <c:pt idx="703">
                  <c:v>1.506400644642057</c:v>
                </c:pt>
                <c:pt idx="704">
                  <c:v>1.5085118162179494</c:v>
                </c:pt>
                <c:pt idx="705">
                  <c:v>1.510623235673056</c:v>
                </c:pt>
                <c:pt idx="706">
                  <c:v>1.5127349043403087</c:v>
                </c:pt>
                <c:pt idx="707">
                  <c:v>1.5148468235540642</c:v>
                </c:pt>
                <c:pt idx="708">
                  <c:v>1.5169589946501121</c:v>
                </c:pt>
                <c:pt idx="709">
                  <c:v>1.5190714189656833</c:v>
                </c:pt>
                <c:pt idx="710">
                  <c:v>1.5211840978394588</c:v>
                </c:pt>
                <c:pt idx="711">
                  <c:v>1.523297032611578</c:v>
                </c:pt>
                <c:pt idx="712">
                  <c:v>1.5254102246236467</c:v>
                </c:pt>
                <c:pt idx="713">
                  <c:v>1.5275236752187462</c:v>
                </c:pt>
                <c:pt idx="714">
                  <c:v>1.5296373857414414</c:v>
                </c:pt>
                <c:pt idx="715">
                  <c:v>1.5317513575377892</c:v>
                </c:pt>
                <c:pt idx="716">
                  <c:v>1.5338655919553481</c:v>
                </c:pt>
                <c:pt idx="717">
                  <c:v>1.5359800903431853</c:v>
                </c:pt>
                <c:pt idx="718">
                  <c:v>1.5380948540518864</c:v>
                </c:pt>
                <c:pt idx="719">
                  <c:v>1.5402098844335637</c:v>
                </c:pt>
                <c:pt idx="720">
                  <c:v>1.5423251828418643</c:v>
                </c:pt>
                <c:pt idx="721">
                  <c:v>1.5444407506319797</c:v>
                </c:pt>
                <c:pt idx="722">
                  <c:v>1.5465565891606541</c:v>
                </c:pt>
                <c:pt idx="723">
                  <c:v>1.5486726997861928</c:v>
                </c:pt>
                <c:pt idx="724">
                  <c:v>1.5507890838684715</c:v>
                </c:pt>
                <c:pt idx="725">
                  <c:v>1.5529057427689448</c:v>
                </c:pt>
                <c:pt idx="726">
                  <c:v>1.5550226778506548</c:v>
                </c:pt>
                <c:pt idx="727">
                  <c:v>1.5571398904782405</c:v>
                </c:pt>
                <c:pt idx="728">
                  <c:v>1.5592573820179461</c:v>
                </c:pt>
                <c:pt idx="729">
                  <c:v>1.5613751538376299</c:v>
                </c:pt>
                <c:pt idx="730">
                  <c:v>1.563493207306774</c:v>
                </c:pt>
                <c:pt idx="731">
                  <c:v>1.5656115437964919</c:v>
                </c:pt>
                <c:pt idx="732">
                  <c:v>1.5677301646795385</c:v>
                </c:pt>
                <c:pt idx="733">
                  <c:v>1.5698490713303188</c:v>
                </c:pt>
                <c:pt idx="734">
                  <c:v>1.571968265124897</c:v>
                </c:pt>
                <c:pt idx="735">
                  <c:v>1.5740877474410049</c:v>
                </c:pt>
                <c:pt idx="736">
                  <c:v>1.5762075196580518</c:v>
                </c:pt>
                <c:pt idx="737">
                  <c:v>1.5783275831571333</c:v>
                </c:pt>
                <c:pt idx="738">
                  <c:v>1.58044793932104</c:v>
                </c:pt>
                <c:pt idx="739">
                  <c:v>1.5825685895342674</c:v>
                </c:pt>
                <c:pt idx="740">
                  <c:v>1.5846895351830244</c:v>
                </c:pt>
                <c:pt idx="741">
                  <c:v>1.5868107776552431</c:v>
                </c:pt>
                <c:pt idx="742">
                  <c:v>1.5889323183405875</c:v>
                </c:pt>
                <c:pt idx="743">
                  <c:v>1.5910541586304627</c:v>
                </c:pt>
                <c:pt idx="744">
                  <c:v>1.593176299918025</c:v>
                </c:pt>
                <c:pt idx="745">
                  <c:v>1.5952987435981902</c:v>
                </c:pt>
                <c:pt idx="746">
                  <c:v>1.5974214910676436</c:v>
                </c:pt>
                <c:pt idx="747">
                  <c:v>1.599544543724849</c:v>
                </c:pt>
                <c:pt idx="748">
                  <c:v>1.6016679029700585</c:v>
                </c:pt>
                <c:pt idx="749">
                  <c:v>1.6037915702053214</c:v>
                </c:pt>
                <c:pt idx="750">
                  <c:v>1.6059155468344941</c:v>
                </c:pt>
                <c:pt idx="751">
                  <c:v>1.6080398342632496</c:v>
                </c:pt>
                <c:pt idx="752">
                  <c:v>1.6101644338990866</c:v>
                </c:pt>
                <c:pt idx="753">
                  <c:v>1.6122893471513393</c:v>
                </c:pt>
                <c:pt idx="754">
                  <c:v>1.6144145754311869</c:v>
                </c:pt>
                <c:pt idx="755">
                  <c:v>1.6165401201516636</c:v>
                </c:pt>
                <c:pt idx="756">
                  <c:v>1.6186659827276677</c:v>
                </c:pt>
                <c:pt idx="757">
                  <c:v>1.6207921645759715</c:v>
                </c:pt>
                <c:pt idx="758">
                  <c:v>1.6229186671152309</c:v>
                </c:pt>
                <c:pt idx="759">
                  <c:v>1.6250454917659953</c:v>
                </c:pt>
                <c:pt idx="760">
                  <c:v>1.6271726399507171</c:v>
                </c:pt>
                <c:pt idx="761">
                  <c:v>1.6293001130937621</c:v>
                </c:pt>
                <c:pt idx="762">
                  <c:v>1.6314279126214182</c:v>
                </c:pt>
                <c:pt idx="763">
                  <c:v>1.6335560399619065</c:v>
                </c:pt>
                <c:pt idx="764">
                  <c:v>1.6356844965453905</c:v>
                </c:pt>
                <c:pt idx="765">
                  <c:v>1.6378132838039861</c:v>
                </c:pt>
                <c:pt idx="766">
                  <c:v>1.6399424031717713</c:v>
                </c:pt>
                <c:pt idx="767">
                  <c:v>1.6420718560847971</c:v>
                </c:pt>
                <c:pt idx="768">
                  <c:v>1.6442016439810965</c:v>
                </c:pt>
                <c:pt idx="769">
                  <c:v>1.6463317683006948</c:v>
                </c:pt>
                <c:pt idx="770">
                  <c:v>1.6484622304856202</c:v>
                </c:pt>
                <c:pt idx="771">
                  <c:v>1.6505930319799134</c:v>
                </c:pt>
                <c:pt idx="772">
                  <c:v>1.6527241742296379</c:v>
                </c:pt>
                <c:pt idx="773">
                  <c:v>1.6548556586828902</c:v>
                </c:pt>
                <c:pt idx="774">
                  <c:v>1.65698748678981</c:v>
                </c:pt>
                <c:pt idx="775">
                  <c:v>1.6591196600025904</c:v>
                </c:pt>
                <c:pt idx="776">
                  <c:v>1.6612521797754882</c:v>
                </c:pt>
                <c:pt idx="777">
                  <c:v>1.6633850475648346</c:v>
                </c:pt>
                <c:pt idx="778">
                  <c:v>1.665518264829045</c:v>
                </c:pt>
                <c:pt idx="779">
                  <c:v>1.6676518330286294</c:v>
                </c:pt>
                <c:pt idx="780">
                  <c:v>1.6697857536262035</c:v>
                </c:pt>
                <c:pt idx="781">
                  <c:v>1.6719200280864985</c:v>
                </c:pt>
                <c:pt idx="782">
                  <c:v>1.6740546578763718</c:v>
                </c:pt>
                <c:pt idx="783">
                  <c:v>1.6761896444648174</c:v>
                </c:pt>
                <c:pt idx="784">
                  <c:v>1.678324989322977</c:v>
                </c:pt>
                <c:pt idx="785">
                  <c:v>1.6804606939241498</c:v>
                </c:pt>
                <c:pt idx="786">
                  <c:v>1.6825967597438038</c:v>
                </c:pt>
                <c:pt idx="787">
                  <c:v>1.6847331882595864</c:v>
                </c:pt>
                <c:pt idx="788">
                  <c:v>1.6868699809513346</c:v>
                </c:pt>
                <c:pt idx="789">
                  <c:v>1.6890071393010861</c:v>
                </c:pt>
                <c:pt idx="790">
                  <c:v>1.6911446647930908</c:v>
                </c:pt>
                <c:pt idx="791">
                  <c:v>1.6932825589138203</c:v>
                </c:pt>
                <c:pt idx="792">
                  <c:v>1.6954208231519796</c:v>
                </c:pt>
                <c:pt idx="793">
                  <c:v>1.6975594589985179</c:v>
                </c:pt>
                <c:pt idx="794">
                  <c:v>1.6996984679466394</c:v>
                </c:pt>
                <c:pt idx="795">
                  <c:v>1.7018378514918142</c:v>
                </c:pt>
                <c:pt idx="796">
                  <c:v>1.7039776111317899</c:v>
                </c:pt>
                <c:pt idx="797">
                  <c:v>1.7061177483666019</c:v>
                </c:pt>
                <c:pt idx="798">
                  <c:v>1.7082582646985851</c:v>
                </c:pt>
                <c:pt idx="799">
                  <c:v>1.7103991616323844</c:v>
                </c:pt>
                <c:pt idx="800">
                  <c:v>1.7125404406749667</c:v>
                </c:pt>
                <c:pt idx="801">
                  <c:v>1.7146821033356314</c:v>
                </c:pt>
                <c:pt idx="802">
                  <c:v>1.7168241511260223</c:v>
                </c:pt>
                <c:pt idx="803">
                  <c:v>1.7189665855601379</c:v>
                </c:pt>
                <c:pt idx="804">
                  <c:v>1.7211094081543443</c:v>
                </c:pt>
                <c:pt idx="805">
                  <c:v>1.723252620427385</c:v>
                </c:pt>
                <c:pt idx="806">
                  <c:v>1.7253962239003933</c:v>
                </c:pt>
                <c:pt idx="807">
                  <c:v>1.7275402200969032</c:v>
                </c:pt>
                <c:pt idx="808">
                  <c:v>1.7296846105428618</c:v>
                </c:pt>
                <c:pt idx="809">
                  <c:v>1.7318293967666396</c:v>
                </c:pt>
                <c:pt idx="810">
                  <c:v>1.7339745802990429</c:v>
                </c:pt>
                <c:pt idx="811">
                  <c:v>1.7361201626733256</c:v>
                </c:pt>
                <c:pt idx="812">
                  <c:v>1.7382661454252002</c:v>
                </c:pt>
                <c:pt idx="813">
                  <c:v>1.7404125300928501</c:v>
                </c:pt>
                <c:pt idx="814">
                  <c:v>1.7425593182169412</c:v>
                </c:pt>
                <c:pt idx="815">
                  <c:v>1.7447065113406333</c:v>
                </c:pt>
                <c:pt idx="816">
                  <c:v>1.7468541110095925</c:v>
                </c:pt>
                <c:pt idx="817">
                  <c:v>1.7490021187720033</c:v>
                </c:pt>
                <c:pt idx="818">
                  <c:v>1.7511505361785793</c:v>
                </c:pt>
                <c:pt idx="819">
                  <c:v>1.7532993647825768</c:v>
                </c:pt>
                <c:pt idx="820">
                  <c:v>1.7554486061398058</c:v>
                </c:pt>
                <c:pt idx="821">
                  <c:v>1.7575982618086423</c:v>
                </c:pt>
                <c:pt idx="822">
                  <c:v>1.7597483333500408</c:v>
                </c:pt>
                <c:pt idx="823">
                  <c:v>1.7618988223275456</c:v>
                </c:pt>
                <c:pt idx="824">
                  <c:v>1.7640497303073037</c:v>
                </c:pt>
                <c:pt idx="825">
                  <c:v>1.7662010588580774</c:v>
                </c:pt>
                <c:pt idx="826">
                  <c:v>1.7683528095512557</c:v>
                </c:pt>
                <c:pt idx="827">
                  <c:v>1.7705049839608671</c:v>
                </c:pt>
                <c:pt idx="828">
                  <c:v>1.7726575836635921</c:v>
                </c:pt>
                <c:pt idx="829">
                  <c:v>1.7748106102387755</c:v>
                </c:pt>
                <c:pt idx="830">
                  <c:v>1.7769640652684391</c:v>
                </c:pt>
                <c:pt idx="831">
                  <c:v>1.7791179503372938</c:v>
                </c:pt>
                <c:pt idx="832">
                  <c:v>1.7812722670327525</c:v>
                </c:pt>
                <c:pt idx="833">
                  <c:v>1.7834270169449431</c:v>
                </c:pt>
                <c:pt idx="834">
                  <c:v>1.7855822016667202</c:v>
                </c:pt>
                <c:pt idx="835">
                  <c:v>1.7862816630621294</c:v>
                </c:pt>
                <c:pt idx="836">
                  <c:v>1.7869811244575386</c:v>
                </c:pt>
                <c:pt idx="837">
                  <c:v>1.7876805858529479</c:v>
                </c:pt>
                <c:pt idx="838">
                  <c:v>1.7883800472483571</c:v>
                </c:pt>
                <c:pt idx="839">
                  <c:v>1.7890795086437663</c:v>
                </c:pt>
                <c:pt idx="840">
                  <c:v>1.7897789700391755</c:v>
                </c:pt>
                <c:pt idx="841">
                  <c:v>1.7904784314345847</c:v>
                </c:pt>
                <c:pt idx="842">
                  <c:v>1.791177892829994</c:v>
                </c:pt>
                <c:pt idx="843">
                  <c:v>1.7918773542254032</c:v>
                </c:pt>
                <c:pt idx="844">
                  <c:v>1.7925768156208124</c:v>
                </c:pt>
                <c:pt idx="845">
                  <c:v>1.7932762770162216</c:v>
                </c:pt>
                <c:pt idx="846">
                  <c:v>1.7939757384116308</c:v>
                </c:pt>
                <c:pt idx="847">
                  <c:v>1.79467519980704</c:v>
                </c:pt>
                <c:pt idx="848">
                  <c:v>1.7953746612024493</c:v>
                </c:pt>
                <c:pt idx="849">
                  <c:v>1.7960741225978585</c:v>
                </c:pt>
                <c:pt idx="850">
                  <c:v>1.7967735839932677</c:v>
                </c:pt>
                <c:pt idx="851">
                  <c:v>1.7974730453886769</c:v>
                </c:pt>
                <c:pt idx="852">
                  <c:v>1.7981725067840861</c:v>
                </c:pt>
                <c:pt idx="853">
                  <c:v>1.7988719681794954</c:v>
                </c:pt>
                <c:pt idx="854">
                  <c:v>1.7995714295749046</c:v>
                </c:pt>
                <c:pt idx="855">
                  <c:v>1.8002708909703138</c:v>
                </c:pt>
                <c:pt idx="856">
                  <c:v>1.800970352365723</c:v>
                </c:pt>
                <c:pt idx="857">
                  <c:v>1.8016698137611322</c:v>
                </c:pt>
                <c:pt idx="858">
                  <c:v>1.8023692751565414</c:v>
                </c:pt>
                <c:pt idx="859">
                  <c:v>1.8030687365519507</c:v>
                </c:pt>
                <c:pt idx="860">
                  <c:v>1.8037681979473599</c:v>
                </c:pt>
                <c:pt idx="861">
                  <c:v>1.8044676593427691</c:v>
                </c:pt>
                <c:pt idx="862">
                  <c:v>1.8051671207381783</c:v>
                </c:pt>
                <c:pt idx="863">
                  <c:v>1.8058665821335875</c:v>
                </c:pt>
                <c:pt idx="864">
                  <c:v>1.8065660435289967</c:v>
                </c:pt>
                <c:pt idx="865">
                  <c:v>1.807265504924406</c:v>
                </c:pt>
                <c:pt idx="866">
                  <c:v>1.8079649663198152</c:v>
                </c:pt>
                <c:pt idx="867">
                  <c:v>1.8086644277152244</c:v>
                </c:pt>
                <c:pt idx="868">
                  <c:v>1.8093638891106336</c:v>
                </c:pt>
                <c:pt idx="869">
                  <c:v>1.8100633505060428</c:v>
                </c:pt>
                <c:pt idx="870">
                  <c:v>1.8107628119014521</c:v>
                </c:pt>
                <c:pt idx="871">
                  <c:v>1.8114622732968613</c:v>
                </c:pt>
                <c:pt idx="872">
                  <c:v>1.8121617346922705</c:v>
                </c:pt>
                <c:pt idx="873">
                  <c:v>1.8128611960876797</c:v>
                </c:pt>
                <c:pt idx="874">
                  <c:v>1.8135606574830889</c:v>
                </c:pt>
                <c:pt idx="875">
                  <c:v>1.8142601188784981</c:v>
                </c:pt>
                <c:pt idx="876">
                  <c:v>1.8149595802739074</c:v>
                </c:pt>
                <c:pt idx="877">
                  <c:v>1.8156590416693166</c:v>
                </c:pt>
                <c:pt idx="878">
                  <c:v>1.8163585030647258</c:v>
                </c:pt>
                <c:pt idx="879">
                  <c:v>1.817057964460135</c:v>
                </c:pt>
                <c:pt idx="880">
                  <c:v>1.8177574258555442</c:v>
                </c:pt>
                <c:pt idx="881">
                  <c:v>1.8184568872509534</c:v>
                </c:pt>
                <c:pt idx="882">
                  <c:v>1.8191563486463627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14.893185183267313</c:v>
                </c:pt>
                <c:pt idx="2">
                  <c:v>26.734923665781341</c:v>
                </c:pt>
                <c:pt idx="3">
                  <c:v>36.712970803880509</c:v>
                </c:pt>
                <c:pt idx="4">
                  <c:v>45.310867563313629</c:v>
                </c:pt>
                <c:pt idx="5">
                  <c:v>52.814222479436182</c:v>
                </c:pt>
                <c:pt idx="6">
                  <c:v>59.417779941129339</c:v>
                </c:pt>
                <c:pt idx="7">
                  <c:v>65.26500180678245</c:v>
                </c:pt>
                <c:pt idx="8">
                  <c:v>70.466784206378208</c:v>
                </c:pt>
                <c:pt idx="9">
                  <c:v>75.111697029769033</c:v>
                </c:pt>
                <c:pt idx="10">
                  <c:v>79.272160317307097</c:v>
                </c:pt>
                <c:pt idx="11">
                  <c:v>83.008441080629822</c:v>
                </c:pt>
                <c:pt idx="12">
                  <c:v>86.371380647411229</c:v>
                </c:pt>
                <c:pt idx="13">
                  <c:v>89.404334540265864</c:v>
                </c:pt>
                <c:pt idx="14">
                  <c:v>92.144598917044405</c:v>
                </c:pt>
                <c:pt idx="15">
                  <c:v>94.624488413178582</c:v>
                </c:pt>
                <c:pt idx="16">
                  <c:v>96.872169231408577</c:v>
                </c:pt>
                <c:pt idx="17">
                  <c:v>98.912315465288046</c:v>
                </c:pt>
                <c:pt idx="18">
                  <c:v>100.76663464154366</c:v>
                </c:pt>
                <c:pt idx="19">
                  <c:v>102.4542944671678</c:v>
                </c:pt>
                <c:pt idx="20">
                  <c:v>103.99227357718337</c:v>
                </c:pt>
                <c:pt idx="21">
                  <c:v>105.3956528789719</c:v>
                </c:pt>
                <c:pt idx="22">
                  <c:v>106.67785980521109</c:v>
                </c:pt>
                <c:pt idx="23">
                  <c:v>107.85087476389282</c:v>
                </c:pt>
                <c:pt idx="24">
                  <c:v>108.92540689911414</c:v>
                </c:pt>
                <c:pt idx="25">
                  <c:v>109.91104468527142</c:v>
                </c:pt>
                <c:pt idx="26">
                  <c:v>110.81638569508652</c:v>
                </c:pt>
                <c:pt idx="27">
                  <c:v>111.64914899128794</c:v>
                </c:pt>
                <c:pt idx="28">
                  <c:v>112.41627291215102</c:v>
                </c:pt>
                <c:pt idx="29">
                  <c:v>113.12400049622408</c:v>
                </c:pt>
                <c:pt idx="30">
                  <c:v>113.77795438219117</c:v>
                </c:pt>
                <c:pt idx="31">
                  <c:v>114.38320269686841</c:v>
                </c:pt>
                <c:pt idx="32">
                  <c:v>114.94431718748459</c:v>
                </c:pt>
                <c:pt idx="33">
                  <c:v>115.46542464830614</c:v>
                </c:pt>
                <c:pt idx="34">
                  <c:v>115.95025252490723</c:v>
                </c:pt>
                <c:pt idx="35">
                  <c:v>116.40216944343008</c:v>
                </c:pt>
                <c:pt idx="36">
                  <c:v>116.82422130066465</c:v>
                </c:pt>
                <c:pt idx="37">
                  <c:v>117.21916345857639</c:v>
                </c:pt>
                <c:pt idx="38">
                  <c:v>117.5894895102339</c:v>
                </c:pt>
                <c:pt idx="39">
                  <c:v>117.93745701999475</c:v>
                </c:pt>
                <c:pt idx="40">
                  <c:v>118.26511058696502</c:v>
                </c:pt>
                <c:pt idx="41">
                  <c:v>118.57430253503405</c:v>
                </c:pt>
                <c:pt idx="42">
                  <c:v>118.86671149424629</c:v>
                </c:pt>
                <c:pt idx="43">
                  <c:v>119.14385910510687</c:v>
                </c:pt>
                <c:pt idx="44">
                  <c:v>119.40712504913634</c:v>
                </c:pt>
                <c:pt idx="45">
                  <c:v>119.65776058467947</c:v>
                </c:pt>
                <c:pt idx="46">
                  <c:v>119.89690074584502</c:v>
                </c:pt>
                <c:pt idx="47">
                  <c:v>120.12557534423271</c:v>
                </c:pt>
                <c:pt idx="48">
                  <c:v>120.34471889726652</c:v>
                </c:pt>
                <c:pt idx="49">
                  <c:v>120.55517959301376</c:v>
                </c:pt>
                <c:pt idx="50">
                  <c:v>120.75772738932089</c:v>
                </c:pt>
                <c:pt idx="51">
                  <c:v>120.95306133443104</c:v>
                </c:pt>
                <c:pt idx="52">
                  <c:v>121.14181618685572</c:v>
                </c:pt>
                <c:pt idx="53">
                  <c:v>121.32456840403862</c:v>
                </c:pt>
                <c:pt idx="54">
                  <c:v>121.50184156204234</c:v>
                </c:pt>
                <c:pt idx="55">
                  <c:v>121.67411126206028</c:v>
                </c:pt>
                <c:pt idx="56">
                  <c:v>121.84180957370029</c:v>
                </c:pt>
                <c:pt idx="57">
                  <c:v>122.00532906003615</c:v>
                </c:pt>
                <c:pt idx="58">
                  <c:v>122.165026424735</c:v>
                </c:pt>
                <c:pt idx="59">
                  <c:v>122.32122581763579</c:v>
                </c:pt>
                <c:pt idx="60">
                  <c:v>122.47422183144634</c:v>
                </c:pt>
                <c:pt idx="61">
                  <c:v>122.62428221898746</c:v>
                </c:pt>
                <c:pt idx="62">
                  <c:v>122.77165035762022</c:v>
                </c:pt>
                <c:pt idx="63">
                  <c:v>122.91654748471899</c:v>
                </c:pt>
                <c:pt idx="64">
                  <c:v>123.05917472589232</c:v>
                </c:pt>
                <c:pt idx="65">
                  <c:v>123.19971493543544</c:v>
                </c:pt>
                <c:pt idx="66">
                  <c:v>123.33833436663863</c:v>
                </c:pt>
                <c:pt idx="67">
                  <c:v>123.47518418798248</c:v>
                </c:pt>
                <c:pt idx="68">
                  <c:v>123.61040185952628</c:v>
                </c:pt>
                <c:pt idx="69">
                  <c:v>123.74411238261978</c:v>
                </c:pt>
                <c:pt idx="70">
                  <c:v>123.87642943471609</c:v>
                </c:pt>
                <c:pt idx="71">
                  <c:v>124.00745639994695</c:v>
                </c:pt>
                <c:pt idx="72">
                  <c:v>124.13728730518365</c:v>
                </c:pt>
                <c:pt idx="73">
                  <c:v>124.2660076702948</c:v>
                </c:pt>
                <c:pt idx="74">
                  <c:v>124.39369528057563</c:v>
                </c:pt>
                <c:pt idx="75">
                  <c:v>124.52042088854009</c:v>
                </c:pt>
                <c:pt idx="76">
                  <c:v>124.64624885156012</c:v>
                </c:pt>
                <c:pt idx="77">
                  <c:v>124.77123771132284</c:v>
                </c:pt>
                <c:pt idx="78">
                  <c:v>124.89544072041417</c:v>
                </c:pt>
                <c:pt idx="79">
                  <c:v>125.01890632089754</c:v>
                </c:pt>
                <c:pt idx="80">
                  <c:v>125.14167857935364</c:v>
                </c:pt>
                <c:pt idx="81">
                  <c:v>125.2637975822776</c:v>
                </c:pt>
                <c:pt idx="82">
                  <c:v>125.3852997955487</c:v>
                </c:pt>
                <c:pt idx="83">
                  <c:v>125.50621839124646</c:v>
                </c:pt>
                <c:pt idx="84">
                  <c:v>125.62658354477408</c:v>
                </c:pt>
                <c:pt idx="85">
                  <c:v>125.74642270503132</c:v>
                </c:pt>
                <c:pt idx="86">
                  <c:v>125.86576084008689</c:v>
                </c:pt>
                <c:pt idx="87">
                  <c:v>125.98462066059362</c:v>
                </c:pt>
                <c:pt idx="88">
                  <c:v>126.10302282296138</c:v>
                </c:pt>
                <c:pt idx="89">
                  <c:v>126.22098611415005</c:v>
                </c:pt>
                <c:pt idx="90">
                  <c:v>126.33852761976219</c:v>
                </c:pt>
                <c:pt idx="91">
                  <c:v>126.45566287691102</c:v>
                </c:pt>
                <c:pt idx="92">
                  <c:v>126.57240601332461</c:v>
                </c:pt>
                <c:pt idx="93">
                  <c:v>126.68876987383068</c:v>
                </c:pt>
                <c:pt idx="94">
                  <c:v>126.80476613550174</c:v>
                </c:pt>
                <c:pt idx="95">
                  <c:v>126.92040541236585</c:v>
                </c:pt>
                <c:pt idx="96">
                  <c:v>127.03569735068076</c:v>
                </c:pt>
                <c:pt idx="97">
                  <c:v>127.15065071568097</c:v>
                </c:pt>
                <c:pt idx="98">
                  <c:v>127.26527347043871</c:v>
                </c:pt>
                <c:pt idx="99">
                  <c:v>127.37957284769131</c:v>
                </c:pt>
                <c:pt idx="100">
                  <c:v>127.49355541518375</c:v>
                </c:pt>
                <c:pt idx="101">
                  <c:v>127.60722713514571</c:v>
                </c:pt>
                <c:pt idx="102">
                  <c:v>127.72059341842434</c:v>
                </c:pt>
                <c:pt idx="103">
                  <c:v>127.8336591737511</c:v>
                </c:pt>
                <c:pt idx="104">
                  <c:v>127.94642885259937</c:v>
                </c:pt>
                <c:pt idx="105">
                  <c:v>128.05890649002711</c:v>
                </c:pt>
                <c:pt idx="106">
                  <c:v>128.17109574182555</c:v>
                </c:pt>
                <c:pt idx="107">
                  <c:v>128.28299991838617</c:v>
                </c:pt>
                <c:pt idx="108">
                  <c:v>128.3946220154873</c:v>
                </c:pt>
                <c:pt idx="109">
                  <c:v>128.50596474237128</c:v>
                </c:pt>
                <c:pt idx="110">
                  <c:v>128.6170305472759</c:v>
                </c:pt>
                <c:pt idx="111">
                  <c:v>128.7278216407085</c:v>
                </c:pt>
                <c:pt idx="112">
                  <c:v>128.83834001661285</c:v>
                </c:pt>
                <c:pt idx="113">
                  <c:v>128.94858747168328</c:v>
                </c:pt>
                <c:pt idx="114">
                  <c:v>129.05856562291041</c:v>
                </c:pt>
                <c:pt idx="115">
                  <c:v>129.16827592361423</c:v>
                </c:pt>
                <c:pt idx="116">
                  <c:v>129.27771967799293</c:v>
                </c:pt>
                <c:pt idx="117">
                  <c:v>129.38689805441061</c:v>
                </c:pt>
                <c:pt idx="118">
                  <c:v>129.49581209749749</c:v>
                </c:pt>
                <c:pt idx="119">
                  <c:v>129.60446273915906</c:v>
                </c:pt>
                <c:pt idx="120">
                  <c:v>129.71285080861733</c:v>
                </c:pt>
                <c:pt idx="121">
                  <c:v>129.82097704155075</c:v>
                </c:pt>
                <c:pt idx="122">
                  <c:v>129.92884208844222</c:v>
                </c:pt>
                <c:pt idx="123">
                  <c:v>130.03644652215087</c:v>
                </c:pt>
                <c:pt idx="124">
                  <c:v>130.14379084483073</c:v>
                </c:pt>
                <c:pt idx="125">
                  <c:v>130.25087549425544</c:v>
                </c:pt>
                <c:pt idx="126">
                  <c:v>130.35770084954177</c:v>
                </c:pt>
                <c:pt idx="127">
                  <c:v>130.46426723638703</c:v>
                </c:pt>
                <c:pt idx="128">
                  <c:v>130.57057493184297</c:v>
                </c:pt>
                <c:pt idx="129">
                  <c:v>130.67662416867176</c:v>
                </c:pt>
                <c:pt idx="130">
                  <c:v>130.78241513928825</c:v>
                </c:pt>
                <c:pt idx="131">
                  <c:v>130.88794799940013</c:v>
                </c:pt>
                <c:pt idx="132">
                  <c:v>130.9932228712801</c:v>
                </c:pt>
                <c:pt idx="133">
                  <c:v>131.09823984676589</c:v>
                </c:pt>
                <c:pt idx="134">
                  <c:v>131.20299899001529</c:v>
                </c:pt>
                <c:pt idx="135">
                  <c:v>131.30750033998171</c:v>
                </c:pt>
                <c:pt idx="136">
                  <c:v>131.41174391269823</c:v>
                </c:pt>
                <c:pt idx="137">
                  <c:v>131.51572970334968</c:v>
                </c:pt>
                <c:pt idx="138">
                  <c:v>131.61945768816142</c:v>
                </c:pt>
                <c:pt idx="139">
                  <c:v>131.72292782612425</c:v>
                </c:pt>
                <c:pt idx="140">
                  <c:v>131.82614006057284</c:v>
                </c:pt>
                <c:pt idx="141">
                  <c:v>131.92909432059471</c:v>
                </c:pt>
                <c:pt idx="142">
                  <c:v>132.03179052237201</c:v>
                </c:pt>
                <c:pt idx="143">
                  <c:v>132.13422857035434</c:v>
                </c:pt>
                <c:pt idx="144">
                  <c:v>132.23640835834166</c:v>
                </c:pt>
                <c:pt idx="145">
                  <c:v>132.33832977048797</c:v>
                </c:pt>
                <c:pt idx="146">
                  <c:v>132.43999268220156</c:v>
                </c:pt>
                <c:pt idx="147">
                  <c:v>132.54139696096181</c:v>
                </c:pt>
                <c:pt idx="148">
                  <c:v>132.64254246708398</c:v>
                </c:pt>
                <c:pt idx="149">
                  <c:v>132.74342905439968</c:v>
                </c:pt>
                <c:pt idx="150">
                  <c:v>132.84405657087962</c:v>
                </c:pt>
                <c:pt idx="151">
                  <c:v>132.94442485921226</c:v>
                </c:pt>
                <c:pt idx="152">
                  <c:v>133.04453375732075</c:v>
                </c:pt>
                <c:pt idx="153">
                  <c:v>133.14438309883619</c:v>
                </c:pt>
                <c:pt idx="154">
                  <c:v>133.2439727135301</c:v>
                </c:pt>
                <c:pt idx="155">
                  <c:v>133.34330242772435</c:v>
                </c:pt>
                <c:pt idx="156">
                  <c:v>133.44237206462859</c:v>
                </c:pt>
                <c:pt idx="157">
                  <c:v>133.54118144469317</c:v>
                </c:pt>
                <c:pt idx="158">
                  <c:v>133.63973038588904</c:v>
                </c:pt>
                <c:pt idx="159">
                  <c:v>133.73801870399976</c:v>
                </c:pt>
                <c:pt idx="160">
                  <c:v>133.83604621286071</c:v>
                </c:pt>
                <c:pt idx="161">
                  <c:v>133.93381272458123</c:v>
                </c:pt>
                <c:pt idx="162">
                  <c:v>134.03131804977926</c:v>
                </c:pt>
                <c:pt idx="163">
                  <c:v>134.12856199774154</c:v>
                </c:pt>
                <c:pt idx="164">
                  <c:v>134.22554437660878</c:v>
                </c:pt>
                <c:pt idx="165">
                  <c:v>134.32226499354672</c:v>
                </c:pt>
                <c:pt idx="166">
                  <c:v>134.41872365486239</c:v>
                </c:pt>
                <c:pt idx="167">
                  <c:v>134.51492016616106</c:v>
                </c:pt>
                <c:pt idx="168">
                  <c:v>134.61085433246126</c:v>
                </c:pt>
                <c:pt idx="169">
                  <c:v>134.70652595828923</c:v>
                </c:pt>
                <c:pt idx="170">
                  <c:v>134.80193484779997</c:v>
                </c:pt>
                <c:pt idx="171">
                  <c:v>134.89708080485536</c:v>
                </c:pt>
                <c:pt idx="172">
                  <c:v>134.99196363310935</c:v>
                </c:pt>
                <c:pt idx="173">
                  <c:v>135.08658313609541</c:v>
                </c:pt>
                <c:pt idx="174">
                  <c:v>135.18093911727104</c:v>
                </c:pt>
                <c:pt idx="175">
                  <c:v>135.27503138010789</c:v>
                </c:pt>
                <c:pt idx="176">
                  <c:v>135.36885972813451</c:v>
                </c:pt>
                <c:pt idx="177">
                  <c:v>135.46242396499744</c:v>
                </c:pt>
                <c:pt idx="178">
                  <c:v>135.55572389449242</c:v>
                </c:pt>
                <c:pt idx="179">
                  <c:v>135.64875932063217</c:v>
                </c:pt>
                <c:pt idx="180">
                  <c:v>135.74153004766725</c:v>
                </c:pt>
                <c:pt idx="181">
                  <c:v>135.83403588013542</c:v>
                </c:pt>
                <c:pt idx="182">
                  <c:v>135.92627662288265</c:v>
                </c:pt>
                <c:pt idx="183">
                  <c:v>136.01825208110444</c:v>
                </c:pt>
                <c:pt idx="184">
                  <c:v>136.10996206036421</c:v>
                </c:pt>
                <c:pt idx="185">
                  <c:v>136.20140636662569</c:v>
                </c:pt>
                <c:pt idx="186">
                  <c:v>136.29258480627962</c:v>
                </c:pt>
                <c:pt idx="187">
                  <c:v>136.3834971861437</c:v>
                </c:pt>
                <c:pt idx="188">
                  <c:v>136.474143313507</c:v>
                </c:pt>
                <c:pt idx="189">
                  <c:v>136.56452299613414</c:v>
                </c:pt>
                <c:pt idx="190">
                  <c:v>136.65463604228006</c:v>
                </c:pt>
                <c:pt idx="191">
                  <c:v>136.74448226071061</c:v>
                </c:pt>
                <c:pt idx="192">
                  <c:v>136.83406146071059</c:v>
                </c:pt>
                <c:pt idx="193">
                  <c:v>136.9233734520995</c:v>
                </c:pt>
                <c:pt idx="194">
                  <c:v>137.01241804523585</c:v>
                </c:pt>
                <c:pt idx="195">
                  <c:v>137.10119505103543</c:v>
                </c:pt>
                <c:pt idx="196">
                  <c:v>137.1897042809793</c:v>
                </c:pt>
                <c:pt idx="197">
                  <c:v>137.27794554710209</c:v>
                </c:pt>
                <c:pt idx="198">
                  <c:v>137.36591866203636</c:v>
                </c:pt>
                <c:pt idx="199">
                  <c:v>137.45362343899015</c:v>
                </c:pt>
                <c:pt idx="200">
                  <c:v>137.54105969175461</c:v>
                </c:pt>
                <c:pt idx="201">
                  <c:v>137.62822723472331</c:v>
                </c:pt>
                <c:pt idx="202">
                  <c:v>137.71512588289517</c:v>
                </c:pt>
                <c:pt idx="203">
                  <c:v>137.80175545185958</c:v>
                </c:pt>
                <c:pt idx="204">
                  <c:v>137.88811575782407</c:v>
                </c:pt>
                <c:pt idx="205">
                  <c:v>137.97420661760395</c:v>
                </c:pt>
                <c:pt idx="206">
                  <c:v>138.06002784863236</c:v>
                </c:pt>
                <c:pt idx="207">
                  <c:v>138.14557926896251</c:v>
                </c:pt>
                <c:pt idx="208">
                  <c:v>138.23086069726071</c:v>
                </c:pt>
                <c:pt idx="209">
                  <c:v>138.31587195282353</c:v>
                </c:pt>
                <c:pt idx="210">
                  <c:v>138.40061285557024</c:v>
                </c:pt>
                <c:pt idx="211">
                  <c:v>138.48508322603945</c:v>
                </c:pt>
                <c:pt idx="212">
                  <c:v>138.5692828854088</c:v>
                </c:pt>
                <c:pt idx="213">
                  <c:v>138.65321165547854</c:v>
                </c:pt>
                <c:pt idx="214">
                  <c:v>138.73686935868085</c:v>
                </c:pt>
                <c:pt idx="215">
                  <c:v>138.82025581808171</c:v>
                </c:pt>
                <c:pt idx="216">
                  <c:v>138.90337085737804</c:v>
                </c:pt>
                <c:pt idx="217">
                  <c:v>138.98621430090134</c:v>
                </c:pt>
                <c:pt idx="218">
                  <c:v>139.06878597361762</c:v>
                </c:pt>
                <c:pt idx="219">
                  <c:v>139.1510857011238</c:v>
                </c:pt>
                <c:pt idx="220">
                  <c:v>139.23311330965325</c:v>
                </c:pt>
                <c:pt idx="221">
                  <c:v>139.31486862607656</c:v>
                </c:pt>
                <c:pt idx="222">
                  <c:v>139.39635147789795</c:v>
                </c:pt>
                <c:pt idx="223">
                  <c:v>139.47756169325748</c:v>
                </c:pt>
                <c:pt idx="224">
                  <c:v>139.55849910093281</c:v>
                </c:pt>
                <c:pt idx="225">
                  <c:v>139.6391635303352</c:v>
                </c:pt>
                <c:pt idx="226">
                  <c:v>139.71955481151144</c:v>
                </c:pt>
                <c:pt idx="227">
                  <c:v>139.79967277514646</c:v>
                </c:pt>
                <c:pt idx="228">
                  <c:v>139.87951725255746</c:v>
                </c:pt>
                <c:pt idx="229">
                  <c:v>139.9590880756991</c:v>
                </c:pt>
                <c:pt idx="230">
                  <c:v>140.03838507716245</c:v>
                </c:pt>
                <c:pt idx="231">
                  <c:v>140.1174080901732</c:v>
                </c:pt>
                <c:pt idx="232">
                  <c:v>140.19615694858771</c:v>
                </c:pt>
                <c:pt idx="233">
                  <c:v>140.27463148690083</c:v>
                </c:pt>
                <c:pt idx="234">
                  <c:v>140.35283154023546</c:v>
                </c:pt>
                <c:pt idx="235">
                  <c:v>140.43075694435694</c:v>
                </c:pt>
                <c:pt idx="236">
                  <c:v>140.50840753565137</c:v>
                </c:pt>
                <c:pt idx="237">
                  <c:v>140.58578315115795</c:v>
                </c:pt>
                <c:pt idx="238">
                  <c:v>140.66288362852603</c:v>
                </c:pt>
                <c:pt idx="239">
                  <c:v>140.73970880605219</c:v>
                </c:pt>
                <c:pt idx="240">
                  <c:v>140.81625852265611</c:v>
                </c:pt>
                <c:pt idx="241">
                  <c:v>140.89253261789423</c:v>
                </c:pt>
                <c:pt idx="242">
                  <c:v>140.96853093194477</c:v>
                </c:pt>
                <c:pt idx="243">
                  <c:v>141.04425330562833</c:v>
                </c:pt>
                <c:pt idx="244">
                  <c:v>141.11969958038634</c:v>
                </c:pt>
                <c:pt idx="245">
                  <c:v>141.19486959829038</c:v>
                </c:pt>
                <c:pt idx="246">
                  <c:v>141.26976320203755</c:v>
                </c:pt>
                <c:pt idx="247">
                  <c:v>141.34438023496179</c:v>
                </c:pt>
                <c:pt idx="248">
                  <c:v>141.4187205410214</c:v>
                </c:pt>
                <c:pt idx="249">
                  <c:v>141.49278396479815</c:v>
                </c:pt>
                <c:pt idx="250">
                  <c:v>141.56657035149689</c:v>
                </c:pt>
                <c:pt idx="251">
                  <c:v>141.64007954695859</c:v>
                </c:pt>
                <c:pt idx="252">
                  <c:v>141.71331139764101</c:v>
                </c:pt>
                <c:pt idx="253">
                  <c:v>141.78626575063601</c:v>
                </c:pt>
                <c:pt idx="254">
                  <c:v>141.85894245364571</c:v>
                </c:pt>
                <c:pt idx="255">
                  <c:v>141.93134135500685</c:v>
                </c:pt>
                <c:pt idx="256">
                  <c:v>142.00346230367123</c:v>
                </c:pt>
                <c:pt idx="257">
                  <c:v>142.07530514922675</c:v>
                </c:pt>
                <c:pt idx="258">
                  <c:v>142.14686974186824</c:v>
                </c:pt>
                <c:pt idx="259">
                  <c:v>142.21815593241976</c:v>
                </c:pt>
                <c:pt idx="260">
                  <c:v>142.28916357232745</c:v>
                </c:pt>
                <c:pt idx="261">
                  <c:v>142.35989251364654</c:v>
                </c:pt>
                <c:pt idx="262">
                  <c:v>142.43034260906779</c:v>
                </c:pt>
                <c:pt idx="263">
                  <c:v>142.50051371189312</c:v>
                </c:pt>
                <c:pt idx="264">
                  <c:v>142.57040567604142</c:v>
                </c:pt>
                <c:pt idx="265">
                  <c:v>142.6400183560543</c:v>
                </c:pt>
                <c:pt idx="266">
                  <c:v>142.7093516070851</c:v>
                </c:pt>
                <c:pt idx="267">
                  <c:v>142.77840528490918</c:v>
                </c:pt>
                <c:pt idx="268">
                  <c:v>142.84717924591951</c:v>
                </c:pt>
                <c:pt idx="269">
                  <c:v>142.91567334711999</c:v>
                </c:pt>
                <c:pt idx="270">
                  <c:v>142.98388744612976</c:v>
                </c:pt>
                <c:pt idx="271">
                  <c:v>143.05182140118819</c:v>
                </c:pt>
                <c:pt idx="272">
                  <c:v>143.1194750711457</c:v>
                </c:pt>
                <c:pt idx="273">
                  <c:v>143.18684831546943</c:v>
                </c:pt>
                <c:pt idx="274">
                  <c:v>143.25394099422977</c:v>
                </c:pt>
                <c:pt idx="275">
                  <c:v>143.32075296812337</c:v>
                </c:pt>
                <c:pt idx="276">
                  <c:v>143.38728409845069</c:v>
                </c:pt>
                <c:pt idx="277">
                  <c:v>143.45353424712732</c:v>
                </c:pt>
                <c:pt idx="278">
                  <c:v>143.51950327667376</c:v>
                </c:pt>
                <c:pt idx="279">
                  <c:v>143.58519105023433</c:v>
                </c:pt>
                <c:pt idx="280">
                  <c:v>143.65059743154478</c:v>
                </c:pt>
                <c:pt idx="281">
                  <c:v>143.71572228496703</c:v>
                </c:pt>
                <c:pt idx="282">
                  <c:v>143.78056547546151</c:v>
                </c:pt>
                <c:pt idx="283">
                  <c:v>143.84512686860305</c:v>
                </c:pt>
                <c:pt idx="284">
                  <c:v>143.90940633057451</c:v>
                </c:pt>
                <c:pt idx="285">
                  <c:v>143.97340372815631</c:v>
                </c:pt>
                <c:pt idx="286">
                  <c:v>144.03711892875415</c:v>
                </c:pt>
                <c:pt idx="287">
                  <c:v>144.10055180036181</c:v>
                </c:pt>
                <c:pt idx="288">
                  <c:v>144.16370221159053</c:v>
                </c:pt>
                <c:pt idx="289">
                  <c:v>144.2265700316504</c:v>
                </c:pt>
                <c:pt idx="290">
                  <c:v>144.28915513036415</c:v>
                </c:pt>
                <c:pt idx="291">
                  <c:v>144.35145737814781</c:v>
                </c:pt>
                <c:pt idx="292">
                  <c:v>144.41347664603322</c:v>
                </c:pt>
                <c:pt idx="293">
                  <c:v>144.4752128056478</c:v>
                </c:pt>
                <c:pt idx="294">
                  <c:v>144.53666572922404</c:v>
                </c:pt>
                <c:pt idx="295">
                  <c:v>144.59783528959974</c:v>
                </c:pt>
                <c:pt idx="296">
                  <c:v>144.65872136020852</c:v>
                </c:pt>
                <c:pt idx="297">
                  <c:v>144.71932381508935</c:v>
                </c:pt>
                <c:pt idx="298">
                  <c:v>144.77964252889154</c:v>
                </c:pt>
                <c:pt idx="299">
                  <c:v>144.83967737684068</c:v>
                </c:pt>
                <c:pt idx="300">
                  <c:v>144.89942823478754</c:v>
                </c:pt>
                <c:pt idx="301">
                  <c:v>144.9588949791673</c:v>
                </c:pt>
                <c:pt idx="302">
                  <c:v>145.0180774870241</c:v>
                </c:pt>
                <c:pt idx="303">
                  <c:v>145.07697563599518</c:v>
                </c:pt>
                <c:pt idx="304">
                  <c:v>145.13558930431489</c:v>
                </c:pt>
                <c:pt idx="305">
                  <c:v>145.19391837081696</c:v>
                </c:pt>
                <c:pt idx="306">
                  <c:v>145.25196271493357</c:v>
                </c:pt>
                <c:pt idx="307">
                  <c:v>145.30972221669421</c:v>
                </c:pt>
                <c:pt idx="308">
                  <c:v>145.36719675672541</c:v>
                </c:pt>
                <c:pt idx="309">
                  <c:v>145.42438621624535</c:v>
                </c:pt>
                <c:pt idx="310">
                  <c:v>145.4812904770713</c:v>
                </c:pt>
                <c:pt idx="311">
                  <c:v>145.53790942161748</c:v>
                </c:pt>
                <c:pt idx="312">
                  <c:v>145.59424293288319</c:v>
                </c:pt>
                <c:pt idx="313">
                  <c:v>145.65029089448001</c:v>
                </c:pt>
                <c:pt idx="314">
                  <c:v>145.70605319059393</c:v>
                </c:pt>
                <c:pt idx="315">
                  <c:v>145.76152970600992</c:v>
                </c:pt>
                <c:pt idx="316">
                  <c:v>145.81672032611868</c:v>
                </c:pt>
                <c:pt idx="317">
                  <c:v>145.87162493688621</c:v>
                </c:pt>
                <c:pt idx="318">
                  <c:v>145.92624342488281</c:v>
                </c:pt>
                <c:pt idx="319">
                  <c:v>145.98057567725698</c:v>
                </c:pt>
                <c:pt idx="320">
                  <c:v>146.03462158177106</c:v>
                </c:pt>
                <c:pt idx="321">
                  <c:v>146.0883810267494</c:v>
                </c:pt>
                <c:pt idx="322">
                  <c:v>146.14185390112954</c:v>
                </c:pt>
                <c:pt idx="323">
                  <c:v>146.19504009442645</c:v>
                </c:pt>
                <c:pt idx="324">
                  <c:v>146.24793949675444</c:v>
                </c:pt>
                <c:pt idx="325">
                  <c:v>146.3005519988086</c:v>
                </c:pt>
                <c:pt idx="326">
                  <c:v>146.3528774918785</c:v>
                </c:pt>
                <c:pt idx="327">
                  <c:v>146.40491586783807</c:v>
                </c:pt>
                <c:pt idx="328">
                  <c:v>146.45666701915385</c:v>
                </c:pt>
                <c:pt idx="329">
                  <c:v>146.50813083887098</c:v>
                </c:pt>
                <c:pt idx="330">
                  <c:v>146.55930722063033</c:v>
                </c:pt>
                <c:pt idx="331">
                  <c:v>146.61019605866312</c:v>
                </c:pt>
                <c:pt idx="332">
                  <c:v>146.66079724776924</c:v>
                </c:pt>
                <c:pt idx="333">
                  <c:v>146.71111068335679</c:v>
                </c:pt>
                <c:pt idx="334">
                  <c:v>146.76113626140534</c:v>
                </c:pt>
                <c:pt idx="335">
                  <c:v>146.81087387848464</c:v>
                </c:pt>
                <c:pt idx="336">
                  <c:v>146.86032343174634</c:v>
                </c:pt>
                <c:pt idx="337">
                  <c:v>146.90948481893503</c:v>
                </c:pt>
                <c:pt idx="338">
                  <c:v>146.95835793836184</c:v>
                </c:pt>
                <c:pt idx="339">
                  <c:v>147.00694268894233</c:v>
                </c:pt>
                <c:pt idx="340">
                  <c:v>147.05523897016627</c:v>
                </c:pt>
                <c:pt idx="341">
                  <c:v>147.10324668210282</c:v>
                </c:pt>
                <c:pt idx="342">
                  <c:v>147.15096572540423</c:v>
                </c:pt>
                <c:pt idx="343">
                  <c:v>147.19839600131607</c:v>
                </c:pt>
                <c:pt idx="344">
                  <c:v>147.24553741165764</c:v>
                </c:pt>
                <c:pt idx="345">
                  <c:v>147.29238985882256</c:v>
                </c:pt>
                <c:pt idx="346">
                  <c:v>147.33895324579902</c:v>
                </c:pt>
                <c:pt idx="347">
                  <c:v>147.38522747615244</c:v>
                </c:pt>
                <c:pt idx="348">
                  <c:v>147.43121245402477</c:v>
                </c:pt>
                <c:pt idx="349">
                  <c:v>147.4769080841412</c:v>
                </c:pt>
                <c:pt idx="350">
                  <c:v>147.52231427181002</c:v>
                </c:pt>
                <c:pt idx="351">
                  <c:v>147.5674309229077</c:v>
                </c:pt>
                <c:pt idx="352">
                  <c:v>147.61225794390347</c:v>
                </c:pt>
                <c:pt idx="353">
                  <c:v>147.65679524183997</c:v>
                </c:pt>
                <c:pt idx="354">
                  <c:v>147.70104272433528</c:v>
                </c:pt>
                <c:pt idx="355">
                  <c:v>147.74500029959091</c:v>
                </c:pt>
                <c:pt idx="356">
                  <c:v>147.78866787637998</c:v>
                </c:pt>
                <c:pt idx="357">
                  <c:v>147.83204536406402</c:v>
                </c:pt>
                <c:pt idx="358">
                  <c:v>147.875132672571</c:v>
                </c:pt>
                <c:pt idx="359">
                  <c:v>147.91792971241026</c:v>
                </c:pt>
                <c:pt idx="360">
                  <c:v>147.96043639467004</c:v>
                </c:pt>
                <c:pt idx="361">
                  <c:v>148.00265263100727</c:v>
                </c:pt>
                <c:pt idx="362">
                  <c:v>148.04457833366223</c:v>
                </c:pt>
                <c:pt idx="363">
                  <c:v>148.08621341545347</c:v>
                </c:pt>
                <c:pt idx="364">
                  <c:v>148.12755778976359</c:v>
                </c:pt>
                <c:pt idx="365">
                  <c:v>148.16861137055926</c:v>
                </c:pt>
                <c:pt idx="366">
                  <c:v>148.20937407238208</c:v>
                </c:pt>
                <c:pt idx="367">
                  <c:v>148.249845810343</c:v>
                </c:pt>
                <c:pt idx="368">
                  <c:v>148.2900265001303</c:v>
                </c:pt>
                <c:pt idx="369">
                  <c:v>148.32991605800845</c:v>
                </c:pt>
                <c:pt idx="370">
                  <c:v>148.36951440080853</c:v>
                </c:pt>
                <c:pt idx="371">
                  <c:v>148.40882144594056</c:v>
                </c:pt>
                <c:pt idx="372">
                  <c:v>148.44783711138814</c:v>
                </c:pt>
                <c:pt idx="373">
                  <c:v>148.48656131570507</c:v>
                </c:pt>
                <c:pt idx="374">
                  <c:v>148.52499397801893</c:v>
                </c:pt>
                <c:pt idx="375">
                  <c:v>148.56313501802822</c:v>
                </c:pt>
                <c:pt idx="376">
                  <c:v>148.60098435600565</c:v>
                </c:pt>
                <c:pt idx="377">
                  <c:v>148.63854191278921</c:v>
                </c:pt>
                <c:pt idx="378">
                  <c:v>148.67580760980067</c:v>
                </c:pt>
                <c:pt idx="379">
                  <c:v>148.71278136902075</c:v>
                </c:pt>
                <c:pt idx="380">
                  <c:v>148.74946311300619</c:v>
                </c:pt>
                <c:pt idx="381">
                  <c:v>148.7858527648855</c:v>
                </c:pt>
                <c:pt idx="382">
                  <c:v>148.82195024835349</c:v>
                </c:pt>
                <c:pt idx="383">
                  <c:v>148.85775548767896</c:v>
                </c:pt>
                <c:pt idx="384">
                  <c:v>148.89326840769718</c:v>
                </c:pt>
                <c:pt idx="385">
                  <c:v>148.92848893381841</c:v>
                </c:pt>
                <c:pt idx="386">
                  <c:v>148.9634169920142</c:v>
                </c:pt>
                <c:pt idx="387">
                  <c:v>148.99805250883136</c:v>
                </c:pt>
                <c:pt idx="388">
                  <c:v>149.03239541138356</c:v>
                </c:pt>
                <c:pt idx="389">
                  <c:v>149.0664456273544</c:v>
                </c:pt>
                <c:pt idx="390">
                  <c:v>149.1002030849906</c:v>
                </c:pt>
                <c:pt idx="391">
                  <c:v>149.13366771311254</c:v>
                </c:pt>
                <c:pt idx="392">
                  <c:v>149.16683944110983</c:v>
                </c:pt>
                <c:pt idx="393">
                  <c:v>149.19971819893104</c:v>
                </c:pt>
                <c:pt idx="394">
                  <c:v>149.23230391710095</c:v>
                </c:pt>
                <c:pt idx="395">
                  <c:v>149.2645965267088</c:v>
                </c:pt>
                <c:pt idx="396">
                  <c:v>149.29659595940427</c:v>
                </c:pt>
                <c:pt idx="397">
                  <c:v>149.32830214741904</c:v>
                </c:pt>
                <c:pt idx="398">
                  <c:v>149.35971502353115</c:v>
                </c:pt>
                <c:pt idx="399">
                  <c:v>149.39083452110063</c:v>
                </c:pt>
                <c:pt idx="400">
                  <c:v>149.42166057405029</c:v>
                </c:pt>
                <c:pt idx="401">
                  <c:v>149.45219311686029</c:v>
                </c:pt>
                <c:pt idx="402">
                  <c:v>149.48243208458541</c:v>
                </c:pt>
                <c:pt idx="403">
                  <c:v>149.51237741284839</c:v>
                </c:pt>
                <c:pt idx="404">
                  <c:v>149.54202903782073</c:v>
                </c:pt>
                <c:pt idx="405">
                  <c:v>149.57138689626038</c:v>
                </c:pt>
                <c:pt idx="406">
                  <c:v>149.60045092547114</c:v>
                </c:pt>
                <c:pt idx="407">
                  <c:v>149.62922106333215</c:v>
                </c:pt>
                <c:pt idx="408">
                  <c:v>149.65769724828851</c:v>
                </c:pt>
                <c:pt idx="409">
                  <c:v>149.68587941934152</c:v>
                </c:pt>
                <c:pt idx="410">
                  <c:v>149.713767516058</c:v>
                </c:pt>
                <c:pt idx="411">
                  <c:v>149.74136147857456</c:v>
                </c:pt>
                <c:pt idx="412">
                  <c:v>149.76866124758467</c:v>
                </c:pt>
                <c:pt idx="413">
                  <c:v>149.79566676435064</c:v>
                </c:pt>
                <c:pt idx="414">
                  <c:v>149.8223779706928</c:v>
                </c:pt>
                <c:pt idx="415">
                  <c:v>149.84879480899625</c:v>
                </c:pt>
                <c:pt idx="416">
                  <c:v>149.87491722221165</c:v>
                </c:pt>
                <c:pt idx="417">
                  <c:v>149.90074515384788</c:v>
                </c:pt>
                <c:pt idx="418">
                  <c:v>149.92627854797905</c:v>
                </c:pt>
                <c:pt idx="419">
                  <c:v>149.95151734924147</c:v>
                </c:pt>
                <c:pt idx="420">
                  <c:v>149.97646150283092</c:v>
                </c:pt>
                <c:pt idx="421">
                  <c:v>150.00111095450805</c:v>
                </c:pt>
                <c:pt idx="422">
                  <c:v>150.02546565059558</c:v>
                </c:pt>
                <c:pt idx="423">
                  <c:v>150.04952553797335</c:v>
                </c:pt>
                <c:pt idx="424">
                  <c:v>150.07329056408992</c:v>
                </c:pt>
                <c:pt idx="425">
                  <c:v>150.09676067694383</c:v>
                </c:pt>
                <c:pt idx="426">
                  <c:v>150.11993582510848</c:v>
                </c:pt>
                <c:pt idx="427">
                  <c:v>150.14281595770885</c:v>
                </c:pt>
                <c:pt idx="428">
                  <c:v>150.16540102443196</c:v>
                </c:pt>
                <c:pt idx="429">
                  <c:v>150.18769097552925</c:v>
                </c:pt>
                <c:pt idx="430">
                  <c:v>150.20968576180644</c:v>
                </c:pt>
                <c:pt idx="431">
                  <c:v>150.23138533463697</c:v>
                </c:pt>
                <c:pt idx="432">
                  <c:v>150.25278964594676</c:v>
                </c:pt>
                <c:pt idx="433">
                  <c:v>150.27389864822624</c:v>
                </c:pt>
                <c:pt idx="434">
                  <c:v>150.29471229452639</c:v>
                </c:pt>
                <c:pt idx="435">
                  <c:v>150.31523053845709</c:v>
                </c:pt>
                <c:pt idx="436">
                  <c:v>150.33545333418422</c:v>
                </c:pt>
                <c:pt idx="437">
                  <c:v>150.3553806364381</c:v>
                </c:pt>
                <c:pt idx="438">
                  <c:v>150.37501240050855</c:v>
                </c:pt>
                <c:pt idx="439">
                  <c:v>150.39434858223891</c:v>
                </c:pt>
                <c:pt idx="440">
                  <c:v>150.41338913803332</c:v>
                </c:pt>
                <c:pt idx="441">
                  <c:v>150.43213402486091</c:v>
                </c:pt>
                <c:pt idx="442">
                  <c:v>150.45058320024299</c:v>
                </c:pt>
                <c:pt idx="443">
                  <c:v>150.46873662226162</c:v>
                </c:pt>
                <c:pt idx="444">
                  <c:v>150.48659424956</c:v>
                </c:pt>
                <c:pt idx="445">
                  <c:v>150.50415604133519</c:v>
                </c:pt>
                <c:pt idx="446">
                  <c:v>150.52142195734382</c:v>
                </c:pt>
                <c:pt idx="447">
                  <c:v>150.53839195790519</c:v>
                </c:pt>
                <c:pt idx="448">
                  <c:v>150.55506600389003</c:v>
                </c:pt>
                <c:pt idx="449">
                  <c:v>150.57144405673046</c:v>
                </c:pt>
                <c:pt idx="450">
                  <c:v>150.58752607841777</c:v>
                </c:pt>
                <c:pt idx="451">
                  <c:v>150.60331203149818</c:v>
                </c:pt>
                <c:pt idx="452">
                  <c:v>150.61880187907875</c:v>
                </c:pt>
                <c:pt idx="453">
                  <c:v>150.63399558481913</c:v>
                </c:pt>
                <c:pt idx="454">
                  <c:v>150.64889311294084</c:v>
                </c:pt>
                <c:pt idx="455">
                  <c:v>150.66349442822278</c:v>
                </c:pt>
                <c:pt idx="456">
                  <c:v>150.6777994960012</c:v>
                </c:pt>
                <c:pt idx="457">
                  <c:v>150.6918082821646</c:v>
                </c:pt>
                <c:pt idx="458">
                  <c:v>150.70552075316238</c:v>
                </c:pt>
                <c:pt idx="459">
                  <c:v>150.71893687600431</c:v>
                </c:pt>
                <c:pt idx="460">
                  <c:v>150.73205661825014</c:v>
                </c:pt>
                <c:pt idx="461">
                  <c:v>150.74487994802331</c:v>
                </c:pt>
                <c:pt idx="462">
                  <c:v>150.75740683399502</c:v>
                </c:pt>
                <c:pt idx="463">
                  <c:v>150.76963724540349</c:v>
                </c:pt>
                <c:pt idx="464">
                  <c:v>150.78157115203734</c:v>
                </c:pt>
                <c:pt idx="465">
                  <c:v>150.79320852424536</c:v>
                </c:pt>
                <c:pt idx="466">
                  <c:v>150.80454933292984</c:v>
                </c:pt>
                <c:pt idx="467">
                  <c:v>150.8155935495474</c:v>
                </c:pt>
                <c:pt idx="468">
                  <c:v>150.82634114611722</c:v>
                </c:pt>
                <c:pt idx="469">
                  <c:v>150.8367920952094</c:v>
                </c:pt>
                <c:pt idx="470">
                  <c:v>150.84694636995306</c:v>
                </c:pt>
                <c:pt idx="471">
                  <c:v>150.85680394403704</c:v>
                </c:pt>
                <c:pt idx="472">
                  <c:v>150.86636479169337</c:v>
                </c:pt>
                <c:pt idx="473">
                  <c:v>150.87562888772578</c:v>
                </c:pt>
                <c:pt idx="474">
                  <c:v>150.88459620748515</c:v>
                </c:pt>
                <c:pt idx="475">
                  <c:v>150.89326672687866</c:v>
                </c:pt>
                <c:pt idx="476">
                  <c:v>150.90164042237356</c:v>
                </c:pt>
                <c:pt idx="477">
                  <c:v>150.90971727098682</c:v>
                </c:pt>
                <c:pt idx="478">
                  <c:v>150.91749725029641</c:v>
                </c:pt>
                <c:pt idx="479">
                  <c:v>150.92498033843557</c:v>
                </c:pt>
                <c:pt idx="480">
                  <c:v>150.93216651408892</c:v>
                </c:pt>
                <c:pt idx="481">
                  <c:v>150.93905575650257</c:v>
                </c:pt>
                <c:pt idx="482">
                  <c:v>150.94564804547414</c:v>
                </c:pt>
                <c:pt idx="483">
                  <c:v>150.9519433613591</c:v>
                </c:pt>
                <c:pt idx="484">
                  <c:v>150.95794168506538</c:v>
                </c:pt>
                <c:pt idx="485">
                  <c:v>150.96364299806089</c:v>
                </c:pt>
                <c:pt idx="486">
                  <c:v>150.96904728236697</c:v>
                </c:pt>
                <c:pt idx="487">
                  <c:v>150.97415452056003</c:v>
                </c:pt>
                <c:pt idx="488">
                  <c:v>150.97896469576941</c:v>
                </c:pt>
                <c:pt idx="489">
                  <c:v>150.98347779168526</c:v>
                </c:pt>
                <c:pt idx="490">
                  <c:v>150.98769379255188</c:v>
                </c:pt>
                <c:pt idx="491">
                  <c:v>150.9916126831653</c:v>
                </c:pt>
                <c:pt idx="492">
                  <c:v>150.99523444888075</c:v>
                </c:pt>
                <c:pt idx="493">
                  <c:v>150.9985590756088</c:v>
                </c:pt>
                <c:pt idx="494">
                  <c:v>151.00158654980967</c:v>
                </c:pt>
                <c:pt idx="495">
                  <c:v>151.0043168585081</c:v>
                </c:pt>
                <c:pt idx="496">
                  <c:v>151.00674998927536</c:v>
                </c:pt>
                <c:pt idx="497">
                  <c:v>151.00888593024584</c:v>
                </c:pt>
                <c:pt idx="498">
                  <c:v>151.01072467010511</c:v>
                </c:pt>
                <c:pt idx="499">
                  <c:v>151.01226619809242</c:v>
                </c:pt>
                <c:pt idx="500">
                  <c:v>151.01351050400712</c:v>
                </c:pt>
                <c:pt idx="501">
                  <c:v>151.0144575781992</c:v>
                </c:pt>
                <c:pt idx="502">
                  <c:v>151.01510741157779</c:v>
                </c:pt>
                <c:pt idx="503">
                  <c:v>151.01545999560545</c:v>
                </c:pt>
                <c:pt idx="504">
                  <c:v>151.01551532229931</c:v>
                </c:pt>
                <c:pt idx="505">
                  <c:v>151.0152733842373</c:v>
                </c:pt>
                <c:pt idx="506">
                  <c:v>151.01473417454537</c:v>
                </c:pt>
                <c:pt idx="507">
                  <c:v>151.01389768690782</c:v>
                </c:pt>
                <c:pt idx="508">
                  <c:v>151.01276391556777</c:v>
                </c:pt>
                <c:pt idx="509">
                  <c:v>151.01133285531995</c:v>
                </c:pt>
                <c:pt idx="510">
                  <c:v>151.00960450151271</c:v>
                </c:pt>
                <c:pt idx="511">
                  <c:v>151.00757885005817</c:v>
                </c:pt>
                <c:pt idx="512">
                  <c:v>151.00525589741457</c:v>
                </c:pt>
                <c:pt idx="513">
                  <c:v>151.00263564060018</c:v>
                </c:pt>
                <c:pt idx="514">
                  <c:v>150.99971807719081</c:v>
                </c:pt>
                <c:pt idx="515">
                  <c:v>150.99650320531572</c:v>
                </c:pt>
                <c:pt idx="516">
                  <c:v>150.99299102365967</c:v>
                </c:pt>
                <c:pt idx="517">
                  <c:v>150.98918153146388</c:v>
                </c:pt>
                <c:pt idx="518">
                  <c:v>150.9850747285256</c:v>
                </c:pt>
                <c:pt idx="519">
                  <c:v>150.98067061519581</c:v>
                </c:pt>
                <c:pt idx="520">
                  <c:v>150.97596919238285</c:v>
                </c:pt>
                <c:pt idx="521">
                  <c:v>150.97097046155332</c:v>
                </c:pt>
                <c:pt idx="522">
                  <c:v>150.96567442472801</c:v>
                </c:pt>
                <c:pt idx="523">
                  <c:v>150.96008108448262</c:v>
                </c:pt>
                <c:pt idx="524">
                  <c:v>150.95419044394805</c:v>
                </c:pt>
                <c:pt idx="525">
                  <c:v>150.94800250681641</c:v>
                </c:pt>
                <c:pt idx="526">
                  <c:v>150.94151727733149</c:v>
                </c:pt>
                <c:pt idx="527">
                  <c:v>150.93473476029357</c:v>
                </c:pt>
                <c:pt idx="528">
                  <c:v>150.92765496106261</c:v>
                </c:pt>
                <c:pt idx="529">
                  <c:v>150.92027788555271</c:v>
                </c:pt>
                <c:pt idx="530">
                  <c:v>150.91260354023439</c:v>
                </c:pt>
                <c:pt idx="531">
                  <c:v>150.90463193213569</c:v>
                </c:pt>
                <c:pt idx="532">
                  <c:v>150.89636306883801</c:v>
                </c:pt>
                <c:pt idx="533">
                  <c:v>150.88779695848734</c:v>
                </c:pt>
                <c:pt idx="534">
                  <c:v>150.87893360977534</c:v>
                </c:pt>
                <c:pt idx="535">
                  <c:v>150.86977303196153</c:v>
                </c:pt>
                <c:pt idx="536">
                  <c:v>150.86031523485477</c:v>
                </c:pt>
                <c:pt idx="537">
                  <c:v>150.85056022882654</c:v>
                </c:pt>
                <c:pt idx="538">
                  <c:v>150.84050802480203</c:v>
                </c:pt>
                <c:pt idx="539">
                  <c:v>150.83015863425976</c:v>
                </c:pt>
                <c:pt idx="540">
                  <c:v>150.81951206924637</c:v>
                </c:pt>
                <c:pt idx="541">
                  <c:v>150.80856834235678</c:v>
                </c:pt>
                <c:pt idx="542">
                  <c:v>150.79732746674739</c:v>
                </c:pt>
                <c:pt idx="543">
                  <c:v>150.78578945612799</c:v>
                </c:pt>
                <c:pt idx="544">
                  <c:v>150.77395432477491</c:v>
                </c:pt>
                <c:pt idx="545">
                  <c:v>150.76182208751268</c:v>
                </c:pt>
                <c:pt idx="546">
                  <c:v>150.74939275972841</c:v>
                </c:pt>
                <c:pt idx="547">
                  <c:v>150.7366663573703</c:v>
                </c:pt>
                <c:pt idx="548">
                  <c:v>150.72364289693959</c:v>
                </c:pt>
                <c:pt idx="549">
                  <c:v>150.71032239549535</c:v>
                </c:pt>
                <c:pt idx="550">
                  <c:v>150.69670487065775</c:v>
                </c:pt>
                <c:pt idx="551">
                  <c:v>150.6827903406066</c:v>
                </c:pt>
                <c:pt idx="552">
                  <c:v>150.6685788240768</c:v>
                </c:pt>
                <c:pt idx="553">
                  <c:v>150.654070340365</c:v>
                </c:pt>
                <c:pt idx="554">
                  <c:v>150.6392649093271</c:v>
                </c:pt>
                <c:pt idx="555">
                  <c:v>150.62416255137316</c:v>
                </c:pt>
                <c:pt idx="556">
                  <c:v>150.60876328747671</c:v>
                </c:pt>
                <c:pt idx="557">
                  <c:v>150.59306713917067</c:v>
                </c:pt>
                <c:pt idx="558">
                  <c:v>150.57707412854415</c:v>
                </c:pt>
                <c:pt idx="559">
                  <c:v>150.56078427825059</c:v>
                </c:pt>
                <c:pt idx="560">
                  <c:v>150.54419761149913</c:v>
                </c:pt>
                <c:pt idx="561">
                  <c:v>150.52731415206071</c:v>
                </c:pt>
                <c:pt idx="562">
                  <c:v>150.51013392426304</c:v>
                </c:pt>
                <c:pt idx="563">
                  <c:v>150.49265695299971</c:v>
                </c:pt>
                <c:pt idx="564">
                  <c:v>150.47488326371862</c:v>
                </c:pt>
                <c:pt idx="565">
                  <c:v>150.45681288243136</c:v>
                </c:pt>
                <c:pt idx="566">
                  <c:v>150.43844583571101</c:v>
                </c:pt>
                <c:pt idx="567">
                  <c:v>150.4197821506886</c:v>
                </c:pt>
                <c:pt idx="568">
                  <c:v>150.40082185505725</c:v>
                </c:pt>
                <c:pt idx="569">
                  <c:v>150.38156497707044</c:v>
                </c:pt>
                <c:pt idx="570">
                  <c:v>150.36201154554379</c:v>
                </c:pt>
                <c:pt idx="571">
                  <c:v>150.34216158985558</c:v>
                </c:pt>
                <c:pt idx="572">
                  <c:v>150.32201513994107</c:v>
                </c:pt>
                <c:pt idx="573">
                  <c:v>150.30157222630285</c:v>
                </c:pt>
                <c:pt idx="574">
                  <c:v>150.28083288000064</c:v>
                </c:pt>
                <c:pt idx="575">
                  <c:v>150.25979713265886</c:v>
                </c:pt>
                <c:pt idx="576">
                  <c:v>150.23846501646264</c:v>
                </c:pt>
                <c:pt idx="577">
                  <c:v>150.21683656416064</c:v>
                </c:pt>
                <c:pt idx="578">
                  <c:v>150.19491180906491</c:v>
                </c:pt>
                <c:pt idx="579">
                  <c:v>150.1726907850458</c:v>
                </c:pt>
                <c:pt idx="580">
                  <c:v>150.15017352654405</c:v>
                </c:pt>
                <c:pt idx="581">
                  <c:v>150.12736006855383</c:v>
                </c:pt>
                <c:pt idx="582">
                  <c:v>150.10425044664257</c:v>
                </c:pt>
                <c:pt idx="583">
                  <c:v>150.08084469693648</c:v>
                </c:pt>
                <c:pt idx="584">
                  <c:v>150.05714285612308</c:v>
                </c:pt>
                <c:pt idx="585">
                  <c:v>150.03314496145467</c:v>
                </c:pt>
                <c:pt idx="586">
                  <c:v>150.00885105075483</c:v>
                </c:pt>
                <c:pt idx="587">
                  <c:v>149.98426116240097</c:v>
                </c:pt>
                <c:pt idx="588">
                  <c:v>149.95937533534274</c:v>
                </c:pt>
                <c:pt idx="589">
                  <c:v>149.93419360908851</c:v>
                </c:pt>
                <c:pt idx="590">
                  <c:v>149.90871602371843</c:v>
                </c:pt>
                <c:pt idx="591">
                  <c:v>149.88294261987019</c:v>
                </c:pt>
                <c:pt idx="592">
                  <c:v>149.85687343875259</c:v>
                </c:pt>
                <c:pt idx="593">
                  <c:v>149.83050852213358</c:v>
                </c:pt>
                <c:pt idx="594">
                  <c:v>149.80384791235758</c:v>
                </c:pt>
                <c:pt idx="595">
                  <c:v>149.77689165232385</c:v>
                </c:pt>
                <c:pt idx="596">
                  <c:v>149.74963978550466</c:v>
                </c:pt>
                <c:pt idx="597">
                  <c:v>149.72209235593542</c:v>
                </c:pt>
                <c:pt idx="598">
                  <c:v>149.69424940821742</c:v>
                </c:pt>
                <c:pt idx="599">
                  <c:v>149.66611098752151</c:v>
                </c:pt>
                <c:pt idx="600">
                  <c:v>149.63767713958575</c:v>
                </c:pt>
                <c:pt idx="601">
                  <c:v>149.60894791071541</c:v>
                </c:pt>
                <c:pt idx="602">
                  <c:v>149.57992334777819</c:v>
                </c:pt>
                <c:pt idx="603">
                  <c:v>149.55060349821733</c:v>
                </c:pt>
                <c:pt idx="604">
                  <c:v>149.52098841003769</c:v>
                </c:pt>
                <c:pt idx="605">
                  <c:v>149.49107813181786</c:v>
                </c:pt>
                <c:pt idx="606">
                  <c:v>149.46087271270059</c:v>
                </c:pt>
                <c:pt idx="607">
                  <c:v>149.43037220240052</c:v>
                </c:pt>
                <c:pt idx="608">
                  <c:v>149.39957665119798</c:v>
                </c:pt>
                <c:pt idx="609">
                  <c:v>149.36848610994406</c:v>
                </c:pt>
                <c:pt idx="610">
                  <c:v>149.33710063006194</c:v>
                </c:pt>
                <c:pt idx="611">
                  <c:v>149.30542026354067</c:v>
                </c:pt>
                <c:pt idx="612">
                  <c:v>149.27344506294102</c:v>
                </c:pt>
                <c:pt idx="613">
                  <c:v>149.24117508139608</c:v>
                </c:pt>
                <c:pt idx="614">
                  <c:v>149.20861037260531</c:v>
                </c:pt>
                <c:pt idx="615">
                  <c:v>149.17575099084149</c:v>
                </c:pt>
                <c:pt idx="616">
                  <c:v>149.1425969909495</c:v>
                </c:pt>
                <c:pt idx="617">
                  <c:v>149.10914842834129</c:v>
                </c:pt>
                <c:pt idx="618">
                  <c:v>149.0754053590048</c:v>
                </c:pt>
                <c:pt idx="619">
                  <c:v>149.04136783950051</c:v>
                </c:pt>
                <c:pt idx="620">
                  <c:v>149.00703592695598</c:v>
                </c:pt>
                <c:pt idx="621">
                  <c:v>148.97240967907626</c:v>
                </c:pt>
                <c:pt idx="622">
                  <c:v>148.93748915413846</c:v>
                </c:pt>
                <c:pt idx="623">
                  <c:v>148.90227441098708</c:v>
                </c:pt>
                <c:pt idx="624">
                  <c:v>148.86676550905003</c:v>
                </c:pt>
                <c:pt idx="625">
                  <c:v>148.83096250831971</c:v>
                </c:pt>
                <c:pt idx="626">
                  <c:v>148.79486546936661</c:v>
                </c:pt>
                <c:pt idx="627">
                  <c:v>148.75847445333349</c:v>
                </c:pt>
                <c:pt idx="628">
                  <c:v>148.72178952194065</c:v>
                </c:pt>
                <c:pt idx="629">
                  <c:v>148.68481073748217</c:v>
                </c:pt>
                <c:pt idx="630">
                  <c:v>148.64753816282601</c:v>
                </c:pt>
                <c:pt idx="631">
                  <c:v>148.609971861415</c:v>
                </c:pt>
                <c:pt idx="632">
                  <c:v>148.57211189726834</c:v>
                </c:pt>
                <c:pt idx="633">
                  <c:v>148.53395833498416</c:v>
                </c:pt>
                <c:pt idx="634">
                  <c:v>148.49551123973254</c:v>
                </c:pt>
                <c:pt idx="635">
                  <c:v>148.45677067726322</c:v>
                </c:pt>
                <c:pt idx="636">
                  <c:v>148.41773671390058</c:v>
                </c:pt>
                <c:pt idx="637">
                  <c:v>148.37840941654954</c:v>
                </c:pt>
                <c:pt idx="638">
                  <c:v>148.33878885268868</c:v>
                </c:pt>
                <c:pt idx="639">
                  <c:v>148.29887509037911</c:v>
                </c:pt>
                <c:pt idx="640">
                  <c:v>148.25866819825646</c:v>
                </c:pt>
                <c:pt idx="641">
                  <c:v>148.2181682455371</c:v>
                </c:pt>
                <c:pt idx="642">
                  <c:v>148.17737530201256</c:v>
                </c:pt>
                <c:pt idx="643">
                  <c:v>148.13628943806191</c:v>
                </c:pt>
                <c:pt idx="644">
                  <c:v>148.09491072463402</c:v>
                </c:pt>
                <c:pt idx="645">
                  <c:v>148.05323923326421</c:v>
                </c:pt>
                <c:pt idx="646">
                  <c:v>148.01127503606628</c:v>
                </c:pt>
                <c:pt idx="647">
                  <c:v>147.96901820573424</c:v>
                </c:pt>
                <c:pt idx="648">
                  <c:v>147.92646881554344</c:v>
                </c:pt>
                <c:pt idx="649">
                  <c:v>147.88362693935113</c:v>
                </c:pt>
                <c:pt idx="650">
                  <c:v>147.84049265159589</c:v>
                </c:pt>
                <c:pt idx="651">
                  <c:v>147.79706602729675</c:v>
                </c:pt>
                <c:pt idx="652">
                  <c:v>147.75334714205803</c:v>
                </c:pt>
                <c:pt idx="653">
                  <c:v>147.70933607206689</c:v>
                </c:pt>
                <c:pt idx="654">
                  <c:v>147.66503289408831</c:v>
                </c:pt>
                <c:pt idx="655">
                  <c:v>147.620437685479</c:v>
                </c:pt>
                <c:pt idx="656">
                  <c:v>147.57555052417385</c:v>
                </c:pt>
                <c:pt idx="657">
                  <c:v>147.53037148869331</c:v>
                </c:pt>
                <c:pt idx="658">
                  <c:v>147.48490065813991</c:v>
                </c:pt>
                <c:pt idx="659">
                  <c:v>147.43913811220997</c:v>
                </c:pt>
                <c:pt idx="660">
                  <c:v>147.39308393117375</c:v>
                </c:pt>
                <c:pt idx="661">
                  <c:v>147.34673819589469</c:v>
                </c:pt>
                <c:pt idx="662">
                  <c:v>147.30010098782199</c:v>
                </c:pt>
                <c:pt idx="663">
                  <c:v>147.25317238898779</c:v>
                </c:pt>
                <c:pt idx="664">
                  <c:v>147.2059524820146</c:v>
                </c:pt>
                <c:pt idx="665">
                  <c:v>147.1584413501096</c:v>
                </c:pt>
                <c:pt idx="666">
                  <c:v>147.11063907706964</c:v>
                </c:pt>
                <c:pt idx="667">
                  <c:v>147.06254574727785</c:v>
                </c:pt>
                <c:pt idx="668">
                  <c:v>147.01416144570885</c:v>
                </c:pt>
                <c:pt idx="669">
                  <c:v>146.96548625792508</c:v>
                </c:pt>
                <c:pt idx="670">
                  <c:v>146.9165202700766</c:v>
                </c:pt>
                <c:pt idx="671">
                  <c:v>146.86726356890321</c:v>
                </c:pt>
                <c:pt idx="672">
                  <c:v>146.81771624173732</c:v>
                </c:pt>
                <c:pt idx="673">
                  <c:v>146.7678783764992</c:v>
                </c:pt>
                <c:pt idx="674">
                  <c:v>146.71775006170373</c:v>
                </c:pt>
                <c:pt idx="675">
                  <c:v>146.66733138645381</c:v>
                </c:pt>
                <c:pt idx="676">
                  <c:v>146.61662244044575</c:v>
                </c:pt>
                <c:pt idx="677">
                  <c:v>146.56562331396754</c:v>
                </c:pt>
                <c:pt idx="678">
                  <c:v>146.5143340979001</c:v>
                </c:pt>
                <c:pt idx="679">
                  <c:v>146.46275488371782</c:v>
                </c:pt>
                <c:pt idx="680">
                  <c:v>146.41088576348753</c:v>
                </c:pt>
                <c:pt idx="681">
                  <c:v>146.35872682987028</c:v>
                </c:pt>
                <c:pt idx="682">
                  <c:v>146.30627817612373</c:v>
                </c:pt>
                <c:pt idx="683">
                  <c:v>146.25353989609727</c:v>
                </c:pt>
                <c:pt idx="684">
                  <c:v>146.2005120842372</c:v>
                </c:pt>
                <c:pt idx="685">
                  <c:v>146.14719483558591</c:v>
                </c:pt>
                <c:pt idx="686">
                  <c:v>146.09358824578311</c:v>
                </c:pt>
                <c:pt idx="687">
                  <c:v>146.03969241106091</c:v>
                </c:pt>
                <c:pt idx="688">
                  <c:v>145.98550742825208</c:v>
                </c:pt>
                <c:pt idx="689">
                  <c:v>145.93103339478768</c:v>
                </c:pt>
                <c:pt idx="690">
                  <c:v>145.87627040869452</c:v>
                </c:pt>
                <c:pt idx="691">
                  <c:v>145.82121856859558</c:v>
                </c:pt>
                <c:pt idx="692">
                  <c:v>145.76587797372079</c:v>
                </c:pt>
                <c:pt idx="693">
                  <c:v>145.71024872389319</c:v>
                </c:pt>
                <c:pt idx="694">
                  <c:v>145.65433091953548</c:v>
                </c:pt>
                <c:pt idx="695">
                  <c:v>145.59812466167406</c:v>
                </c:pt>
                <c:pt idx="696">
                  <c:v>145.54163005193453</c:v>
                </c:pt>
                <c:pt idx="697">
                  <c:v>145.48484719254171</c:v>
                </c:pt>
                <c:pt idx="698">
                  <c:v>145.42777618632834</c:v>
                </c:pt>
                <c:pt idx="699">
                  <c:v>145.37041713672323</c:v>
                </c:pt>
                <c:pt idx="700">
                  <c:v>145.31277014776069</c:v>
                </c:pt>
                <c:pt idx="701">
                  <c:v>145.25483532407929</c:v>
                </c:pt>
                <c:pt idx="702">
                  <c:v>145.19661277091757</c:v>
                </c:pt>
                <c:pt idx="703">
                  <c:v>145.13810259412304</c:v>
                </c:pt>
                <c:pt idx="704">
                  <c:v>145.07930490014562</c:v>
                </c:pt>
                <c:pt idx="705">
                  <c:v>145.02021979604041</c:v>
                </c:pt>
                <c:pt idx="706">
                  <c:v>144.96084738947056</c:v>
                </c:pt>
                <c:pt idx="707">
                  <c:v>144.90118778869973</c:v>
                </c:pt>
                <c:pt idx="708">
                  <c:v>144.84124110260731</c:v>
                </c:pt>
                <c:pt idx="709">
                  <c:v>144.78100744067186</c:v>
                </c:pt>
                <c:pt idx="710">
                  <c:v>144.7204869129836</c:v>
                </c:pt>
                <c:pt idx="711">
                  <c:v>144.65967963024374</c:v>
                </c:pt>
                <c:pt idx="712">
                  <c:v>144.59858570375368</c:v>
                </c:pt>
                <c:pt idx="713">
                  <c:v>144.53720524543317</c:v>
                </c:pt>
                <c:pt idx="714">
                  <c:v>144.47553836780875</c:v>
                </c:pt>
                <c:pt idx="715">
                  <c:v>144.41358518401773</c:v>
                </c:pt>
                <c:pt idx="716">
                  <c:v>144.35134580780814</c:v>
                </c:pt>
                <c:pt idx="717">
                  <c:v>144.28882035353783</c:v>
                </c:pt>
                <c:pt idx="718">
                  <c:v>144.22600893618053</c:v>
                </c:pt>
                <c:pt idx="719">
                  <c:v>144.16291167131692</c:v>
                </c:pt>
                <c:pt idx="720">
                  <c:v>144.09952867514954</c:v>
                </c:pt>
                <c:pt idx="721">
                  <c:v>144.03586006448612</c:v>
                </c:pt>
                <c:pt idx="722">
                  <c:v>143.97190595675417</c:v>
                </c:pt>
                <c:pt idx="723">
                  <c:v>143.90766646999441</c:v>
                </c:pt>
                <c:pt idx="724">
                  <c:v>143.84314172286216</c:v>
                </c:pt>
                <c:pt idx="725">
                  <c:v>143.77833183462855</c:v>
                </c:pt>
                <c:pt idx="726">
                  <c:v>143.71323692518413</c:v>
                </c:pt>
                <c:pt idx="727">
                  <c:v>143.64785711503472</c:v>
                </c:pt>
                <c:pt idx="728">
                  <c:v>143.58219252530068</c:v>
                </c:pt>
                <c:pt idx="729">
                  <c:v>143.51624327772873</c:v>
                </c:pt>
                <c:pt idx="730">
                  <c:v>143.45000949467371</c:v>
                </c:pt>
                <c:pt idx="731">
                  <c:v>143.38349129912055</c:v>
                </c:pt>
                <c:pt idx="732">
                  <c:v>143.31668881466612</c:v>
                </c:pt>
                <c:pt idx="733">
                  <c:v>143.2496021655335</c:v>
                </c:pt>
                <c:pt idx="734">
                  <c:v>143.18223147656309</c:v>
                </c:pt>
                <c:pt idx="735">
                  <c:v>143.1145768732182</c:v>
                </c:pt>
                <c:pt idx="736">
                  <c:v>143.04663848158572</c:v>
                </c:pt>
                <c:pt idx="737">
                  <c:v>142.97841642837554</c:v>
                </c:pt>
                <c:pt idx="738">
                  <c:v>142.90991084092173</c:v>
                </c:pt>
                <c:pt idx="739">
                  <c:v>142.84112184717907</c:v>
                </c:pt>
                <c:pt idx="740">
                  <c:v>142.77204957573036</c:v>
                </c:pt>
                <c:pt idx="741">
                  <c:v>142.70269415578184</c:v>
                </c:pt>
                <c:pt idx="742">
                  <c:v>142.63305571716811</c:v>
                </c:pt>
                <c:pt idx="743">
                  <c:v>142.56313439034938</c:v>
                </c:pt>
                <c:pt idx="744">
                  <c:v>142.49293030641167</c:v>
                </c:pt>
                <c:pt idx="745">
                  <c:v>142.42244359707044</c:v>
                </c:pt>
                <c:pt idx="746">
                  <c:v>142.35167439467168</c:v>
                </c:pt>
                <c:pt idx="747">
                  <c:v>142.28062283218759</c:v>
                </c:pt>
                <c:pt idx="748">
                  <c:v>142.20928904321991</c:v>
                </c:pt>
                <c:pt idx="749">
                  <c:v>142.13767316200276</c:v>
                </c:pt>
                <c:pt idx="750">
                  <c:v>142.06577532340114</c:v>
                </c:pt>
                <c:pt idx="751">
                  <c:v>141.99359566291128</c:v>
                </c:pt>
                <c:pt idx="752">
                  <c:v>141.92113431665945</c:v>
                </c:pt>
                <c:pt idx="753">
                  <c:v>141.84839142141087</c:v>
                </c:pt>
                <c:pt idx="754">
                  <c:v>141.77536711455949</c:v>
                </c:pt>
                <c:pt idx="755">
                  <c:v>141.70206153413662</c:v>
                </c:pt>
                <c:pt idx="756">
                  <c:v>141.62847481880362</c:v>
                </c:pt>
                <c:pt idx="757">
                  <c:v>141.55460710786352</c:v>
                </c:pt>
                <c:pt idx="758">
                  <c:v>141.48045854125397</c:v>
                </c:pt>
                <c:pt idx="759">
                  <c:v>141.40602925954718</c:v>
                </c:pt>
                <c:pt idx="760">
                  <c:v>141.33131940395631</c:v>
                </c:pt>
                <c:pt idx="761">
                  <c:v>141.25632911633102</c:v>
                </c:pt>
                <c:pt idx="762">
                  <c:v>141.18105853916225</c:v>
                </c:pt>
                <c:pt idx="763">
                  <c:v>141.10550781557674</c:v>
                </c:pt>
                <c:pt idx="764">
                  <c:v>141.02967708934401</c:v>
                </c:pt>
                <c:pt idx="765">
                  <c:v>140.95356650487579</c:v>
                </c:pt>
                <c:pt idx="766">
                  <c:v>140.87717620722466</c:v>
                </c:pt>
                <c:pt idx="767">
                  <c:v>140.80050634208465</c:v>
                </c:pt>
                <c:pt idx="768">
                  <c:v>140.72355705579633</c:v>
                </c:pt>
                <c:pt idx="769">
                  <c:v>140.64632849533965</c:v>
                </c:pt>
                <c:pt idx="770">
                  <c:v>140.56882080834325</c:v>
                </c:pt>
                <c:pt idx="771">
                  <c:v>140.49103414308038</c:v>
                </c:pt>
                <c:pt idx="772">
                  <c:v>140.41296864846643</c:v>
                </c:pt>
                <c:pt idx="773">
                  <c:v>140.33462447406873</c:v>
                </c:pt>
                <c:pt idx="774">
                  <c:v>140.25600177010006</c:v>
                </c:pt>
                <c:pt idx="775">
                  <c:v>140.17710068742196</c:v>
                </c:pt>
                <c:pt idx="776">
                  <c:v>140.09792137754496</c:v>
                </c:pt>
                <c:pt idx="777">
                  <c:v>140.01846399262783</c:v>
                </c:pt>
                <c:pt idx="778">
                  <c:v>139.93872868548243</c:v>
                </c:pt>
                <c:pt idx="779">
                  <c:v>139.8587156095692</c:v>
                </c:pt>
                <c:pt idx="780">
                  <c:v>139.77842491900276</c:v>
                </c:pt>
                <c:pt idx="781">
                  <c:v>139.69785676854795</c:v>
                </c:pt>
                <c:pt idx="782">
                  <c:v>139.61701131362565</c:v>
                </c:pt>
                <c:pt idx="783">
                  <c:v>139.53588871031027</c:v>
                </c:pt>
                <c:pt idx="784">
                  <c:v>139.45448911533094</c:v>
                </c:pt>
                <c:pt idx="785">
                  <c:v>139.37281268607299</c:v>
                </c:pt>
                <c:pt idx="786">
                  <c:v>139.29085958057573</c:v>
                </c:pt>
                <c:pt idx="787">
                  <c:v>139.20862995754013</c:v>
                </c:pt>
                <c:pt idx="788">
                  <c:v>139.12612397632225</c:v>
                </c:pt>
                <c:pt idx="789">
                  <c:v>139.04334179693964</c:v>
                </c:pt>
                <c:pt idx="790">
                  <c:v>138.96028358006478</c:v>
                </c:pt>
                <c:pt idx="791">
                  <c:v>138.87694948703455</c:v>
                </c:pt>
                <c:pt idx="792">
                  <c:v>138.79333967984536</c:v>
                </c:pt>
                <c:pt idx="793">
                  <c:v>138.70945432115619</c:v>
                </c:pt>
                <c:pt idx="794">
                  <c:v>138.62529357429017</c:v>
                </c:pt>
                <c:pt idx="795">
                  <c:v>138.54085760323292</c:v>
                </c:pt>
                <c:pt idx="796">
                  <c:v>138.45614657263238</c:v>
                </c:pt>
                <c:pt idx="797">
                  <c:v>138.37116064780437</c:v>
                </c:pt>
                <c:pt idx="798">
                  <c:v>138.28589999472953</c:v>
                </c:pt>
                <c:pt idx="799">
                  <c:v>138.20036478005699</c:v>
                </c:pt>
                <c:pt idx="800">
                  <c:v>138.1145551711015</c:v>
                </c:pt>
                <c:pt idx="801">
                  <c:v>138.02847133584737</c:v>
                </c:pt>
                <c:pt idx="802">
                  <c:v>137.94211344294797</c:v>
                </c:pt>
                <c:pt idx="803">
                  <c:v>137.8554816617274</c:v>
                </c:pt>
                <c:pt idx="804">
                  <c:v>137.76857616217939</c:v>
                </c:pt>
                <c:pt idx="805">
                  <c:v>137.68139711497048</c:v>
                </c:pt>
                <c:pt idx="806">
                  <c:v>137.59394469143979</c:v>
                </c:pt>
                <c:pt idx="807">
                  <c:v>137.50621906360135</c:v>
                </c:pt>
                <c:pt idx="808">
                  <c:v>137.41822040414053</c:v>
                </c:pt>
                <c:pt idx="809">
                  <c:v>137.3299488864202</c:v>
                </c:pt>
                <c:pt idx="810">
                  <c:v>137.24140468447894</c:v>
                </c:pt>
                <c:pt idx="811">
                  <c:v>137.15258797303247</c:v>
                </c:pt>
                <c:pt idx="812">
                  <c:v>137.06349892747272</c:v>
                </c:pt>
                <c:pt idx="813">
                  <c:v>136.97413772387227</c:v>
                </c:pt>
                <c:pt idx="814">
                  <c:v>136.88450453898014</c:v>
                </c:pt>
                <c:pt idx="815">
                  <c:v>136.79459955023273</c:v>
                </c:pt>
                <c:pt idx="816">
                  <c:v>136.70442293574004</c:v>
                </c:pt>
                <c:pt idx="817">
                  <c:v>136.613974874299</c:v>
                </c:pt>
                <c:pt idx="818">
                  <c:v>136.52325554538609</c:v>
                </c:pt>
                <c:pt idx="819">
                  <c:v>136.43226512916695</c:v>
                </c:pt>
                <c:pt idx="820">
                  <c:v>136.34100380648604</c:v>
                </c:pt>
                <c:pt idx="821">
                  <c:v>136.24947175887789</c:v>
                </c:pt>
                <c:pt idx="822">
                  <c:v>136.15766916856103</c:v>
                </c:pt>
                <c:pt idx="823">
                  <c:v>136.0655962184463</c:v>
                </c:pt>
                <c:pt idx="824">
                  <c:v>135.97325309212869</c:v>
                </c:pt>
                <c:pt idx="825">
                  <c:v>135.88063997389222</c:v>
                </c:pt>
                <c:pt idx="826">
                  <c:v>135.78775704871342</c:v>
                </c:pt>
                <c:pt idx="827">
                  <c:v>135.69460450226254</c:v>
                </c:pt>
                <c:pt idx="828">
                  <c:v>135.60118252089643</c:v>
                </c:pt>
                <c:pt idx="829">
                  <c:v>135.50749129166758</c:v>
                </c:pt>
                <c:pt idx="830">
                  <c:v>135.41353100232323</c:v>
                </c:pt>
                <c:pt idx="831">
                  <c:v>135.31930184130553</c:v>
                </c:pt>
                <c:pt idx="832">
                  <c:v>135.2248039977556</c:v>
                </c:pt>
                <c:pt idx="833">
                  <c:v>135.13003766150524</c:v>
                </c:pt>
                <c:pt idx="834">
                  <c:v>135.03500302308902</c:v>
                </c:pt>
                <c:pt idx="835">
                  <c:v>130.06857965737223</c:v>
                </c:pt>
                <c:pt idx="836">
                  <c:v>125.26693994641521</c:v>
                </c:pt>
                <c:pt idx="837">
                  <c:v>120.62461644395405</c:v>
                </c:pt>
                <c:pt idx="838">
                  <c:v>116.13632311109004</c:v>
                </c:pt>
                <c:pt idx="839">
                  <c:v>111.79694929727646</c:v>
                </c:pt>
                <c:pt idx="840">
                  <c:v>107.60155392101315</c:v>
                </c:pt>
                <c:pt idx="841">
                  <c:v>103.54535984362325</c:v>
                </c:pt>
                <c:pt idx="842">
                  <c:v>99.623748429705216</c:v>
                </c:pt>
                <c:pt idx="843">
                  <c:v>95.832254288066878</c:v>
                </c:pt>
                <c:pt idx="844">
                  <c:v>92.166560187152442</c:v>
                </c:pt>
                <c:pt idx="845">
                  <c:v>88.622492139173772</c:v>
                </c:pt>
                <c:pt idx="846">
                  <c:v>85.196014647347539</c:v>
                </c:pt>
                <c:pt idx="847">
                  <c:v>81.883226110827266</c:v>
                </c:pt>
                <c:pt idx="848">
                  <c:v>78.68035438209715</c:v>
                </c:pt>
                <c:pt idx="849">
                  <c:v>75.583752471769969</c:v>
                </c:pt>
                <c:pt idx="850">
                  <c:v>72.589894395897645</c:v>
                </c:pt>
                <c:pt idx="851">
                  <c:v>69.695371161066021</c:v>
                </c:pt>
                <c:pt idx="852">
                  <c:v>66.89688688270256</c:v>
                </c:pt>
                <c:pt idx="853">
                  <c:v>64.19125503217677</c:v>
                </c:pt>
                <c:pt idx="854">
                  <c:v>61.575394808420008</c:v>
                </c:pt>
                <c:pt idx="855">
                  <c:v>59.04632762993338</c:v>
                </c:pt>
                <c:pt idx="856">
                  <c:v>56.601173743189236</c:v>
                </c:pt>
                <c:pt idx="857">
                  <c:v>54.237148943564236</c:v>
                </c:pt>
                <c:pt idx="858">
                  <c:v>51.951561405070429</c:v>
                </c:pt>
                <c:pt idx="859">
                  <c:v>49.741808615274536</c:v>
                </c:pt>
                <c:pt idx="860">
                  <c:v>47.605374411914852</c:v>
                </c:pt>
                <c:pt idx="861">
                  <c:v>45.539826117842246</c:v>
                </c:pt>
                <c:pt idx="862">
                  <c:v>43.54281177102223</c:v>
                </c:pt>
                <c:pt idx="863">
                  <c:v>41.612057446444432</c:v>
                </c:pt>
                <c:pt idx="864">
                  <c:v>39.745364666889856</c:v>
                </c:pt>
                <c:pt idx="865">
                  <c:v>37.940607899607635</c:v>
                </c:pt>
                <c:pt idx="866">
                  <c:v>36.195732136050943</c:v>
                </c:pt>
                <c:pt idx="867">
                  <c:v>34.508750551916314</c:v>
                </c:pt>
                <c:pt idx="868">
                  <c:v>32.877742244821462</c:v>
                </c:pt>
                <c:pt idx="869">
                  <c:v>31.300850047046222</c:v>
                </c:pt>
                <c:pt idx="870">
                  <c:v>29.77627841084561</c:v>
                </c:pt>
                <c:pt idx="871">
                  <c:v>28.302291363927189</c:v>
                </c:pt>
                <c:pt idx="872">
                  <c:v>26.877210532764824</c:v>
                </c:pt>
                <c:pt idx="873">
                  <c:v>25.499413231498075</c:v>
                </c:pt>
                <c:pt idx="874">
                  <c:v>24.167330614240754</c:v>
                </c:pt>
                <c:pt idx="875">
                  <c:v>22.879445888695383</c:v>
                </c:pt>
                <c:pt idx="876">
                  <c:v>21.634292589038832</c:v>
                </c:pt>
                <c:pt idx="877">
                  <c:v>20.430452906112993</c:v>
                </c:pt>
                <c:pt idx="878">
                  <c:v>19.266556073018826</c:v>
                </c:pt>
                <c:pt idx="879">
                  <c:v>18.141276804275801</c:v>
                </c:pt>
                <c:pt idx="880">
                  <c:v>17.053333786769208</c:v>
                </c:pt>
                <c:pt idx="881">
                  <c:v>16.001488220767179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3728"/>
        <c:axId val="505513336"/>
      </c:scatterChart>
      <c:valAx>
        <c:axId val="5055137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3336"/>
        <c:crosses val="autoZero"/>
        <c:crossBetween val="midCat"/>
      </c:valAx>
      <c:valAx>
        <c:axId val="5055133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37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8.1417614174571808E-3</c:v>
                </c:pt>
                <c:pt idx="3">
                  <c:v>1.1390283214187381E-2</c:v>
                </c:pt>
                <c:pt idx="4">
                  <c:v>1.4422497798571809E-2</c:v>
                </c:pt>
                <c:pt idx="5">
                  <c:v>1.7308633875957651E-2</c:v>
                </c:pt>
                <c:pt idx="6">
                  <c:v>2.0088230500519392E-2</c:v>
                </c:pt>
                <c:pt idx="7">
                  <c:v>2.2786244264051687E-2</c:v>
                </c:pt>
                <c:pt idx="8">
                  <c:v>2.5419646809780514E-2</c:v>
                </c:pt>
                <c:pt idx="9">
                  <c:v>2.8000603110979211E-2</c:v>
                </c:pt>
                <c:pt idx="10">
                  <c:v>3.0538180597395471E-2</c:v>
                </c:pt>
                <c:pt idx="11">
                  <c:v>3.3039344931467818E-2</c:v>
                </c:pt>
                <c:pt idx="12">
                  <c:v>3.5509576822205756E-2</c:v>
                </c:pt>
                <c:pt idx="13">
                  <c:v>3.7953273077197813E-2</c:v>
                </c:pt>
                <c:pt idx="14">
                  <c:v>4.0374017843414024E-2</c:v>
                </c:pt>
                <c:pt idx="15">
                  <c:v>4.2774772148486961E-2</c:v>
                </c:pt>
                <c:pt idx="16">
                  <c:v>4.5158010054943666E-2</c:v>
                </c:pt>
                <c:pt idx="17">
                  <c:v>4.7525818800691066E-2</c:v>
                </c:pt>
                <c:pt idx="18">
                  <c:v>4.9879973972540882E-2</c:v>
                </c:pt>
                <c:pt idx="19">
                  <c:v>5.2221996955332028E-2</c:v>
                </c:pt>
                <c:pt idx="20">
                  <c:v>5.4553199533394894E-2</c:v>
                </c:pt>
                <c:pt idx="21">
                  <c:v>5.6874719005974086E-2</c:v>
                </c:pt>
                <c:pt idx="22">
                  <c:v>5.9187546182474154E-2</c:v>
                </c:pt>
                <c:pt idx="23">
                  <c:v>6.1492547953772854E-2</c:v>
                </c:pt>
                <c:pt idx="24">
                  <c:v>6.3790485676201991E-2</c:v>
                </c:pt>
                <c:pt idx="25">
                  <c:v>6.6082030283401122E-2</c:v>
                </c:pt>
                <c:pt idx="26">
                  <c:v>6.8367774812735704E-2</c:v>
                </c:pt>
                <c:pt idx="27">
                  <c:v>7.0648244868009358E-2</c:v>
                </c:pt>
                <c:pt idx="28">
                  <c:v>7.2923907419451456E-2</c:v>
                </c:pt>
                <c:pt idx="29">
                  <c:v>7.5195178252443345E-2</c:v>
                </c:pt>
                <c:pt idx="30">
                  <c:v>7.7462428309300321E-2</c:v>
                </c:pt>
                <c:pt idx="31">
                  <c:v>7.9725989117510263E-2</c:v>
                </c:pt>
                <c:pt idx="32">
                  <c:v>8.1986157458832448E-2</c:v>
                </c:pt>
                <c:pt idx="33">
                  <c:v>8.4243199403509134E-2</c:v>
                </c:pt>
                <c:pt idx="34">
                  <c:v>8.6497353810327415E-2</c:v>
                </c:pt>
                <c:pt idx="35">
                  <c:v>8.8748835374777527E-2</c:v>
                </c:pt>
                <c:pt idx="36">
                  <c:v>9.0997837292901285E-2</c:v>
                </c:pt>
                <c:pt idx="37">
                  <c:v>9.3244533596728588E-2</c:v>
                </c:pt>
                <c:pt idx="38">
                  <c:v>9.5489081207800086E-2</c:v>
                </c:pt>
                <c:pt idx="39">
                  <c:v>9.7731621747670513E-2</c:v>
                </c:pt>
                <c:pt idx="40">
                  <c:v>9.9972283138098403E-2</c:v>
                </c:pt>
                <c:pt idx="41">
                  <c:v>0.10221118101856023</c:v>
                </c:pt>
                <c:pt idx="42">
                  <c:v>0.10444842000455568</c:v>
                </c:pt>
                <c:pt idx="43">
                  <c:v>0.10668409480671656</c:v>
                </c:pt>
                <c:pt idx="44">
                  <c:v>0.10891829122785937</c:v>
                </c:pt>
                <c:pt idx="45">
                  <c:v>0.11115108705271849</c:v>
                </c:pt>
                <c:pt idx="46">
                  <c:v>0.11338255284307955</c:v>
                </c:pt>
                <c:pt idx="47">
                  <c:v>0.11561275264932905</c:v>
                </c:pt>
                <c:pt idx="48">
                  <c:v>0.11784174464799407</c:v>
                </c:pt>
                <c:pt idx="49">
                  <c:v>0.12006958171361708</c:v>
                </c:pt>
                <c:pt idx="50">
                  <c:v>0.12229631193226247</c:v>
                </c:pt>
                <c:pt idx="51">
                  <c:v>0.12452197906305174</c:v>
                </c:pt>
                <c:pt idx="52">
                  <c:v>0.12674662295334974</c:v>
                </c:pt>
                <c:pt idx="53">
                  <c:v>0.12897027991255636</c:v>
                </c:pt>
                <c:pt idx="54">
                  <c:v>0.13119298304887836</c:v>
                </c:pt>
                <c:pt idx="55">
                  <c:v>0.13341476257295334</c:v>
                </c:pt>
                <c:pt idx="56">
                  <c:v>0.13563564607175801</c:v>
                </c:pt>
                <c:pt idx="57">
                  <c:v>0.13785565875585079</c:v>
                </c:pt>
                <c:pt idx="58">
                  <c:v>0.1400748236826615</c:v>
                </c:pt>
                <c:pt idx="59">
                  <c:v>0.14229316195824676</c:v>
                </c:pt>
                <c:pt idx="60">
                  <c:v>0.14451069291966862</c:v>
                </c:pt>
                <c:pt idx="61">
                  <c:v>0.14672743429992546</c:v>
                </c:pt>
                <c:pt idx="62">
                  <c:v>0.14894340237716103</c:v>
                </c:pt>
                <c:pt idx="63">
                  <c:v>0.15115861210969719</c:v>
                </c:pt>
                <c:pt idx="64">
                  <c:v>0.15337307725827751</c:v>
                </c:pt>
                <c:pt idx="65">
                  <c:v>0.1555868104967657</c:v>
                </c:pt>
                <c:pt idx="66">
                  <c:v>0.15779982351241756</c:v>
                </c:pt>
                <c:pt idx="67">
                  <c:v>0.1600121270967319</c:v>
                </c:pt>
                <c:pt idx="68">
                  <c:v>0.16222373122778544</c:v>
                </c:pt>
                <c:pt idx="69">
                  <c:v>0.16443464514486675</c:v>
                </c:pt>
                <c:pt idx="70">
                  <c:v>0.16664487741614367</c:v>
                </c:pt>
                <c:pt idx="71">
                  <c:v>0.16885443600002661</c:v>
                </c:pt>
                <c:pt idx="72">
                  <c:v>0.17106332830082532</c:v>
                </c:pt>
                <c:pt idx="73">
                  <c:v>0.17327156121923826</c:v>
                </c:pt>
                <c:pt idx="74">
                  <c:v>0.17547914119816227</c:v>
                </c:pt>
                <c:pt idx="75">
                  <c:v>0.17768607426426225</c:v>
                </c:pt>
                <c:pt idx="76">
                  <c:v>0.17989236606569906</c:v>
                </c:pt>
                <c:pt idx="77">
                  <c:v>0.18209802190637528</c:v>
                </c:pt>
                <c:pt idx="78">
                  <c:v>0.1843030467770243</c:v>
                </c:pt>
                <c:pt idx="79">
                  <c:v>0.18650744538343736</c:v>
                </c:pt>
                <c:pt idx="80">
                  <c:v>0.18871122217209499</c:v>
                </c:pt>
                <c:pt idx="81">
                  <c:v>0.1909143813534441</c:v>
                </c:pt>
                <c:pt idx="82">
                  <c:v>0.19311692692303964</c:v>
                </c:pt>
                <c:pt idx="83">
                  <c:v>0.19531886268074844</c:v>
                </c:pt>
                <c:pt idx="84">
                  <c:v>0.19752019224819481</c:v>
                </c:pt>
                <c:pt idx="85">
                  <c:v>0.19972091908461043</c:v>
                </c:pt>
                <c:pt idx="86">
                  <c:v>0.20192104650123599</c:v>
                </c:pt>
                <c:pt idx="87">
                  <c:v>0.20412057767440797</c:v>
                </c:pt>
                <c:pt idx="88">
                  <c:v>0.2063195156574518</c:v>
                </c:pt>
                <c:pt idx="89">
                  <c:v>0.20851786339149136</c:v>
                </c:pt>
                <c:pt idx="90">
                  <c:v>0.21071562371527439</c:v>
                </c:pt>
                <c:pt idx="91">
                  <c:v>0.21291279937410396</c:v>
                </c:pt>
                <c:pt idx="92">
                  <c:v>0.21510939302795865</c:v>
                </c:pt>
                <c:pt idx="93">
                  <c:v>0.21730540725887496</c:v>
                </c:pt>
                <c:pt idx="94">
                  <c:v>0.21950084457766045</c:v>
                </c:pt>
                <c:pt idx="95">
                  <c:v>0.22169570742999811</c:v>
                </c:pt>
                <c:pt idx="96">
                  <c:v>0.22388999820199806</c:v>
                </c:pt>
                <c:pt idx="97">
                  <c:v>0.22608371922524709</c:v>
                </c:pt>
                <c:pt idx="98">
                  <c:v>0.22827687278140141</c:v>
                </c:pt>
                <c:pt idx="99">
                  <c:v>0.23046946110636513</c:v>
                </c:pt>
                <c:pt idx="100">
                  <c:v>0.23266148639409137</c:v>
                </c:pt>
                <c:pt idx="101">
                  <c:v>0.23485295080004095</c:v>
                </c:pt>
                <c:pt idx="102">
                  <c:v>0.2370438564443296</c:v>
                </c:pt>
                <c:pt idx="103">
                  <c:v>0.23923420541459209</c:v>
                </c:pt>
                <c:pt idx="104">
                  <c:v>0.241423999768589</c:v>
                </c:pt>
                <c:pt idx="105">
                  <c:v>0.24361324153657957</c:v>
                </c:pt>
                <c:pt idx="106">
                  <c:v>0.24580193272348169</c:v>
                </c:pt>
                <c:pt idx="107">
                  <c:v>0.24799007531083866</c:v>
                </c:pt>
                <c:pt idx="108">
                  <c:v>0.25017767125860985</c:v>
                </c:pt>
                <c:pt idx="109">
                  <c:v>0.25236472250680159</c:v>
                </c:pt>
                <c:pt idx="110">
                  <c:v>0.25455123097695243</c:v>
                </c:pt>
                <c:pt idx="111">
                  <c:v>0.25673719857348631</c:v>
                </c:pt>
                <c:pt idx="112">
                  <c:v>0.25892262718494513</c:v>
                </c:pt>
                <c:pt idx="113">
                  <c:v>0.26110751868511206</c:v>
                </c:pt>
                <c:pt idx="114">
                  <c:v>0.26329187493403527</c:v>
                </c:pt>
                <c:pt idx="115">
                  <c:v>0.26547569777896107</c:v>
                </c:pt>
                <c:pt idx="116">
                  <c:v>0.26765898905518437</c:v>
                </c:pt>
                <c:pt idx="117">
                  <c:v>0.26984175058682464</c:v>
                </c:pt>
                <c:pt idx="118">
                  <c:v>0.27202398418753332</c:v>
                </c:pt>
                <c:pt idx="119">
                  <c:v>0.27420569166113917</c:v>
                </c:pt>
                <c:pt idx="120">
                  <c:v>0.27638687480223717</c:v>
                </c:pt>
                <c:pt idx="121">
                  <c:v>0.27856753539672618</c:v>
                </c:pt>
                <c:pt idx="122">
                  <c:v>0.28074767522229949</c:v>
                </c:pt>
                <c:pt idx="123">
                  <c:v>0.28292729604889294</c:v>
                </c:pt>
                <c:pt idx="124">
                  <c:v>0.28510639963909434</c:v>
                </c:pt>
                <c:pt idx="125">
                  <c:v>0.28728498774851752</c:v>
                </c:pt>
                <c:pt idx="126">
                  <c:v>0.2894630621261442</c:v>
                </c:pt>
                <c:pt idx="127">
                  <c:v>0.29164062451463668</c:v>
                </c:pt>
                <c:pt idx="128">
                  <c:v>0.29381767665062397</c:v>
                </c:pt>
                <c:pt idx="129">
                  <c:v>0.29599422026496347</c:v>
                </c:pt>
                <c:pt idx="130">
                  <c:v>0.29817025708298078</c:v>
                </c:pt>
                <c:pt idx="131">
                  <c:v>0.30034578882468932</c:v>
                </c:pt>
                <c:pt idx="132">
                  <c:v>0.30252081720499152</c:v>
                </c:pt>
                <c:pt idx="133">
                  <c:v>0.30469534393386355</c:v>
                </c:pt>
                <c:pt idx="134">
                  <c:v>0.30686937071652465</c:v>
                </c:pt>
                <c:pt idx="135">
                  <c:v>0.30904289925359274</c:v>
                </c:pt>
                <c:pt idx="136">
                  <c:v>0.31121593124122737</c:v>
                </c:pt>
                <c:pt idx="137">
                  <c:v>0.31338846837126133</c:v>
                </c:pt>
                <c:pt idx="138">
                  <c:v>0.31556051233132143</c:v>
                </c:pt>
                <c:pt idx="139">
                  <c:v>0.3177320648049401</c:v>
                </c:pt>
                <c:pt idx="140">
                  <c:v>0.31990312747165817</c:v>
                </c:pt>
                <c:pt idx="141">
                  <c:v>0.32207370200711966</c:v>
                </c:pt>
                <c:pt idx="142">
                  <c:v>0.32424379008315946</c:v>
                </c:pt>
                <c:pt idx="143">
                  <c:v>0.32641339336788433</c:v>
                </c:pt>
                <c:pt idx="144">
                  <c:v>0.32858251352574791</c:v>
                </c:pt>
                <c:pt idx="145">
                  <c:v>0.3307511522176203</c:v>
                </c:pt>
                <c:pt idx="146">
                  <c:v>0.33291931110085271</c:v>
                </c:pt>
                <c:pt idx="147">
                  <c:v>0.33508699182933727</c:v>
                </c:pt>
                <c:pt idx="148">
                  <c:v>0.33725419605356305</c:v>
                </c:pt>
                <c:pt idx="149">
                  <c:v>0.3394209254206681</c:v>
                </c:pt>
                <c:pt idx="150">
                  <c:v>0.34158718157448797</c:v>
                </c:pt>
                <c:pt idx="151">
                  <c:v>0.34375296615560125</c:v>
                </c:pt>
                <c:pt idx="152">
                  <c:v>0.34591828080137205</c:v>
                </c:pt>
                <c:pt idx="153">
                  <c:v>0.34808312714599005</c:v>
                </c:pt>
                <c:pt idx="154">
                  <c:v>0.35024750682050793</c:v>
                </c:pt>
                <c:pt idx="155">
                  <c:v>0.35241142145287679</c:v>
                </c:pt>
                <c:pt idx="156">
                  <c:v>0.35457487266797938</c:v>
                </c:pt>
                <c:pt idx="157">
                  <c:v>0.35673786208766167</c:v>
                </c:pt>
                <c:pt idx="158">
                  <c:v>0.35890039133076274</c:v>
                </c:pt>
                <c:pt idx="159">
                  <c:v>0.3610624620131429</c:v>
                </c:pt>
                <c:pt idx="160">
                  <c:v>0.36322407574771082</c:v>
                </c:pt>
                <c:pt idx="161">
                  <c:v>0.36538523414444901</c:v>
                </c:pt>
                <c:pt idx="162">
                  <c:v>0.36754593881043823</c:v>
                </c:pt>
                <c:pt idx="163">
                  <c:v>0.36970619134988103</c:v>
                </c:pt>
                <c:pt idx="164">
                  <c:v>0.37186599336412396</c:v>
                </c:pt>
                <c:pt idx="165">
                  <c:v>0.37402534645167923</c:v>
                </c:pt>
                <c:pt idx="166">
                  <c:v>0.37618425220824525</c:v>
                </c:pt>
                <c:pt idx="167">
                  <c:v>0.37834271222672666</c:v>
                </c:pt>
                <c:pt idx="168">
                  <c:v>0.38050072809725344</c:v>
                </c:pt>
                <c:pt idx="169">
                  <c:v>0.38265830140719959</c:v>
                </c:pt>
                <c:pt idx="170">
                  <c:v>0.38481543374120109</c:v>
                </c:pt>
                <c:pt idx="171">
                  <c:v>0.38697212668117337</c:v>
                </c:pt>
                <c:pt idx="172">
                  <c:v>0.38912838180632831</c:v>
                </c:pt>
                <c:pt idx="173">
                  <c:v>0.39128420069319064</c:v>
                </c:pt>
                <c:pt idx="174">
                  <c:v>0.39343958491561426</c:v>
                </c:pt>
                <c:pt idx="175">
                  <c:v>0.39559453604479777</c:v>
                </c:pt>
                <c:pt idx="176">
                  <c:v>0.39774905564929991</c:v>
                </c:pt>
                <c:pt idx="177">
                  <c:v>0.39990314529505455</c:v>
                </c:pt>
                <c:pt idx="178">
                  <c:v>0.40205680654538539</c:v>
                </c:pt>
                <c:pt idx="179">
                  <c:v>0.40421004096102059</c:v>
                </c:pt>
                <c:pt idx="180">
                  <c:v>0.40636285010010675</c:v>
                </c:pt>
                <c:pt idx="181">
                  <c:v>0.40851523551822294</c:v>
                </c:pt>
                <c:pt idx="182">
                  <c:v>0.41066719876839447</c:v>
                </c:pt>
                <c:pt idx="183">
                  <c:v>0.4128187414011063</c:v>
                </c:pt>
                <c:pt idx="184">
                  <c:v>0.41496986496431654</c:v>
                </c:pt>
                <c:pt idx="185">
                  <c:v>0.41712057100346939</c:v>
                </c:pt>
                <c:pt idx="186">
                  <c:v>0.41927086106150829</c:v>
                </c:pt>
                <c:pt idx="187">
                  <c:v>0.42142073667888869</c:v>
                </c:pt>
                <c:pt idx="188">
                  <c:v>0.4235701993935907</c:v>
                </c:pt>
                <c:pt idx="189">
                  <c:v>0.42571925074113171</c:v>
                </c:pt>
                <c:pt idx="190">
                  <c:v>0.42786789225457866</c:v>
                </c:pt>
                <c:pt idx="191">
                  <c:v>0.43001612546456053</c:v>
                </c:pt>
                <c:pt idx="192">
                  <c:v>0.43216395189928036</c:v>
                </c:pt>
                <c:pt idx="193">
                  <c:v>0.43431137308452739</c:v>
                </c:pt>
                <c:pt idx="194">
                  <c:v>0.43645839054368907</c:v>
                </c:pt>
                <c:pt idx="195">
                  <c:v>0.4386050057977629</c:v>
                </c:pt>
                <c:pt idx="196">
                  <c:v>0.44075122036536818</c:v>
                </c:pt>
                <c:pt idx="197">
                  <c:v>0.4428970357627578</c:v>
                </c:pt>
                <c:pt idx="198">
                  <c:v>0.44504245350382976</c:v>
                </c:pt>
                <c:pt idx="199">
                  <c:v>0.44718747510013884</c:v>
                </c:pt>
                <c:pt idx="200">
                  <c:v>0.44933210206090796</c:v>
                </c:pt>
                <c:pt idx="201">
                  <c:v>0.45147633589303965</c:v>
                </c:pt>
                <c:pt idx="202">
                  <c:v>0.45362017810112731</c:v>
                </c:pt>
                <c:pt idx="203">
                  <c:v>0.45576363018746646</c:v>
                </c:pt>
                <c:pt idx="204">
                  <c:v>0.45790669365206615</c:v>
                </c:pt>
                <c:pt idx="205">
                  <c:v>0.46004936999265983</c:v>
                </c:pt>
                <c:pt idx="206">
                  <c:v>0.46219166070471662</c:v>
                </c:pt>
                <c:pt idx="207">
                  <c:v>0.46433356728145225</c:v>
                </c:pt>
                <c:pt idx="208">
                  <c:v>0.46647509121384007</c:v>
                </c:pt>
                <c:pt idx="209">
                  <c:v>0.46861623399062191</c:v>
                </c:pt>
                <c:pt idx="210">
                  <c:v>0.47075699709831903</c:v>
                </c:pt>
                <c:pt idx="211">
                  <c:v>0.47289738202124293</c:v>
                </c:pt>
                <c:pt idx="212">
                  <c:v>0.4750373902415061</c:v>
                </c:pt>
                <c:pt idx="213">
                  <c:v>0.47717702323903266</c:v>
                </c:pt>
                <c:pt idx="214">
                  <c:v>0.47931628249156927</c:v>
                </c:pt>
                <c:pt idx="215">
                  <c:v>0.48145516947469552</c:v>
                </c:pt>
                <c:pt idx="216">
                  <c:v>0.48359368566183464</c:v>
                </c:pt>
                <c:pt idx="217">
                  <c:v>0.48573183252426405</c:v>
                </c:pt>
                <c:pt idx="218">
                  <c:v>0.48786961153112579</c:v>
                </c:pt>
                <c:pt idx="219">
                  <c:v>0.49000702414943703</c:v>
                </c:pt>
                <c:pt idx="220">
                  <c:v>0.49214407184410053</c:v>
                </c:pt>
                <c:pt idx="221">
                  <c:v>0.494280756077915</c:v>
                </c:pt>
                <c:pt idx="222">
                  <c:v>0.49641707831158538</c:v>
                </c:pt>
                <c:pt idx="223">
                  <c:v>0.49855304000373324</c:v>
                </c:pt>
                <c:pt idx="224">
                  <c:v>0.50068864261090695</c:v>
                </c:pt>
                <c:pt idx="225">
                  <c:v>0.502823887587592</c:v>
                </c:pt>
                <c:pt idx="226">
                  <c:v>0.50495877638622122</c:v>
                </c:pt>
                <c:pt idx="227">
                  <c:v>0.50709331045718475</c:v>
                </c:pt>
                <c:pt idx="228">
                  <c:v>0.50922749124884026</c:v>
                </c:pt>
                <c:pt idx="229">
                  <c:v>0.51136132020752323</c:v>
                </c:pt>
                <c:pt idx="230">
                  <c:v>0.51349479877755666</c:v>
                </c:pt>
                <c:pt idx="231">
                  <c:v>0.51562792840126126</c:v>
                </c:pt>
                <c:pt idx="232">
                  <c:v>0.51776071051896544</c:v>
                </c:pt>
                <c:pt idx="233">
                  <c:v>0.5198931465690152</c:v>
                </c:pt>
                <c:pt idx="234">
                  <c:v>0.52202523798778411</c:v>
                </c:pt>
                <c:pt idx="235">
                  <c:v>0.52415698620968321</c:v>
                </c:pt>
                <c:pt idx="236">
                  <c:v>0.52628839266717076</c:v>
                </c:pt>
                <c:pt idx="237">
                  <c:v>0.52841945879076202</c:v>
                </c:pt>
                <c:pt idx="238">
                  <c:v>0.53055018600903914</c:v>
                </c:pt>
                <c:pt idx="239">
                  <c:v>0.53268057574866079</c:v>
                </c:pt>
                <c:pt idx="240">
                  <c:v>0.53481062943437208</c:v>
                </c:pt>
                <c:pt idx="241">
                  <c:v>0.53694034848901406</c:v>
                </c:pt>
                <c:pt idx="242">
                  <c:v>0.53906973433353345</c:v>
                </c:pt>
                <c:pt idx="243">
                  <c:v>0.5411987883869922</c:v>
                </c:pt>
                <c:pt idx="244">
                  <c:v>0.54332751206657715</c:v>
                </c:pt>
                <c:pt idx="245">
                  <c:v>0.54545590678760958</c:v>
                </c:pt>
                <c:pt idx="246">
                  <c:v>0.54758397396355474</c:v>
                </c:pt>
                <c:pt idx="247">
                  <c:v>0.54971171500603133</c:v>
                </c:pt>
                <c:pt idx="248">
                  <c:v>0.55183913132482088</c:v>
                </c:pt>
                <c:pt idx="249">
                  <c:v>0.55396622432787745</c:v>
                </c:pt>
                <c:pt idx="250">
                  <c:v>0.55609299542133672</c:v>
                </c:pt>
                <c:pt idx="251">
                  <c:v>0.55821944600952578</c:v>
                </c:pt>
                <c:pt idx="252">
                  <c:v>0.56034557749497194</c:v>
                </c:pt>
                <c:pt idx="253">
                  <c:v>0.5624713912784125</c:v>
                </c:pt>
                <c:pt idx="254">
                  <c:v>0.56459688875880387</c:v>
                </c:pt>
                <c:pt idx="255">
                  <c:v>0.56672207133333086</c:v>
                </c:pt>
                <c:pt idx="256">
                  <c:v>0.56884694039741601</c:v>
                </c:pt>
                <c:pt idx="257">
                  <c:v>0.57097149734472863</c:v>
                </c:pt>
                <c:pt idx="258">
                  <c:v>0.57309574356719406</c:v>
                </c:pt>
                <c:pt idx="259">
                  <c:v>0.57521968045500282</c:v>
                </c:pt>
                <c:pt idx="260">
                  <c:v>0.57734330939661982</c:v>
                </c:pt>
                <c:pt idx="261">
                  <c:v>0.57946663177879343</c:v>
                </c:pt>
                <c:pt idx="262">
                  <c:v>0.5815896489865644</c:v>
                </c:pt>
                <c:pt idx="263">
                  <c:v>0.58371236240327506</c:v>
                </c:pt>
                <c:pt idx="264">
                  <c:v>0.58583477341057832</c:v>
                </c:pt>
                <c:pt idx="265">
                  <c:v>0.58795688338844676</c:v>
                </c:pt>
                <c:pt idx="266">
                  <c:v>0.59007869371518129</c:v>
                </c:pt>
                <c:pt idx="267">
                  <c:v>0.59220020576742038</c:v>
                </c:pt>
                <c:pt idx="268">
                  <c:v>0.59432142092014895</c:v>
                </c:pt>
                <c:pt idx="269">
                  <c:v>0.59644234054670708</c:v>
                </c:pt>
                <c:pt idx="270">
                  <c:v>0.5985629660187991</c:v>
                </c:pt>
                <c:pt idx="271">
                  <c:v>0.60068329870650228</c:v>
                </c:pt>
                <c:pt idx="272">
                  <c:v>0.60280333997827562</c:v>
                </c:pt>
                <c:pt idx="273">
                  <c:v>0.60492309120096877</c:v>
                </c:pt>
                <c:pt idx="274">
                  <c:v>0.60704255373983063</c:v>
                </c:pt>
                <c:pt idx="275">
                  <c:v>0.60916172895851828</c:v>
                </c:pt>
                <c:pt idx="276">
                  <c:v>0.61128061821910551</c:v>
                </c:pt>
                <c:pt idx="277">
                  <c:v>0.61339922288209159</c:v>
                </c:pt>
                <c:pt idx="278">
                  <c:v>0.61551754430641004</c:v>
                </c:pt>
                <c:pt idx="279">
                  <c:v>0.61763558384943706</c:v>
                </c:pt>
                <c:pt idx="280">
                  <c:v>0.61975334286700035</c:v>
                </c:pt>
                <c:pt idx="281">
                  <c:v>0.62187082271338756</c:v>
                </c:pt>
                <c:pt idx="282">
                  <c:v>0.62398802474135484</c:v>
                </c:pt>
                <c:pt idx="283">
                  <c:v>0.62610495030213542</c:v>
                </c:pt>
                <c:pt idx="284">
                  <c:v>0.62822160074544831</c:v>
                </c:pt>
                <c:pt idx="285">
                  <c:v>0.63033797741950659</c:v>
                </c:pt>
                <c:pt idx="286">
                  <c:v>0.6324540816710259</c:v>
                </c:pt>
                <c:pt idx="287">
                  <c:v>0.63456991484523295</c:v>
                </c:pt>
                <c:pt idx="288">
                  <c:v>0.63668547828587385</c:v>
                </c:pt>
                <c:pt idx="289">
                  <c:v>0.63880077333522278</c:v>
                </c:pt>
                <c:pt idx="290">
                  <c:v>0.6409158013340901</c:v>
                </c:pt>
                <c:pt idx="291">
                  <c:v>0.64303056362183086</c:v>
                </c:pt>
                <c:pt idx="292">
                  <c:v>0.64514506153635298</c:v>
                </c:pt>
                <c:pt idx="293">
                  <c:v>0.64725929641412572</c:v>
                </c:pt>
                <c:pt idx="294">
                  <c:v>0.64937326959018793</c:v>
                </c:pt>
                <c:pt idx="295">
                  <c:v>0.65148698239815639</c:v>
                </c:pt>
                <c:pt idx="296">
                  <c:v>0.65360043617023389</c:v>
                </c:pt>
                <c:pt idx="297">
                  <c:v>0.65571363223721757</c:v>
                </c:pt>
                <c:pt idx="298">
                  <c:v>0.65782657192850724</c:v>
                </c:pt>
                <c:pt idx="299">
                  <c:v>0.65993925657211339</c:v>
                </c:pt>
                <c:pt idx="300">
                  <c:v>0.66205168749466548</c:v>
                </c:pt>
                <c:pt idx="301">
                  <c:v>0.66416386602141986</c:v>
                </c:pt>
                <c:pt idx="302">
                  <c:v>0.6662757934762682</c:v>
                </c:pt>
                <c:pt idx="303">
                  <c:v>0.66838747118174546</c:v>
                </c:pt>
                <c:pt idx="304">
                  <c:v>0.67049890045903793</c:v>
                </c:pt>
                <c:pt idx="305">
                  <c:v>0.67261008262799138</c:v>
                </c:pt>
                <c:pt idx="306">
                  <c:v>0.67472101900711912</c:v>
                </c:pt>
                <c:pt idx="307">
                  <c:v>0.67683171091360972</c:v>
                </c:pt>
                <c:pt idx="308">
                  <c:v>0.6789421596633356</c:v>
                </c:pt>
                <c:pt idx="309">
                  <c:v>0.68105236657086032</c:v>
                </c:pt>
                <c:pt idx="310">
                  <c:v>0.68316233294944717</c:v>
                </c:pt>
                <c:pt idx="311">
                  <c:v>0.68527206011106678</c:v>
                </c:pt>
                <c:pt idx="312">
                  <c:v>0.68738154936640505</c:v>
                </c:pt>
                <c:pt idx="313">
                  <c:v>0.68949080202487123</c:v>
                </c:pt>
                <c:pt idx="314">
                  <c:v>0.69159981939460546</c:v>
                </c:pt>
                <c:pt idx="315">
                  <c:v>0.69370860278248714</c:v>
                </c:pt>
                <c:pt idx="316">
                  <c:v>0.69581715349414242</c:v>
                </c:pt>
                <c:pt idx="317">
                  <c:v>0.69792547283395201</c:v>
                </c:pt>
                <c:pt idx="318">
                  <c:v>0.70003356210505918</c:v>
                </c:pt>
                <c:pt idx="319">
                  <c:v>0.70214142260937762</c:v>
                </c:pt>
                <c:pt idx="320">
                  <c:v>0.70424905564759888</c:v>
                </c:pt>
                <c:pt idx="321">
                  <c:v>0.70635646251920037</c:v>
                </c:pt>
                <c:pt idx="322">
                  <c:v>0.70846364452245314</c:v>
                </c:pt>
                <c:pt idx="323">
                  <c:v>0.71057060295442931</c:v>
                </c:pt>
                <c:pt idx="324">
                  <c:v>0.71267733911101028</c:v>
                </c:pt>
                <c:pt idx="325">
                  <c:v>0.71478385428689384</c:v>
                </c:pt>
                <c:pt idx="326">
                  <c:v>0.71689014977560228</c:v>
                </c:pt>
                <c:pt idx="327">
                  <c:v>0.71899622686948972</c:v>
                </c:pt>
                <c:pt idx="328">
                  <c:v>0.72110208685974997</c:v>
                </c:pt>
                <c:pt idx="329">
                  <c:v>0.72320773103642411</c:v>
                </c:pt>
                <c:pt idx="330">
                  <c:v>0.72531316068840812</c:v>
                </c:pt>
                <c:pt idx="331">
                  <c:v>0.72741837710346013</c:v>
                </c:pt>
                <c:pt idx="332">
                  <c:v>0.72952338156820851</c:v>
                </c:pt>
                <c:pt idx="333">
                  <c:v>0.73162817536815905</c:v>
                </c:pt>
                <c:pt idx="334">
                  <c:v>0.73373275978770258</c:v>
                </c:pt>
                <c:pt idx="335">
                  <c:v>0.73583713611012258</c:v>
                </c:pt>
                <c:pt idx="336">
                  <c:v>0.73794130561760252</c:v>
                </c:pt>
                <c:pt idx="337">
                  <c:v>0.74004526959123351</c:v>
                </c:pt>
                <c:pt idx="338">
                  <c:v>0.74214902931102167</c:v>
                </c:pt>
                <c:pt idx="339">
                  <c:v>0.7442525860558955</c:v>
                </c:pt>
                <c:pt idx="340">
                  <c:v>0.74635594110371362</c:v>
                </c:pt>
                <c:pt idx="341">
                  <c:v>0.74845909573127178</c:v>
                </c:pt>
                <c:pt idx="342">
                  <c:v>0.75056205121431052</c:v>
                </c:pt>
                <c:pt idx="343">
                  <c:v>0.75266480882752262</c:v>
                </c:pt>
                <c:pt idx="344">
                  <c:v>0.75476736984456028</c:v>
                </c:pt>
                <c:pt idx="345">
                  <c:v>0.7568697355380426</c:v>
                </c:pt>
                <c:pt idx="346">
                  <c:v>0.75897190717956287</c:v>
                </c:pt>
                <c:pt idx="347">
                  <c:v>0.76107388603969583</c:v>
                </c:pt>
                <c:pt idx="348">
                  <c:v>0.76317567338800518</c:v>
                </c:pt>
                <c:pt idx="349">
                  <c:v>0.76527727049305083</c:v>
                </c:pt>
                <c:pt idx="350">
                  <c:v>0.76737867862239595</c:v>
                </c:pt>
                <c:pt idx="351">
                  <c:v>0.76947989904261449</c:v>
                </c:pt>
                <c:pt idx="352">
                  <c:v>0.77158093301929831</c:v>
                </c:pt>
                <c:pt idx="353">
                  <c:v>0.7736817818170646</c:v>
                </c:pt>
                <c:pt idx="354">
                  <c:v>0.77578244669956298</c:v>
                </c:pt>
                <c:pt idx="355">
                  <c:v>0.77788292892948252</c:v>
                </c:pt>
                <c:pt idx="356">
                  <c:v>0.77998322976855927</c:v>
                </c:pt>
                <c:pt idx="357">
                  <c:v>0.78208335047758326</c:v>
                </c:pt>
                <c:pt idx="358">
                  <c:v>0.78418329231640571</c:v>
                </c:pt>
                <c:pt idx="359">
                  <c:v>0.78628305654394637</c:v>
                </c:pt>
                <c:pt idx="360">
                  <c:v>0.78838264441820016</c:v>
                </c:pt>
                <c:pt idx="361">
                  <c:v>0.79048205719624498</c:v>
                </c:pt>
                <c:pt idx="362">
                  <c:v>0.79258129613424821</c:v>
                </c:pt>
                <c:pt idx="363">
                  <c:v>0.7946803624874742</c:v>
                </c:pt>
                <c:pt idx="364">
                  <c:v>0.79677925751029133</c:v>
                </c:pt>
                <c:pt idx="365">
                  <c:v>0.7988779824561788</c:v>
                </c:pt>
                <c:pt idx="366">
                  <c:v>0.8009765385777341</c:v>
                </c:pt>
                <c:pt idx="367">
                  <c:v>0.80307492712667983</c:v>
                </c:pt>
                <c:pt idx="368">
                  <c:v>0.80517314935387063</c:v>
                </c:pt>
                <c:pt idx="369">
                  <c:v>0.80727120650930051</c:v>
                </c:pt>
                <c:pt idx="370">
                  <c:v>0.8093690998421097</c:v>
                </c:pt>
                <c:pt idx="371">
                  <c:v>0.81146683060059166</c:v>
                </c:pt>
                <c:pt idx="372">
                  <c:v>0.81356440003219999</c:v>
                </c:pt>
                <c:pt idx="373">
                  <c:v>0.81566180938355559</c:v>
                </c:pt>
                <c:pt idx="374">
                  <c:v>0.8177590599004535</c:v>
                </c:pt>
                <c:pt idx="375">
                  <c:v>0.81985615282786994</c:v>
                </c:pt>
                <c:pt idx="376">
                  <c:v>0.82195308940996914</c:v>
                </c:pt>
                <c:pt idx="377">
                  <c:v>0.82404987089011028</c:v>
                </c:pt>
                <c:pt idx="378">
                  <c:v>0.82614649851085475</c:v>
                </c:pt>
                <c:pt idx="379">
                  <c:v>0.82824297351397247</c:v>
                </c:pt>
                <c:pt idx="380">
                  <c:v>0.8303392971404493</c:v>
                </c:pt>
                <c:pt idx="381">
                  <c:v>0.8324354706304935</c:v>
                </c:pt>
                <c:pt idx="382">
                  <c:v>0.8345314952235432</c:v>
                </c:pt>
                <c:pt idx="383">
                  <c:v>0.83662737215827254</c:v>
                </c:pt>
                <c:pt idx="384">
                  <c:v>0.83872310267259909</c:v>
                </c:pt>
                <c:pt idx="385">
                  <c:v>0.84081868800369042</c:v>
                </c:pt>
                <c:pt idx="386">
                  <c:v>0.84291412938797095</c:v>
                </c:pt>
                <c:pt idx="387">
                  <c:v>0.845009428061129</c:v>
                </c:pt>
                <c:pt idx="388">
                  <c:v>0.84710458525812327</c:v>
                </c:pt>
                <c:pt idx="389">
                  <c:v>0.8491996022131898</c:v>
                </c:pt>
                <c:pt idx="390">
                  <c:v>0.85129448015984877</c:v>
                </c:pt>
                <c:pt idx="391">
                  <c:v>0.85338922033091136</c:v>
                </c:pt>
                <c:pt idx="392">
                  <c:v>0.85548382395848643</c:v>
                </c:pt>
                <c:pt idx="393">
                  <c:v>0.85757829227398719</c:v>
                </c:pt>
                <c:pt idx="394">
                  <c:v>0.85967262650813803</c:v>
                </c:pt>
                <c:pt idx="395">
                  <c:v>0.86176682789098136</c:v>
                </c:pt>
                <c:pt idx="396">
                  <c:v>0.86386089765188423</c:v>
                </c:pt>
                <c:pt idx="397">
                  <c:v>0.86595483701954501</c:v>
                </c:pt>
                <c:pt idx="398">
                  <c:v>0.86804864722200037</c:v>
                </c:pt>
                <c:pt idx="399">
                  <c:v>0.87014232948663162</c:v>
                </c:pt>
                <c:pt idx="400">
                  <c:v>0.87223588504017158</c:v>
                </c:pt>
                <c:pt idx="401">
                  <c:v>0.87432931510871137</c:v>
                </c:pt>
                <c:pt idx="402">
                  <c:v>0.87642262091770695</c:v>
                </c:pt>
                <c:pt idx="403">
                  <c:v>0.87851580369198567</c:v>
                </c:pt>
                <c:pt idx="404">
                  <c:v>0.88060886465575328</c:v>
                </c:pt>
                <c:pt idx="405">
                  <c:v>0.88270180503260021</c:v>
                </c:pt>
                <c:pt idx="406">
                  <c:v>0.88479462604550851</c:v>
                </c:pt>
                <c:pt idx="407">
                  <c:v>0.88688732891685829</c:v>
                </c:pt>
                <c:pt idx="408">
                  <c:v>0.88897991486843431</c:v>
                </c:pt>
                <c:pt idx="409">
                  <c:v>0.89107238512143283</c:v>
                </c:pt>
                <c:pt idx="410">
                  <c:v>0.89316474089646802</c:v>
                </c:pt>
                <c:pt idx="411">
                  <c:v>0.89525698341357873</c:v>
                </c:pt>
                <c:pt idx="412">
                  <c:v>0.89734911389223471</c:v>
                </c:pt>
                <c:pt idx="413">
                  <c:v>0.8994411335513437</c:v>
                </c:pt>
                <c:pt idx="414">
                  <c:v>0.90153304360925768</c:v>
                </c:pt>
                <c:pt idx="415">
                  <c:v>0.90362484528377951</c:v>
                </c:pt>
                <c:pt idx="416">
                  <c:v>0.90571653979216937</c:v>
                </c:pt>
                <c:pt idx="417">
                  <c:v>0.90780812835115177</c:v>
                </c:pt>
                <c:pt idx="418">
                  <c:v>0.90989961217692139</c:v>
                </c:pt>
                <c:pt idx="419">
                  <c:v>0.91199099248515025</c:v>
                </c:pt>
                <c:pt idx="420">
                  <c:v>0.914082270490994</c:v>
                </c:pt>
                <c:pt idx="421">
                  <c:v>0.91617344740909823</c:v>
                </c:pt>
                <c:pt idx="422">
                  <c:v>0.9182645244536054</c:v>
                </c:pt>
                <c:pt idx="423">
                  <c:v>0.92035550283816092</c:v>
                </c:pt>
                <c:pt idx="424">
                  <c:v>0.92244638377592014</c:v>
                </c:pt>
                <c:pt idx="425">
                  <c:v>0.92453716847955436</c:v>
                </c:pt>
                <c:pt idx="426">
                  <c:v>0.92662785816125759</c:v>
                </c:pt>
                <c:pt idx="427">
                  <c:v>0.92871845403275299</c:v>
                </c:pt>
                <c:pt idx="428">
                  <c:v>0.93080895730529944</c:v>
                </c:pt>
                <c:pt idx="429">
                  <c:v>0.93289936918969774</c:v>
                </c:pt>
                <c:pt idx="430">
                  <c:v>0.93498969089629724</c:v>
                </c:pt>
                <c:pt idx="431">
                  <c:v>0.93707992363500248</c:v>
                </c:pt>
                <c:pt idx="432">
                  <c:v>0.9391700686152793</c:v>
                </c:pt>
                <c:pt idx="433">
                  <c:v>0.94126012704616158</c:v>
                </c:pt>
                <c:pt idx="434">
                  <c:v>0.94335010013625742</c:v>
                </c:pt>
                <c:pt idx="435">
                  <c:v>0.94543998909375571</c:v>
                </c:pt>
                <c:pt idx="436">
                  <c:v>0.94752979512643254</c:v>
                </c:pt>
                <c:pt idx="437">
                  <c:v>0.94961951944165768</c:v>
                </c:pt>
                <c:pt idx="438">
                  <c:v>0.95170916324640098</c:v>
                </c:pt>
                <c:pt idx="439">
                  <c:v>0.95379872774723862</c:v>
                </c:pt>
                <c:pt idx="440">
                  <c:v>0.95588821415035974</c:v>
                </c:pt>
                <c:pt idx="441">
                  <c:v>0.95797762366157269</c:v>
                </c:pt>
                <c:pt idx="442">
                  <c:v>0.96006695748631143</c:v>
                </c:pt>
                <c:pt idx="443">
                  <c:v>0.96215621682964214</c:v>
                </c:pt>
                <c:pt idx="444">
                  <c:v>0.96424540289626925</c:v>
                </c:pt>
                <c:pt idx="445">
                  <c:v>0.96633451689054206</c:v>
                </c:pt>
                <c:pt idx="446">
                  <c:v>0.96842356001646113</c:v>
                </c:pt>
                <c:pt idx="447">
                  <c:v>0.9705125334776844</c:v>
                </c:pt>
                <c:pt idx="448">
                  <c:v>0.97260143847753389</c:v>
                </c:pt>
                <c:pt idx="449">
                  <c:v>0.97469027621900195</c:v>
                </c:pt>
                <c:pt idx="450">
                  <c:v>0.97677904790475734</c:v>
                </c:pt>
                <c:pt idx="451">
                  <c:v>0.97886775473715204</c:v>
                </c:pt>
                <c:pt idx="452">
                  <c:v>0.98095639791822731</c:v>
                </c:pt>
                <c:pt idx="453">
                  <c:v>0.98304497864971996</c:v>
                </c:pt>
                <c:pt idx="454">
                  <c:v>0.98513349813306894</c:v>
                </c:pt>
                <c:pt idx="455">
                  <c:v>0.98722195756942166</c:v>
                </c:pt>
                <c:pt idx="456">
                  <c:v>0.98931035815963997</c:v>
                </c:pt>
                <c:pt idx="457">
                  <c:v>0.99139870110430706</c:v>
                </c:pt>
                <c:pt idx="458">
                  <c:v>0.99348698760373311</c:v>
                </c:pt>
                <c:pt idx="459">
                  <c:v>0.9955752188579623</c:v>
                </c:pt>
                <c:pt idx="460">
                  <c:v>0.99766339606677856</c:v>
                </c:pt>
                <c:pt idx="461">
                  <c:v>0.99975152042971216</c:v>
                </c:pt>
                <c:pt idx="462">
                  <c:v>1.0018395931460462</c:v>
                </c:pt>
                <c:pt idx="463">
                  <c:v>1.0039276154148222</c:v>
                </c:pt>
                <c:pt idx="464">
                  <c:v>1.0060155884348476</c:v>
                </c:pt>
                <c:pt idx="465">
                  <c:v>1.0081035134047007</c:v>
                </c:pt>
                <c:pt idx="466">
                  <c:v>1.0101913915227378</c:v>
                </c:pt>
                <c:pt idx="467">
                  <c:v>1.0122792239870997</c:v>
                </c:pt>
                <c:pt idx="468">
                  <c:v>1.0143670119957171</c:v>
                </c:pt>
                <c:pt idx="469">
                  <c:v>1.0164547567463176</c:v>
                </c:pt>
                <c:pt idx="470">
                  <c:v>1.0185424594364318</c:v>
                </c:pt>
                <c:pt idx="471">
                  <c:v>1.0206301212633995</c:v>
                </c:pt>
                <c:pt idx="472">
                  <c:v>1.0227177434243762</c:v>
                </c:pt>
                <c:pt idx="473">
                  <c:v>1.0248053271163389</c:v>
                </c:pt>
                <c:pt idx="474">
                  <c:v>1.0268928735360929</c:v>
                </c:pt>
                <c:pt idx="475">
                  <c:v>1.028980383880278</c:v>
                </c:pt>
                <c:pt idx="476">
                  <c:v>1.0310678593453746</c:v>
                </c:pt>
                <c:pt idx="477">
                  <c:v>1.0331553011277097</c:v>
                </c:pt>
                <c:pt idx="478">
                  <c:v>1.0352427104234638</c:v>
                </c:pt>
                <c:pt idx="479">
                  <c:v>1.0373300884286769</c:v>
                </c:pt>
                <c:pt idx="480">
                  <c:v>1.0394174363392545</c:v>
                </c:pt>
                <c:pt idx="481">
                  <c:v>1.0415047553509742</c:v>
                </c:pt>
                <c:pt idx="482">
                  <c:v>1.0435920466594917</c:v>
                </c:pt>
                <c:pt idx="483">
                  <c:v>1.0456793114603473</c:v>
                </c:pt>
                <c:pt idx="484">
                  <c:v>1.0477665509489722</c:v>
                </c:pt>
                <c:pt idx="485">
                  <c:v>1.0498537663206944</c:v>
                </c:pt>
                <c:pt idx="486">
                  <c:v>1.0519409587707453</c:v>
                </c:pt>
                <c:pt idx="487">
                  <c:v>1.0540281294942657</c:v>
                </c:pt>
                <c:pt idx="488">
                  <c:v>1.0561152796863125</c:v>
                </c:pt>
                <c:pt idx="489">
                  <c:v>1.0582024105418641</c:v>
                </c:pt>
                <c:pt idx="490">
                  <c:v>1.0602895232558276</c:v>
                </c:pt>
                <c:pt idx="491">
                  <c:v>1.0623766190230446</c:v>
                </c:pt>
                <c:pt idx="492">
                  <c:v>1.0644636990382972</c:v>
                </c:pt>
                <c:pt idx="493">
                  <c:v>1.0665507644963148</c:v>
                </c:pt>
                <c:pt idx="494">
                  <c:v>1.0686378165917803</c:v>
                </c:pt>
                <c:pt idx="495">
                  <c:v>1.0707248565193355</c:v>
                </c:pt>
                <c:pt idx="496">
                  <c:v>1.0728118854735884</c:v>
                </c:pt>
                <c:pt idx="497">
                  <c:v>1.0748989046491191</c:v>
                </c:pt>
                <c:pt idx="498">
                  <c:v>1.0769859152404857</c:v>
                </c:pt>
                <c:pt idx="499">
                  <c:v>1.0790729184422312</c:v>
                </c:pt>
                <c:pt idx="500">
                  <c:v>1.0811599154488889</c:v>
                </c:pt>
                <c:pt idx="501">
                  <c:v>1.0832469074549895</c:v>
                </c:pt>
                <c:pt idx="502">
                  <c:v>1.0853338956550669</c:v>
                </c:pt>
                <c:pt idx="503">
                  <c:v>1.0874208812436643</c:v>
                </c:pt>
                <c:pt idx="504">
                  <c:v>1.0895078654153409</c:v>
                </c:pt>
                <c:pt idx="505">
                  <c:v>1.0915948493646779</c:v>
                </c:pt>
                <c:pt idx="506">
                  <c:v>1.0936818342862846</c:v>
                </c:pt>
                <c:pt idx="507">
                  <c:v>1.0957688213748049</c:v>
                </c:pt>
                <c:pt idx="508">
                  <c:v>1.0978558118249235</c:v>
                </c:pt>
                <c:pt idx="509">
                  <c:v>1.0999428068313721</c:v>
                </c:pt>
                <c:pt idx="510">
                  <c:v>1.1020298075889359</c:v>
                </c:pt>
                <c:pt idx="511">
                  <c:v>1.104116815292459</c:v>
                </c:pt>
                <c:pt idx="512">
                  <c:v>1.1062038311368518</c:v>
                </c:pt>
                <c:pt idx="513">
                  <c:v>1.1082908563170968</c:v>
                </c:pt>
                <c:pt idx="514">
                  <c:v>1.1103778920282543</c:v>
                </c:pt>
                <c:pt idx="515">
                  <c:v>1.1124649394654695</c:v>
                </c:pt>
                <c:pt idx="516">
                  <c:v>1.1145519998239786</c:v>
                </c:pt>
                <c:pt idx="517">
                  <c:v>1.1166390742991144</c:v>
                </c:pt>
                <c:pt idx="518">
                  <c:v>1.1187261640863131</c:v>
                </c:pt>
                <c:pt idx="519">
                  <c:v>1.1208132703811209</c:v>
                </c:pt>
                <c:pt idx="520">
                  <c:v>1.1229003943791995</c:v>
                </c:pt>
                <c:pt idx="521">
                  <c:v>1.1249875372763329</c:v>
                </c:pt>
                <c:pt idx="522">
                  <c:v>1.1270747002684334</c:v>
                </c:pt>
                <c:pt idx="523">
                  <c:v>1.1291618845515479</c:v>
                </c:pt>
                <c:pt idx="524">
                  <c:v>1.1312490913218645</c:v>
                </c:pt>
                <c:pt idx="525">
                  <c:v>1.1333363217757182</c:v>
                </c:pt>
                <c:pt idx="526">
                  <c:v>1.135423577109598</c:v>
                </c:pt>
                <c:pt idx="527">
                  <c:v>1.1375108585201521</c:v>
                </c:pt>
                <c:pt idx="528">
                  <c:v>1.139598167204195</c:v>
                </c:pt>
                <c:pt idx="529">
                  <c:v>1.1416855043587137</c:v>
                </c:pt>
                <c:pt idx="530">
                  <c:v>1.1437728711808737</c:v>
                </c:pt>
                <c:pt idx="531">
                  <c:v>1.1458602688680253</c:v>
                </c:pt>
                <c:pt idx="532">
                  <c:v>1.1479476986177104</c:v>
                </c:pt>
                <c:pt idx="533">
                  <c:v>1.1500351616276681</c:v>
                </c:pt>
                <c:pt idx="534">
                  <c:v>1.1521226590958413</c:v>
                </c:pt>
                <c:pt idx="535">
                  <c:v>1.1542101922203833</c:v>
                </c:pt>
                <c:pt idx="536">
                  <c:v>1.1562977621996637</c:v>
                </c:pt>
                <c:pt idx="537">
                  <c:v>1.1583853702322746</c:v>
                </c:pt>
                <c:pt idx="538">
                  <c:v>1.1604730175170375</c:v>
                </c:pt>
                <c:pt idx="539">
                  <c:v>1.1625607052530091</c:v>
                </c:pt>
                <c:pt idx="540">
                  <c:v>1.1646484346394881</c:v>
                </c:pt>
                <c:pt idx="541">
                  <c:v>1.1667362068760205</c:v>
                </c:pt>
                <c:pt idx="542">
                  <c:v>1.1688240231624074</c:v>
                </c:pt>
                <c:pt idx="543">
                  <c:v>1.1709118846987103</c:v>
                </c:pt>
                <c:pt idx="544">
                  <c:v>1.1729997926852576</c:v>
                </c:pt>
                <c:pt idx="545">
                  <c:v>1.1750877483226509</c:v>
                </c:pt>
                <c:pt idx="546">
                  <c:v>1.1771757528117721</c:v>
                </c:pt>
                <c:pt idx="547">
                  <c:v>1.1792638073537884</c:v>
                </c:pt>
                <c:pt idx="548">
                  <c:v>1.18135191315016</c:v>
                </c:pt>
                <c:pt idx="549">
                  <c:v>1.1834400714026454</c:v>
                </c:pt>
                <c:pt idx="550">
                  <c:v>1.1855282833133085</c:v>
                </c:pt>
                <c:pt idx="551">
                  <c:v>1.1876165500845246</c:v>
                </c:pt>
                <c:pt idx="552">
                  <c:v>1.1897048729189867</c:v>
                </c:pt>
                <c:pt idx="553">
                  <c:v>1.1917932530197124</c:v>
                </c:pt>
                <c:pt idx="554">
                  <c:v>1.1938816915900492</c:v>
                </c:pt>
                <c:pt idx="555">
                  <c:v>1.1959701898336823</c:v>
                </c:pt>
                <c:pt idx="556">
                  <c:v>1.1980587489546399</c:v>
                </c:pt>
                <c:pt idx="557">
                  <c:v>1.2001473701573002</c:v>
                </c:pt>
                <c:pt idx="558">
                  <c:v>1.2022360546463973</c:v>
                </c:pt>
                <c:pt idx="559">
                  <c:v>1.2043248036270278</c:v>
                </c:pt>
                <c:pt idx="560">
                  <c:v>1.2064136183046577</c:v>
                </c:pt>
                <c:pt idx="561">
                  <c:v>1.2085024998851279</c:v>
                </c:pt>
                <c:pt idx="562">
                  <c:v>1.2105914495746615</c:v>
                </c:pt>
                <c:pt idx="563">
                  <c:v>1.2126804685798698</c:v>
                </c:pt>
                <c:pt idx="564">
                  <c:v>1.2147695581077584</c:v>
                </c:pt>
                <c:pt idx="565">
                  <c:v>1.2168587193657348</c:v>
                </c:pt>
                <c:pt idx="566">
                  <c:v>1.218947953561613</c:v>
                </c:pt>
                <c:pt idx="567">
                  <c:v>1.2210372619036218</c:v>
                </c:pt>
                <c:pt idx="568">
                  <c:v>1.2231266456004102</c:v>
                </c:pt>
                <c:pt idx="569">
                  <c:v>1.2252161058610542</c:v>
                </c:pt>
                <c:pt idx="570">
                  <c:v>1.2273056438950631</c:v>
                </c:pt>
                <c:pt idx="571">
                  <c:v>1.2293952609123862</c:v>
                </c:pt>
                <c:pt idx="572">
                  <c:v>1.2314849581234188</c:v>
                </c:pt>
                <c:pt idx="573">
                  <c:v>1.2335747367390097</c:v>
                </c:pt>
                <c:pt idx="574">
                  <c:v>1.2356645979704666</c:v>
                </c:pt>
                <c:pt idx="575">
                  <c:v>1.2377545430295629</c:v>
                </c:pt>
                <c:pt idx="576">
                  <c:v>1.2398445731285446</c:v>
                </c:pt>
                <c:pt idx="577">
                  <c:v>1.2419346894801366</c:v>
                </c:pt>
                <c:pt idx="578">
                  <c:v>1.2440248932975491</c:v>
                </c:pt>
                <c:pt idx="579">
                  <c:v>1.2461151857944841</c:v>
                </c:pt>
                <c:pt idx="580">
                  <c:v>1.2482055681851425</c:v>
                </c:pt>
                <c:pt idx="581">
                  <c:v>1.2502960416842297</c:v>
                </c:pt>
                <c:pt idx="582">
                  <c:v>1.2523866075069627</c:v>
                </c:pt>
                <c:pt idx="583">
                  <c:v>1.2544772668690769</c:v>
                </c:pt>
                <c:pt idx="584">
                  <c:v>1.2565680209868322</c:v>
                </c:pt>
                <c:pt idx="585">
                  <c:v>1.2586588710770199</c:v>
                </c:pt>
                <c:pt idx="586">
                  <c:v>1.260749818356969</c:v>
                </c:pt>
                <c:pt idx="587">
                  <c:v>1.2628408640445528</c:v>
                </c:pt>
                <c:pt idx="588">
                  <c:v>1.2649320093581959</c:v>
                </c:pt>
                <c:pt idx="589">
                  <c:v>1.2670232555168806</c:v>
                </c:pt>
                <c:pt idx="590">
                  <c:v>1.2691146037401531</c:v>
                </c:pt>
                <c:pt idx="591">
                  <c:v>1.2712060552481306</c:v>
                </c:pt>
                <c:pt idx="592">
                  <c:v>1.273297611261508</c:v>
                </c:pt>
                <c:pt idx="593">
                  <c:v>1.2753892730015643</c:v>
                </c:pt>
                <c:pt idx="594">
                  <c:v>1.2774810416901692</c:v>
                </c:pt>
                <c:pt idx="595">
                  <c:v>1.2795729185497897</c:v>
                </c:pt>
                <c:pt idx="596">
                  <c:v>1.2816649048034974</c:v>
                </c:pt>
                <c:pt idx="597">
                  <c:v>1.2837570016749742</c:v>
                </c:pt>
                <c:pt idx="598">
                  <c:v>1.28584921038852</c:v>
                </c:pt>
                <c:pt idx="599">
                  <c:v>1.2879415321690584</c:v>
                </c:pt>
                <c:pt idx="600">
                  <c:v>1.290033968242144</c:v>
                </c:pt>
                <c:pt idx="601">
                  <c:v>1.2921265198339691</c:v>
                </c:pt>
                <c:pt idx="602">
                  <c:v>1.2942191881713705</c:v>
                </c:pt>
                <c:pt idx="603">
                  <c:v>1.2963119744818357</c:v>
                </c:pt>
                <c:pt idx="604">
                  <c:v>1.2984048799935102</c:v>
                </c:pt>
                <c:pt idx="605">
                  <c:v>1.3004979059352038</c:v>
                </c:pt>
                <c:pt idx="606">
                  <c:v>1.302591053536398</c:v>
                </c:pt>
                <c:pt idx="607">
                  <c:v>1.3046843240272523</c:v>
                </c:pt>
                <c:pt idx="608">
                  <c:v>1.3067777186386107</c:v>
                </c:pt>
                <c:pt idx="609">
                  <c:v>1.3088712386020092</c:v>
                </c:pt>
                <c:pt idx="610">
                  <c:v>1.310964885149682</c:v>
                </c:pt>
                <c:pt idx="611">
                  <c:v>1.3130586595145688</c:v>
                </c:pt>
                <c:pt idx="612">
                  <c:v>1.3151525629303213</c:v>
                </c:pt>
                <c:pt idx="613">
                  <c:v>1.3172465966313101</c:v>
                </c:pt>
                <c:pt idx="614">
                  <c:v>1.3193407618526316</c:v>
                </c:pt>
                <c:pt idx="615">
                  <c:v>1.3214350598301148</c:v>
                </c:pt>
                <c:pt idx="616">
                  <c:v>1.323529491800328</c:v>
                </c:pt>
                <c:pt idx="617">
                  <c:v>1.3256240590005863</c:v>
                </c:pt>
                <c:pt idx="618">
                  <c:v>1.3277187626689577</c:v>
                </c:pt>
                <c:pt idx="619">
                  <c:v>1.3298136040442703</c:v>
                </c:pt>
                <c:pt idx="620">
                  <c:v>1.3319085843661196</c:v>
                </c:pt>
                <c:pt idx="621">
                  <c:v>1.3340037048748747</c:v>
                </c:pt>
                <c:pt idx="622">
                  <c:v>1.3360989668116858</c:v>
                </c:pt>
                <c:pt idx="623">
                  <c:v>1.338194371418491</c:v>
                </c:pt>
                <c:pt idx="624">
                  <c:v>1.3402899199380229</c:v>
                </c:pt>
                <c:pt idx="625">
                  <c:v>1.3423856136138164</c:v>
                </c:pt>
                <c:pt idx="626">
                  <c:v>1.3444814536902148</c:v>
                </c:pt>
                <c:pt idx="627">
                  <c:v>1.3465774414123772</c:v>
                </c:pt>
                <c:pt idx="628">
                  <c:v>1.3486735780262855</c:v>
                </c:pt>
                <c:pt idx="629">
                  <c:v>1.3507698647787514</c:v>
                </c:pt>
                <c:pt idx="630">
                  <c:v>1.3528663029174233</c:v>
                </c:pt>
                <c:pt idx="631">
                  <c:v>1.3549628936907934</c:v>
                </c:pt>
                <c:pt idx="632">
                  <c:v>1.3570596383482052</c:v>
                </c:pt>
                <c:pt idx="633">
                  <c:v>1.3591565381398596</c:v>
                </c:pt>
                <c:pt idx="634">
                  <c:v>1.3612535943168231</c:v>
                </c:pt>
                <c:pt idx="635">
                  <c:v>1.3633508081310339</c:v>
                </c:pt>
                <c:pt idx="636">
                  <c:v>1.3654481808353096</c:v>
                </c:pt>
                <c:pt idx="637">
                  <c:v>1.3675457136833542</c:v>
                </c:pt>
                <c:pt idx="638">
                  <c:v>1.3696434079297652</c:v>
                </c:pt>
                <c:pt idx="639">
                  <c:v>1.3717412648300407</c:v>
                </c:pt>
                <c:pt idx="640">
                  <c:v>1.3738392856405865</c:v>
                </c:pt>
                <c:pt idx="641">
                  <c:v>1.3759374716187236</c:v>
                </c:pt>
                <c:pt idx="642">
                  <c:v>1.3780358240226951</c:v>
                </c:pt>
                <c:pt idx="643">
                  <c:v>1.3801343441116731</c:v>
                </c:pt>
                <c:pt idx="644">
                  <c:v>1.3822330331457671</c:v>
                </c:pt>
                <c:pt idx="645">
                  <c:v>1.3843318923860295</c:v>
                </c:pt>
                <c:pt idx="646">
                  <c:v>1.3864309230944643</c:v>
                </c:pt>
                <c:pt idx="647">
                  <c:v>1.3885301265340335</c:v>
                </c:pt>
                <c:pt idx="648">
                  <c:v>1.3906295039686651</c:v>
                </c:pt>
                <c:pt idx="649">
                  <c:v>1.3927290566632595</c:v>
                </c:pt>
                <c:pt idx="650">
                  <c:v>1.3948287858836974</c:v>
                </c:pt>
                <c:pt idx="651">
                  <c:v>1.3969286928968472</c:v>
                </c:pt>
                <c:pt idx="652">
                  <c:v>1.399028778970572</c:v>
                </c:pt>
                <c:pt idx="653">
                  <c:v>1.4011290453737368</c:v>
                </c:pt>
                <c:pt idx="654">
                  <c:v>1.4032294933762166</c:v>
                </c:pt>
                <c:pt idx="655">
                  <c:v>1.4053301242489027</c:v>
                </c:pt>
                <c:pt idx="656">
                  <c:v>1.4074309392637112</c:v>
                </c:pt>
                <c:pt idx="657">
                  <c:v>1.4095319396935897</c:v>
                </c:pt>
                <c:pt idx="658">
                  <c:v>1.4116331268125251</c:v>
                </c:pt>
                <c:pt idx="659">
                  <c:v>1.4137345018955503</c:v>
                </c:pt>
                <c:pt idx="660">
                  <c:v>1.4158360662187528</c:v>
                </c:pt>
                <c:pt idx="661">
                  <c:v>1.4179378210592815</c:v>
                </c:pt>
                <c:pt idx="662">
                  <c:v>1.4200397676953538</c:v>
                </c:pt>
                <c:pt idx="663">
                  <c:v>1.4221419074062642</c:v>
                </c:pt>
                <c:pt idx="664">
                  <c:v>1.4242442414723908</c:v>
                </c:pt>
                <c:pt idx="665">
                  <c:v>1.4263467711752034</c:v>
                </c:pt>
                <c:pt idx="666">
                  <c:v>1.4284494977972706</c:v>
                </c:pt>
                <c:pt idx="667">
                  <c:v>1.4305524226222681</c:v>
                </c:pt>
                <c:pt idx="668">
                  <c:v>1.4326555469349855</c:v>
                </c:pt>
                <c:pt idx="669">
                  <c:v>1.4347588720213342</c:v>
                </c:pt>
                <c:pt idx="670">
                  <c:v>1.4368623991683553</c:v>
                </c:pt>
                <c:pt idx="671">
                  <c:v>1.4389661296642269</c:v>
                </c:pt>
                <c:pt idx="672">
                  <c:v>1.4410700647982717</c:v>
                </c:pt>
                <c:pt idx="673">
                  <c:v>1.4431742058609651</c:v>
                </c:pt>
                <c:pt idx="674">
                  <c:v>1.4452785541439424</c:v>
                </c:pt>
                <c:pt idx="675">
                  <c:v>1.4473831109400066</c:v>
                </c:pt>
                <c:pt idx="676">
                  <c:v>1.4494878775431366</c:v>
                </c:pt>
                <c:pt idx="677">
                  <c:v>1.4515928552484942</c:v>
                </c:pt>
                <c:pt idx="678">
                  <c:v>1.4536980453524329</c:v>
                </c:pt>
                <c:pt idx="679">
                  <c:v>1.455803449152504</c:v>
                </c:pt>
                <c:pt idx="680">
                  <c:v>1.4579090679474664</c:v>
                </c:pt>
                <c:pt idx="681">
                  <c:v>1.4600149030372931</c:v>
                </c:pt>
                <c:pt idx="682">
                  <c:v>1.4621209557231791</c:v>
                </c:pt>
                <c:pt idx="683">
                  <c:v>1.4642272273075501</c:v>
                </c:pt>
                <c:pt idx="684">
                  <c:v>1.4663337190940693</c:v>
                </c:pt>
                <c:pt idx="685">
                  <c:v>1.4684404323876461</c:v>
                </c:pt>
                <c:pt idx="686">
                  <c:v>1.4705473684944435</c:v>
                </c:pt>
                <c:pt idx="687">
                  <c:v>1.4726545287218864</c:v>
                </c:pt>
                <c:pt idx="688">
                  <c:v>1.4747619143786694</c:v>
                </c:pt>
                <c:pt idx="689">
                  <c:v>1.4768695267747649</c:v>
                </c:pt>
                <c:pt idx="690">
                  <c:v>1.4789773672214306</c:v>
                </c:pt>
                <c:pt idx="691">
                  <c:v>1.4810854370312183</c:v>
                </c:pt>
                <c:pt idx="692">
                  <c:v>1.4831937375179811</c:v>
                </c:pt>
                <c:pt idx="693">
                  <c:v>1.4853022699968821</c:v>
                </c:pt>
                <c:pt idx="694">
                  <c:v>1.4874110357844021</c:v>
                </c:pt>
                <c:pt idx="695">
                  <c:v>1.4895200361983481</c:v>
                </c:pt>
                <c:pt idx="696">
                  <c:v>1.4916292725578606</c:v>
                </c:pt>
                <c:pt idx="697">
                  <c:v>1.4937387461834228</c:v>
                </c:pt>
                <c:pt idx="698">
                  <c:v>1.4958484583968681</c:v>
                </c:pt>
                <c:pt idx="699">
                  <c:v>1.4979584105213879</c:v>
                </c:pt>
                <c:pt idx="700">
                  <c:v>1.500068603881541</c:v>
                </c:pt>
                <c:pt idx="701">
                  <c:v>1.5021790398032606</c:v>
                </c:pt>
                <c:pt idx="702">
                  <c:v>1.5042897196138634</c:v>
                </c:pt>
                <c:pt idx="703">
                  <c:v>1.506400644642057</c:v>
                </c:pt>
                <c:pt idx="704">
                  <c:v>1.5085118162179494</c:v>
                </c:pt>
                <c:pt idx="705">
                  <c:v>1.510623235673056</c:v>
                </c:pt>
                <c:pt idx="706">
                  <c:v>1.5127349043403087</c:v>
                </c:pt>
                <c:pt idx="707">
                  <c:v>1.5148468235540642</c:v>
                </c:pt>
                <c:pt idx="708">
                  <c:v>1.5169589946501121</c:v>
                </c:pt>
                <c:pt idx="709">
                  <c:v>1.5190714189656833</c:v>
                </c:pt>
                <c:pt idx="710">
                  <c:v>1.5211840978394588</c:v>
                </c:pt>
                <c:pt idx="711">
                  <c:v>1.523297032611578</c:v>
                </c:pt>
                <c:pt idx="712">
                  <c:v>1.5254102246236467</c:v>
                </c:pt>
                <c:pt idx="713">
                  <c:v>1.5275236752187462</c:v>
                </c:pt>
                <c:pt idx="714">
                  <c:v>1.5296373857414414</c:v>
                </c:pt>
                <c:pt idx="715">
                  <c:v>1.5317513575377892</c:v>
                </c:pt>
                <c:pt idx="716">
                  <c:v>1.5338655919553481</c:v>
                </c:pt>
                <c:pt idx="717">
                  <c:v>1.5359800903431853</c:v>
                </c:pt>
                <c:pt idx="718">
                  <c:v>1.5380948540518864</c:v>
                </c:pt>
                <c:pt idx="719">
                  <c:v>1.5402098844335637</c:v>
                </c:pt>
                <c:pt idx="720">
                  <c:v>1.5423251828418643</c:v>
                </c:pt>
                <c:pt idx="721">
                  <c:v>1.5444407506319797</c:v>
                </c:pt>
                <c:pt idx="722">
                  <c:v>1.5465565891606541</c:v>
                </c:pt>
                <c:pt idx="723">
                  <c:v>1.5486726997861928</c:v>
                </c:pt>
                <c:pt idx="724">
                  <c:v>1.5507890838684715</c:v>
                </c:pt>
                <c:pt idx="725">
                  <c:v>1.5529057427689448</c:v>
                </c:pt>
                <c:pt idx="726">
                  <c:v>1.5550226778506548</c:v>
                </c:pt>
                <c:pt idx="727">
                  <c:v>1.5571398904782405</c:v>
                </c:pt>
                <c:pt idx="728">
                  <c:v>1.5592573820179461</c:v>
                </c:pt>
                <c:pt idx="729">
                  <c:v>1.5613751538376299</c:v>
                </c:pt>
                <c:pt idx="730">
                  <c:v>1.563493207306774</c:v>
                </c:pt>
                <c:pt idx="731">
                  <c:v>1.5656115437964919</c:v>
                </c:pt>
                <c:pt idx="732">
                  <c:v>1.5677301646795385</c:v>
                </c:pt>
                <c:pt idx="733">
                  <c:v>1.5698490713303188</c:v>
                </c:pt>
                <c:pt idx="734">
                  <c:v>1.571968265124897</c:v>
                </c:pt>
                <c:pt idx="735">
                  <c:v>1.5740877474410049</c:v>
                </c:pt>
                <c:pt idx="736">
                  <c:v>1.5762075196580518</c:v>
                </c:pt>
                <c:pt idx="737">
                  <c:v>1.5783275831571333</c:v>
                </c:pt>
                <c:pt idx="738">
                  <c:v>1.58044793932104</c:v>
                </c:pt>
                <c:pt idx="739">
                  <c:v>1.5825685895342674</c:v>
                </c:pt>
                <c:pt idx="740">
                  <c:v>1.5846895351830244</c:v>
                </c:pt>
                <c:pt idx="741">
                  <c:v>1.5868107776552431</c:v>
                </c:pt>
                <c:pt idx="742">
                  <c:v>1.5889323183405875</c:v>
                </c:pt>
                <c:pt idx="743">
                  <c:v>1.5910541586304627</c:v>
                </c:pt>
                <c:pt idx="744">
                  <c:v>1.593176299918025</c:v>
                </c:pt>
                <c:pt idx="745">
                  <c:v>1.5952987435981902</c:v>
                </c:pt>
                <c:pt idx="746">
                  <c:v>1.5974214910676436</c:v>
                </c:pt>
                <c:pt idx="747">
                  <c:v>1.599544543724849</c:v>
                </c:pt>
                <c:pt idx="748">
                  <c:v>1.6016679029700585</c:v>
                </c:pt>
                <c:pt idx="749">
                  <c:v>1.6037915702053214</c:v>
                </c:pt>
                <c:pt idx="750">
                  <c:v>1.6059155468344941</c:v>
                </c:pt>
                <c:pt idx="751">
                  <c:v>1.6080398342632496</c:v>
                </c:pt>
                <c:pt idx="752">
                  <c:v>1.6101644338990866</c:v>
                </c:pt>
                <c:pt idx="753">
                  <c:v>1.6122893471513393</c:v>
                </c:pt>
                <c:pt idx="754">
                  <c:v>1.6144145754311869</c:v>
                </c:pt>
                <c:pt idx="755">
                  <c:v>1.6165401201516636</c:v>
                </c:pt>
                <c:pt idx="756">
                  <c:v>1.6186659827276677</c:v>
                </c:pt>
                <c:pt idx="757">
                  <c:v>1.6207921645759715</c:v>
                </c:pt>
                <c:pt idx="758">
                  <c:v>1.6229186671152309</c:v>
                </c:pt>
                <c:pt idx="759">
                  <c:v>1.6250454917659953</c:v>
                </c:pt>
                <c:pt idx="760">
                  <c:v>1.6271726399507171</c:v>
                </c:pt>
                <c:pt idx="761">
                  <c:v>1.6293001130937621</c:v>
                </c:pt>
                <c:pt idx="762">
                  <c:v>1.6314279126214182</c:v>
                </c:pt>
                <c:pt idx="763">
                  <c:v>1.6335560399619065</c:v>
                </c:pt>
                <c:pt idx="764">
                  <c:v>1.6356844965453905</c:v>
                </c:pt>
                <c:pt idx="765">
                  <c:v>1.6378132838039861</c:v>
                </c:pt>
                <c:pt idx="766">
                  <c:v>1.6399424031717713</c:v>
                </c:pt>
                <c:pt idx="767">
                  <c:v>1.6420718560847971</c:v>
                </c:pt>
                <c:pt idx="768">
                  <c:v>1.6442016439810965</c:v>
                </c:pt>
                <c:pt idx="769">
                  <c:v>1.6463317683006948</c:v>
                </c:pt>
                <c:pt idx="770">
                  <c:v>1.6484622304856202</c:v>
                </c:pt>
                <c:pt idx="771">
                  <c:v>1.6505930319799134</c:v>
                </c:pt>
                <c:pt idx="772">
                  <c:v>1.6527241742296379</c:v>
                </c:pt>
                <c:pt idx="773">
                  <c:v>1.6548556586828902</c:v>
                </c:pt>
                <c:pt idx="774">
                  <c:v>1.65698748678981</c:v>
                </c:pt>
                <c:pt idx="775">
                  <c:v>1.6591196600025904</c:v>
                </c:pt>
                <c:pt idx="776">
                  <c:v>1.6612521797754882</c:v>
                </c:pt>
                <c:pt idx="777">
                  <c:v>1.6633850475648346</c:v>
                </c:pt>
                <c:pt idx="778">
                  <c:v>1.665518264829045</c:v>
                </c:pt>
                <c:pt idx="779">
                  <c:v>1.6676518330286294</c:v>
                </c:pt>
                <c:pt idx="780">
                  <c:v>1.6697857536262035</c:v>
                </c:pt>
                <c:pt idx="781">
                  <c:v>1.6719200280864985</c:v>
                </c:pt>
                <c:pt idx="782">
                  <c:v>1.6740546578763718</c:v>
                </c:pt>
                <c:pt idx="783">
                  <c:v>1.6761896444648174</c:v>
                </c:pt>
                <c:pt idx="784">
                  <c:v>1.678324989322977</c:v>
                </c:pt>
                <c:pt idx="785">
                  <c:v>1.6804606939241498</c:v>
                </c:pt>
                <c:pt idx="786">
                  <c:v>1.6825967597438038</c:v>
                </c:pt>
                <c:pt idx="787">
                  <c:v>1.6847331882595864</c:v>
                </c:pt>
                <c:pt idx="788">
                  <c:v>1.6868699809513346</c:v>
                </c:pt>
                <c:pt idx="789">
                  <c:v>1.6890071393010861</c:v>
                </c:pt>
                <c:pt idx="790">
                  <c:v>1.6911446647930908</c:v>
                </c:pt>
                <c:pt idx="791">
                  <c:v>1.6932825589138203</c:v>
                </c:pt>
                <c:pt idx="792">
                  <c:v>1.6954208231519796</c:v>
                </c:pt>
                <c:pt idx="793">
                  <c:v>1.6975594589985179</c:v>
                </c:pt>
                <c:pt idx="794">
                  <c:v>1.6996984679466394</c:v>
                </c:pt>
                <c:pt idx="795">
                  <c:v>1.7018378514918142</c:v>
                </c:pt>
                <c:pt idx="796">
                  <c:v>1.7039776111317899</c:v>
                </c:pt>
                <c:pt idx="797">
                  <c:v>1.7061177483666019</c:v>
                </c:pt>
                <c:pt idx="798">
                  <c:v>1.7082582646985851</c:v>
                </c:pt>
                <c:pt idx="799">
                  <c:v>1.7103991616323844</c:v>
                </c:pt>
                <c:pt idx="800">
                  <c:v>1.7125404406749667</c:v>
                </c:pt>
                <c:pt idx="801">
                  <c:v>1.7146821033356314</c:v>
                </c:pt>
                <c:pt idx="802">
                  <c:v>1.7168241511260223</c:v>
                </c:pt>
                <c:pt idx="803">
                  <c:v>1.7189665855601379</c:v>
                </c:pt>
                <c:pt idx="804">
                  <c:v>1.7211094081543443</c:v>
                </c:pt>
                <c:pt idx="805">
                  <c:v>1.723252620427385</c:v>
                </c:pt>
                <c:pt idx="806">
                  <c:v>1.7253962239003933</c:v>
                </c:pt>
                <c:pt idx="807">
                  <c:v>1.7275402200969032</c:v>
                </c:pt>
                <c:pt idx="808">
                  <c:v>1.7296846105428618</c:v>
                </c:pt>
                <c:pt idx="809">
                  <c:v>1.7318293967666396</c:v>
                </c:pt>
                <c:pt idx="810">
                  <c:v>1.7339745802990429</c:v>
                </c:pt>
                <c:pt idx="811">
                  <c:v>1.7361201626733256</c:v>
                </c:pt>
                <c:pt idx="812">
                  <c:v>1.7382661454252002</c:v>
                </c:pt>
                <c:pt idx="813">
                  <c:v>1.7404125300928501</c:v>
                </c:pt>
                <c:pt idx="814">
                  <c:v>1.7425593182169412</c:v>
                </c:pt>
                <c:pt idx="815">
                  <c:v>1.7447065113406333</c:v>
                </c:pt>
                <c:pt idx="816">
                  <c:v>1.7468541110095925</c:v>
                </c:pt>
                <c:pt idx="817">
                  <c:v>1.7490021187720033</c:v>
                </c:pt>
                <c:pt idx="818">
                  <c:v>1.7511505361785793</c:v>
                </c:pt>
                <c:pt idx="819">
                  <c:v>1.7532993647825768</c:v>
                </c:pt>
                <c:pt idx="820">
                  <c:v>1.7554486061398058</c:v>
                </c:pt>
                <c:pt idx="821">
                  <c:v>1.7575982618086423</c:v>
                </c:pt>
                <c:pt idx="822">
                  <c:v>1.7597483333500408</c:v>
                </c:pt>
                <c:pt idx="823">
                  <c:v>1.7618988223275456</c:v>
                </c:pt>
                <c:pt idx="824">
                  <c:v>1.7640497303073037</c:v>
                </c:pt>
                <c:pt idx="825">
                  <c:v>1.7662010588580774</c:v>
                </c:pt>
                <c:pt idx="826">
                  <c:v>1.7683528095512557</c:v>
                </c:pt>
                <c:pt idx="827">
                  <c:v>1.7705049839608671</c:v>
                </c:pt>
                <c:pt idx="828">
                  <c:v>1.7726575836635921</c:v>
                </c:pt>
                <c:pt idx="829">
                  <c:v>1.7748106102387755</c:v>
                </c:pt>
                <c:pt idx="830">
                  <c:v>1.7769640652684391</c:v>
                </c:pt>
                <c:pt idx="831">
                  <c:v>1.7791179503372938</c:v>
                </c:pt>
                <c:pt idx="832">
                  <c:v>1.7812722670327525</c:v>
                </c:pt>
                <c:pt idx="833">
                  <c:v>1.7834270169449431</c:v>
                </c:pt>
                <c:pt idx="834">
                  <c:v>1.7855822016667202</c:v>
                </c:pt>
                <c:pt idx="835">
                  <c:v>1.7862816630621294</c:v>
                </c:pt>
                <c:pt idx="836">
                  <c:v>1.7869811244575386</c:v>
                </c:pt>
                <c:pt idx="837">
                  <c:v>1.7876805858529479</c:v>
                </c:pt>
                <c:pt idx="838">
                  <c:v>1.7883800472483571</c:v>
                </c:pt>
                <c:pt idx="839">
                  <c:v>1.7890795086437663</c:v>
                </c:pt>
                <c:pt idx="840">
                  <c:v>1.7897789700391755</c:v>
                </c:pt>
                <c:pt idx="841">
                  <c:v>1.7904784314345847</c:v>
                </c:pt>
                <c:pt idx="842">
                  <c:v>1.791177892829994</c:v>
                </c:pt>
                <c:pt idx="843">
                  <c:v>1.7918773542254032</c:v>
                </c:pt>
                <c:pt idx="844">
                  <c:v>1.7925768156208124</c:v>
                </c:pt>
                <c:pt idx="845">
                  <c:v>1.7932762770162216</c:v>
                </c:pt>
                <c:pt idx="846">
                  <c:v>1.7939757384116308</c:v>
                </c:pt>
                <c:pt idx="847">
                  <c:v>1.79467519980704</c:v>
                </c:pt>
                <c:pt idx="848">
                  <c:v>1.7953746612024493</c:v>
                </c:pt>
                <c:pt idx="849">
                  <c:v>1.7960741225978585</c:v>
                </c:pt>
                <c:pt idx="850">
                  <c:v>1.7967735839932677</c:v>
                </c:pt>
                <c:pt idx="851">
                  <c:v>1.7974730453886769</c:v>
                </c:pt>
                <c:pt idx="852">
                  <c:v>1.7981725067840861</c:v>
                </c:pt>
                <c:pt idx="853">
                  <c:v>1.7988719681794954</c:v>
                </c:pt>
                <c:pt idx="854">
                  <c:v>1.7995714295749046</c:v>
                </c:pt>
                <c:pt idx="855">
                  <c:v>1.8002708909703138</c:v>
                </c:pt>
                <c:pt idx="856">
                  <c:v>1.800970352365723</c:v>
                </c:pt>
                <c:pt idx="857">
                  <c:v>1.8016698137611322</c:v>
                </c:pt>
                <c:pt idx="858">
                  <c:v>1.8023692751565414</c:v>
                </c:pt>
                <c:pt idx="859">
                  <c:v>1.8030687365519507</c:v>
                </c:pt>
                <c:pt idx="860">
                  <c:v>1.8037681979473599</c:v>
                </c:pt>
                <c:pt idx="861">
                  <c:v>1.8044676593427691</c:v>
                </c:pt>
                <c:pt idx="862">
                  <c:v>1.8051671207381783</c:v>
                </c:pt>
                <c:pt idx="863">
                  <c:v>1.8058665821335875</c:v>
                </c:pt>
                <c:pt idx="864">
                  <c:v>1.8065660435289967</c:v>
                </c:pt>
                <c:pt idx="865">
                  <c:v>1.807265504924406</c:v>
                </c:pt>
                <c:pt idx="866">
                  <c:v>1.8079649663198152</c:v>
                </c:pt>
                <c:pt idx="867">
                  <c:v>1.8086644277152244</c:v>
                </c:pt>
                <c:pt idx="868">
                  <c:v>1.8093638891106336</c:v>
                </c:pt>
                <c:pt idx="869">
                  <c:v>1.8100633505060428</c:v>
                </c:pt>
                <c:pt idx="870">
                  <c:v>1.8107628119014521</c:v>
                </c:pt>
                <c:pt idx="871">
                  <c:v>1.8114622732968613</c:v>
                </c:pt>
                <c:pt idx="872">
                  <c:v>1.8121617346922705</c:v>
                </c:pt>
                <c:pt idx="873">
                  <c:v>1.8128611960876797</c:v>
                </c:pt>
                <c:pt idx="874">
                  <c:v>1.8135606574830889</c:v>
                </c:pt>
                <c:pt idx="875">
                  <c:v>1.8142601188784981</c:v>
                </c:pt>
                <c:pt idx="876">
                  <c:v>1.8149595802739074</c:v>
                </c:pt>
                <c:pt idx="877">
                  <c:v>1.8156590416693166</c:v>
                </c:pt>
                <c:pt idx="878">
                  <c:v>1.8163585030647258</c:v>
                </c:pt>
                <c:pt idx="879">
                  <c:v>1.817057964460135</c:v>
                </c:pt>
                <c:pt idx="880">
                  <c:v>1.8177574258555442</c:v>
                </c:pt>
                <c:pt idx="881">
                  <c:v>1.8184568872509534</c:v>
                </c:pt>
                <c:pt idx="882">
                  <c:v>1.8191563486463627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13.447784246084838</c:v>
                </c:pt>
                <c:pt idx="2">
                  <c:v>22.70015039855512</c:v>
                </c:pt>
                <c:pt idx="3">
                  <c:v>30.773763519817319</c:v>
                </c:pt>
                <c:pt idx="4">
                  <c:v>37.908903018792117</c:v>
                </c:pt>
                <c:pt idx="5">
                  <c:v>44.252269046340373</c:v>
                </c:pt>
                <c:pt idx="6">
                  <c:v>49.914458195846173</c:v>
                </c:pt>
                <c:pt idx="7">
                  <c:v>54.984299318436982</c:v>
                </c:pt>
                <c:pt idx="8">
                  <c:v>59.535277448368973</c:v>
                </c:pt>
                <c:pt idx="9">
                  <c:v>63.629281861904616</c:v>
                </c:pt>
                <c:pt idx="10">
                  <c:v>67.319090795789307</c:v>
                </c:pt>
                <c:pt idx="11">
                  <c:v>70.650138621601627</c:v>
                </c:pt>
                <c:pt idx="12">
                  <c:v>73.661829599730396</c:v>
                </c:pt>
                <c:pt idx="13">
                  <c:v>76.388545343290488</c:v>
                </c:pt>
                <c:pt idx="14">
                  <c:v>78.860435728445111</c:v>
                </c:pt>
                <c:pt idx="15">
                  <c:v>81.104051465651679</c:v>
                </c:pt>
                <c:pt idx="16">
                  <c:v>83.142857821354028</c:v>
                </c:pt>
                <c:pt idx="17">
                  <c:v>84.997657207581469</c:v>
                </c:pt>
                <c:pt idx="18">
                  <c:v>86.686940632856519</c:v>
                </c:pt>
                <c:pt idx="19">
                  <c:v>88.227182765394232</c:v>
                </c:pt>
                <c:pt idx="20">
                  <c:v>89.633091703050823</c:v>
                </c:pt>
                <c:pt idx="21">
                  <c:v>90.917821934055382</c:v>
                </c:pt>
                <c:pt idx="22">
                  <c:v>92.093157072133351</c:v>
                </c:pt>
                <c:pt idx="23">
                  <c:v>93.169667541765918</c:v>
                </c:pt>
                <c:pt idx="24">
                  <c:v>94.156847330383229</c:v>
                </c:pt>
                <c:pt idx="25">
                  <c:v>95.063233116848593</c:v>
                </c:pt>
                <c:pt idx="26">
                  <c:v>95.896508462124132</c:v>
                </c:pt>
                <c:pt idx="27">
                  <c:v>96.663595261304451</c:v>
                </c:pt>
                <c:pt idx="28">
                  <c:v>97.370734272252591</c:v>
                </c:pt>
                <c:pt idx="29">
                  <c:v>98.023556230154441</c:v>
                </c:pt>
                <c:pt idx="30">
                  <c:v>98.627144811765234</c:v>
                </c:pt>
                <c:pt idx="31">
                  <c:v>99.186092513998645</c:v>
                </c:pt>
                <c:pt idx="32">
                  <c:v>99.70455034906945</c:v>
                </c:pt>
                <c:pt idx="33">
                  <c:v>100.18627212490078</c:v>
                </c:pt>
                <c:pt idx="34">
                  <c:v>100.63465396899291</c:v>
                </c:pt>
                <c:pt idx="35">
                  <c:v>101.05276966189743</c:v>
                </c:pt>
                <c:pt idx="36">
                  <c:v>101.44340226941232</c:v>
                </c:pt>
                <c:pt idx="37">
                  <c:v>101.80907249769135</c:v>
                </c:pt>
                <c:pt idx="38">
                  <c:v>102.15206414048069</c:v>
                </c:pt>
                <c:pt idx="39">
                  <c:v>102.47444694095843</c:v>
                </c:pt>
                <c:pt idx="40">
                  <c:v>102.77809715076373</c:v>
                </c:pt>
                <c:pt idx="41">
                  <c:v>103.06471603438169</c:v>
                </c:pt>
                <c:pt idx="42">
                  <c:v>103.33584653766222</c:v>
                </c:pt>
                <c:pt idx="43">
                  <c:v>103.59288831357564</c:v>
                </c:pt>
                <c:pt idx="44">
                  <c:v>103.83711127615177</c:v>
                </c:pt>
                <c:pt idx="45">
                  <c:v>104.06966783428396</c:v>
                </c:pt>
                <c:pt idx="46">
                  <c:v>104.29160394012534</c:v>
                </c:pt>
                <c:pt idx="47">
                  <c:v>104.5038690720468</c:v>
                </c:pt>
                <c:pt idx="48">
                  <c:v>104.70732525916841</c:v>
                </c:pt>
                <c:pt idx="49">
                  <c:v>104.90275524295639</c:v>
                </c:pt>
                <c:pt idx="50">
                  <c:v>105.0908698613481</c:v>
                </c:pt>
                <c:pt idx="51">
                  <c:v>105.27231473191011</c:v>
                </c:pt>
                <c:pt idx="52">
                  <c:v>105.44767630258562</c:v>
                </c:pt>
                <c:pt idx="53">
                  <c:v>105.61748733157518</c:v>
                </c:pt>
                <c:pt idx="54">
                  <c:v>105.78223185163046</c:v>
                </c:pt>
                <c:pt idx="55">
                  <c:v>105.94234966849727</c:v>
                </c:pt>
                <c:pt idx="56">
                  <c:v>106.0982404381602</c:v>
                </c:pt>
                <c:pt idx="57">
                  <c:v>106.25026736323409</c:v>
                </c:pt>
                <c:pt idx="58">
                  <c:v>106.39876054473372</c:v>
                </c:pt>
                <c:pt idx="59">
                  <c:v>106.54402002200018</c:v>
                </c:pt>
                <c:pt idx="60">
                  <c:v>106.68631853028315</c:v>
                </c:pt>
                <c:pt idx="61">
                  <c:v>106.82590400260753</c:v>
                </c:pt>
                <c:pt idx="62">
                  <c:v>106.96300184007244</c:v>
                </c:pt>
                <c:pt idx="63">
                  <c:v>107.09781697224962</c:v>
                </c:pt>
                <c:pt idx="64">
                  <c:v>107.23053572742093</c:v>
                </c:pt>
                <c:pt idx="65">
                  <c:v>107.36132753039966</c:v>
                </c:pt>
                <c:pt idx="66">
                  <c:v>107.49034644400791</c:v>
                </c:pt>
                <c:pt idx="67">
                  <c:v>107.61773256885023</c:v>
                </c:pt>
                <c:pt idx="68">
                  <c:v>107.74361331445817</c:v>
                </c:pt>
                <c:pt idx="69">
                  <c:v>107.86810455382223</c:v>
                </c:pt>
                <c:pt idx="70">
                  <c:v>107.99131167209832</c:v>
                </c:pt>
                <c:pt idx="71">
                  <c:v>108.11333051926074</c:v>
                </c:pt>
                <c:pt idx="72">
                  <c:v>108.23424827562401</c:v>
                </c:pt>
                <c:pt idx="73">
                  <c:v>108.35414423822984</c:v>
                </c:pt>
                <c:pt idx="74">
                  <c:v>108.47309053542651</c:v>
                </c:pt>
                <c:pt idx="75">
                  <c:v>108.5911527762525</c:v>
                </c:pt>
                <c:pt idx="76">
                  <c:v>108.70839064058755</c:v>
                </c:pt>
                <c:pt idx="77">
                  <c:v>108.82485841556809</c:v>
                </c:pt>
                <c:pt idx="78">
                  <c:v>108.94060548315423</c:v>
                </c:pt>
                <c:pt idx="79">
                  <c:v>109.05567676333398</c:v>
                </c:pt>
                <c:pt idx="80">
                  <c:v>109.17011311708114</c:v>
                </c:pt>
                <c:pt idx="81">
                  <c:v>109.28395171265912</c:v>
                </c:pt>
                <c:pt idx="82">
                  <c:v>109.39722635869711</c:v>
                </c:pt>
                <c:pt idx="83">
                  <c:v>109.50996780706092</c:v>
                </c:pt>
                <c:pt idx="84">
                  <c:v>109.62220402825031</c:v>
                </c:pt>
                <c:pt idx="85">
                  <c:v>109.73396046185482</c:v>
                </c:pt>
                <c:pt idx="86">
                  <c:v>109.84526024433146</c:v>
                </c:pt>
                <c:pt idx="87">
                  <c:v>109.95612441617676</c:v>
                </c:pt>
                <c:pt idx="88">
                  <c:v>110.06657211035466</c:v>
                </c:pt>
                <c:pt idx="89">
                  <c:v>110.17662072370229</c:v>
                </c:pt>
                <c:pt idx="90">
                  <c:v>110.28628607286628</c:v>
                </c:pt>
                <c:pt idx="91">
                  <c:v>110.39558253613404</c:v>
                </c:pt>
                <c:pt idx="92">
                  <c:v>110.50452318251205</c:v>
                </c:pt>
                <c:pt idx="93">
                  <c:v>110.61311988910846</c:v>
                </c:pt>
                <c:pt idx="94">
                  <c:v>110.72138344800639</c:v>
                </c:pt>
                <c:pt idx="95">
                  <c:v>110.82932366346347</c:v>
                </c:pt>
                <c:pt idx="96">
                  <c:v>110.93694944036264</c:v>
                </c:pt>
                <c:pt idx="97">
                  <c:v>111.04426886475643</c:v>
                </c:pt>
                <c:pt idx="98">
                  <c:v>111.15128927709709</c:v>
                </c:pt>
                <c:pt idx="99">
                  <c:v>111.25801733894332</c:v>
                </c:pt>
                <c:pt idx="100">
                  <c:v>111.36445909365146</c:v>
                </c:pt>
                <c:pt idx="101">
                  <c:v>111.4706200216248</c:v>
                </c:pt>
                <c:pt idx="102">
                  <c:v>111.57650509060407</c:v>
                </c:pt>
                <c:pt idx="103">
                  <c:v>111.68211880144263</c:v>
                </c:pt>
                <c:pt idx="104">
                  <c:v>111.78746522978921</c:v>
                </c:pt>
                <c:pt idx="105">
                  <c:v>111.89254806404423</c:v>
                </c:pt>
                <c:pt idx="106">
                  <c:v>111.99737063988664</c:v>
                </c:pt>
                <c:pt idx="107">
                  <c:v>112.10193597175433</c:v>
                </c:pt>
                <c:pt idx="108">
                  <c:v>112.20624678146388</c:v>
                </c:pt>
                <c:pt idx="109">
                  <c:v>112.3103055243146</c:v>
                </c:pt>
                <c:pt idx="110">
                  <c:v>112.41411441282817</c:v>
                </c:pt>
                <c:pt idx="111">
                  <c:v>112.51767543839128</c:v>
                </c:pt>
                <c:pt idx="112">
                  <c:v>112.62099039094146</c:v>
                </c:pt>
                <c:pt idx="113">
                  <c:v>112.72406087693084</c:v>
                </c:pt>
                <c:pt idx="114">
                  <c:v>112.82688833564724</c:v>
                </c:pt>
                <c:pt idx="115">
                  <c:v>112.92947405412986</c:v>
                </c:pt>
                <c:pt idx="116">
                  <c:v>113.03181918070491</c:v>
                </c:pt>
                <c:pt idx="117">
                  <c:v>113.13392473734991</c:v>
                </c:pt>
                <c:pt idx="118">
                  <c:v>113.23579163095357</c:v>
                </c:pt>
                <c:pt idx="119">
                  <c:v>113.33742066356153</c:v>
                </c:pt>
                <c:pt idx="120">
                  <c:v>113.4388125417225</c:v>
                </c:pt>
                <c:pt idx="121">
                  <c:v>113.53996788499599</c:v>
                </c:pt>
                <c:pt idx="122">
                  <c:v>113.6408872337237</c:v>
                </c:pt>
                <c:pt idx="123">
                  <c:v>113.74157105607924</c:v>
                </c:pt>
                <c:pt idx="124">
                  <c:v>113.84201975450998</c:v>
                </c:pt>
                <c:pt idx="125">
                  <c:v>113.94223367162668</c:v>
                </c:pt>
                <c:pt idx="126">
                  <c:v>114.04221309553405</c:v>
                </c:pt>
                <c:pt idx="127">
                  <c:v>114.14195826470846</c:v>
                </c:pt>
                <c:pt idx="128">
                  <c:v>114.24146937244464</c:v>
                </c:pt>
                <c:pt idx="129">
                  <c:v>114.34074657091398</c:v>
                </c:pt>
                <c:pt idx="130">
                  <c:v>114.4397899748367</c:v>
                </c:pt>
                <c:pt idx="131">
                  <c:v>114.53859966487404</c:v>
                </c:pt>
                <c:pt idx="132">
                  <c:v>114.63717569067707</c:v>
                </c:pt>
                <c:pt idx="133">
                  <c:v>114.73551807368247</c:v>
                </c:pt>
                <c:pt idx="134">
                  <c:v>114.83362680968018</c:v>
                </c:pt>
                <c:pt idx="135">
                  <c:v>114.93150187112086</c:v>
                </c:pt>
                <c:pt idx="136">
                  <c:v>115.02914320924495</c:v>
                </c:pt>
                <c:pt idx="137">
                  <c:v>115.12655075601447</c:v>
                </c:pt>
                <c:pt idx="138">
                  <c:v>115.22372442587371</c:v>
                </c:pt>
                <c:pt idx="139">
                  <c:v>115.32066411735802</c:v>
                </c:pt>
                <c:pt idx="140">
                  <c:v>115.41736971456524</c:v>
                </c:pt>
                <c:pt idx="141">
                  <c:v>115.51384108847006</c:v>
                </c:pt>
                <c:pt idx="142">
                  <c:v>115.61007809817507</c:v>
                </c:pt>
                <c:pt idx="143">
                  <c:v>115.70608059200515</c:v>
                </c:pt>
                <c:pt idx="144">
                  <c:v>115.80184840851732</c:v>
                </c:pt>
                <c:pt idx="145">
                  <c:v>115.8973813774371</c:v>
                </c:pt>
                <c:pt idx="146">
                  <c:v>115.9926793204987</c:v>
                </c:pt>
                <c:pt idx="147">
                  <c:v>116.08774205220682</c:v>
                </c:pt>
                <c:pt idx="148">
                  <c:v>116.1825693805506</c:v>
                </c:pt>
                <c:pt idx="149">
                  <c:v>116.27716110763848</c:v>
                </c:pt>
                <c:pt idx="150">
                  <c:v>116.37151703027942</c:v>
                </c:pt>
                <c:pt idx="151">
                  <c:v>116.4656369405231</c:v>
                </c:pt>
                <c:pt idx="152">
                  <c:v>116.55952062614256</c:v>
                </c:pt>
                <c:pt idx="153">
                  <c:v>116.65316787107564</c:v>
                </c:pt>
                <c:pt idx="154">
                  <c:v>116.74657845582922</c:v>
                </c:pt>
                <c:pt idx="155">
                  <c:v>116.83975215786161</c:v>
                </c:pt>
                <c:pt idx="156">
                  <c:v>116.93268875189777</c:v>
                </c:pt>
                <c:pt idx="157">
                  <c:v>117.02538801025888</c:v>
                </c:pt>
                <c:pt idx="158">
                  <c:v>117.11784970312387</c:v>
                </c:pt>
                <c:pt idx="159">
                  <c:v>117.21007359880174</c:v>
                </c:pt>
                <c:pt idx="160">
                  <c:v>117.30205946395556</c:v>
                </c:pt>
                <c:pt idx="161">
                  <c:v>117.39380706380956</c:v>
                </c:pt>
                <c:pt idx="162">
                  <c:v>117.48531616236852</c:v>
                </c:pt>
                <c:pt idx="163">
                  <c:v>117.57658652256738</c:v>
                </c:pt>
                <c:pt idx="164">
                  <c:v>117.66761790644429</c:v>
                </c:pt>
                <c:pt idx="165">
                  <c:v>117.75841007530033</c:v>
                </c:pt>
                <c:pt idx="166">
                  <c:v>117.8489627898084</c:v>
                </c:pt>
                <c:pt idx="167">
                  <c:v>117.93927581015954</c:v>
                </c:pt>
                <c:pt idx="168">
                  <c:v>118.02934889617086</c:v>
                </c:pt>
                <c:pt idx="169">
                  <c:v>118.11918180737337</c:v>
                </c:pt>
                <c:pt idx="170">
                  <c:v>118.2087743031254</c:v>
                </c:pt>
                <c:pt idx="171">
                  <c:v>118.2981261426856</c:v>
                </c:pt>
                <c:pt idx="172">
                  <c:v>118.3872370852925</c:v>
                </c:pt>
                <c:pt idx="173">
                  <c:v>118.4761068902463</c:v>
                </c:pt>
                <c:pt idx="174">
                  <c:v>118.56473531695049</c:v>
                </c:pt>
                <c:pt idx="175">
                  <c:v>118.65312212499605</c:v>
                </c:pt>
                <c:pt idx="176">
                  <c:v>118.74126707420145</c:v>
                </c:pt>
                <c:pt idx="177">
                  <c:v>118.8291699246699</c:v>
                </c:pt>
                <c:pt idx="178">
                  <c:v>118.91683043681822</c:v>
                </c:pt>
                <c:pt idx="179">
                  <c:v>119.00424837144064</c:v>
                </c:pt>
                <c:pt idx="180">
                  <c:v>119.0914234897278</c:v>
                </c:pt>
                <c:pt idx="181">
                  <c:v>119.17835555331339</c:v>
                </c:pt>
                <c:pt idx="182">
                  <c:v>119.26504432429356</c:v>
                </c:pt>
                <c:pt idx="183">
                  <c:v>119.35148956526548</c:v>
                </c:pt>
                <c:pt idx="184">
                  <c:v>119.43769103934471</c:v>
                </c:pt>
                <c:pt idx="185">
                  <c:v>119.52364851019539</c:v>
                </c:pt>
                <c:pt idx="186">
                  <c:v>119.60936174205524</c:v>
                </c:pt>
                <c:pt idx="187">
                  <c:v>119.69483049973543</c:v>
                </c:pt>
                <c:pt idx="188">
                  <c:v>119.78005454866231</c:v>
                </c:pt>
                <c:pt idx="189">
                  <c:v>119.86503365488105</c:v>
                </c:pt>
                <c:pt idx="190">
                  <c:v>119.94976758506957</c:v>
                </c:pt>
                <c:pt idx="191">
                  <c:v>120.03425610655792</c:v>
                </c:pt>
                <c:pt idx="192">
                  <c:v>120.11849898733549</c:v>
                </c:pt>
                <c:pt idx="193">
                  <c:v>120.20249599606605</c:v>
                </c:pt>
                <c:pt idx="194">
                  <c:v>120.28624690209149</c:v>
                </c:pt>
                <c:pt idx="195">
                  <c:v>120.36975147544908</c:v>
                </c:pt>
                <c:pt idx="196">
                  <c:v>120.45300948687893</c:v>
                </c:pt>
                <c:pt idx="197">
                  <c:v>120.5360207078128</c:v>
                </c:pt>
                <c:pt idx="198">
                  <c:v>120.61878491041601</c:v>
                </c:pt>
                <c:pt idx="199">
                  <c:v>120.70130186756599</c:v>
                </c:pt>
                <c:pt idx="200">
                  <c:v>120.78357135285952</c:v>
                </c:pt>
                <c:pt idx="201">
                  <c:v>120.86559314063106</c:v>
                </c:pt>
                <c:pt idx="202">
                  <c:v>120.94736700595507</c:v>
                </c:pt>
                <c:pt idx="203">
                  <c:v>121.02889272463234</c:v>
                </c:pt>
                <c:pt idx="204">
                  <c:v>121.1101700732157</c:v>
                </c:pt>
                <c:pt idx="205">
                  <c:v>121.19119882900038</c:v>
                </c:pt>
                <c:pt idx="206">
                  <c:v>121.2719787700334</c:v>
                </c:pt>
                <c:pt idx="207">
                  <c:v>121.35250967511567</c:v>
                </c:pt>
                <c:pt idx="208">
                  <c:v>121.43279132379537</c:v>
                </c:pt>
                <c:pt idx="209">
                  <c:v>121.51282349638396</c:v>
                </c:pt>
                <c:pt idx="210">
                  <c:v>121.59260597394928</c:v>
                </c:pt>
                <c:pt idx="211">
                  <c:v>121.67213853831204</c:v>
                </c:pt>
                <c:pt idx="212">
                  <c:v>121.75142097206466</c:v>
                </c:pt>
                <c:pt idx="213">
                  <c:v>121.83045305855551</c:v>
                </c:pt>
                <c:pt idx="214">
                  <c:v>121.90923458189769</c:v>
                </c:pt>
                <c:pt idx="215">
                  <c:v>121.98776532697094</c:v>
                </c:pt>
                <c:pt idx="216">
                  <c:v>122.06604507941877</c:v>
                </c:pt>
                <c:pt idx="217">
                  <c:v>122.14407362565181</c:v>
                </c:pt>
                <c:pt idx="218">
                  <c:v>122.22185075284791</c:v>
                </c:pt>
                <c:pt idx="219">
                  <c:v>122.29937624894852</c:v>
                </c:pt>
                <c:pt idx="220">
                  <c:v>122.37664990266387</c:v>
                </c:pt>
                <c:pt idx="221">
                  <c:v>122.45367150347396</c:v>
                </c:pt>
                <c:pt idx="222">
                  <c:v>122.53044084162485</c:v>
                </c:pt>
                <c:pt idx="223">
                  <c:v>122.60695770813075</c:v>
                </c:pt>
                <c:pt idx="224">
                  <c:v>122.68322189477577</c:v>
                </c:pt>
                <c:pt idx="225">
                  <c:v>122.75923319411018</c:v>
                </c:pt>
                <c:pt idx="226">
                  <c:v>122.83499139945181</c:v>
                </c:pt>
                <c:pt idx="227">
                  <c:v>122.91049630488901</c:v>
                </c:pt>
                <c:pt idx="228">
                  <c:v>122.98574770527472</c:v>
                </c:pt>
                <c:pt idx="229">
                  <c:v>123.06074539623157</c:v>
                </c:pt>
                <c:pt idx="230">
                  <c:v>123.13548917415054</c:v>
                </c:pt>
                <c:pt idx="231">
                  <c:v>123.20997883618961</c:v>
                </c:pt>
                <c:pt idx="232">
                  <c:v>123.28421418026998</c:v>
                </c:pt>
                <c:pt idx="233">
                  <c:v>123.35819500508296</c:v>
                </c:pt>
                <c:pt idx="234">
                  <c:v>123.43192111008074</c:v>
                </c:pt>
                <c:pt idx="235">
                  <c:v>123.50539229548944</c:v>
                </c:pt>
                <c:pt idx="236">
                  <c:v>123.57860836228895</c:v>
                </c:pt>
                <c:pt idx="237">
                  <c:v>123.65156911224328</c:v>
                </c:pt>
                <c:pt idx="238">
                  <c:v>123.72427434785988</c:v>
                </c:pt>
                <c:pt idx="239">
                  <c:v>123.79672387242483</c:v>
                </c:pt>
                <c:pt idx="240">
                  <c:v>123.86891748998009</c:v>
                </c:pt>
                <c:pt idx="241">
                  <c:v>123.94085500533605</c:v>
                </c:pt>
                <c:pt idx="242">
                  <c:v>124.0125362240576</c:v>
                </c:pt>
                <c:pt idx="243">
                  <c:v>124.08396095248355</c:v>
                </c:pt>
                <c:pt idx="244">
                  <c:v>124.15512899770617</c:v>
                </c:pt>
                <c:pt idx="245">
                  <c:v>124.22604016758001</c:v>
                </c:pt>
                <c:pt idx="246">
                  <c:v>124.29669427071757</c:v>
                </c:pt>
                <c:pt idx="247">
                  <c:v>124.36709111649981</c:v>
                </c:pt>
                <c:pt idx="248">
                  <c:v>124.4372305150645</c:v>
                </c:pt>
                <c:pt idx="249">
                  <c:v>124.50711227730524</c:v>
                </c:pt>
                <c:pt idx="250">
                  <c:v>124.5767362148711</c:v>
                </c:pt>
                <c:pt idx="251">
                  <c:v>124.64610214017897</c:v>
                </c:pt>
                <c:pt idx="252">
                  <c:v>124.71520986639518</c:v>
                </c:pt>
                <c:pt idx="253">
                  <c:v>124.78405920745199</c:v>
                </c:pt>
                <c:pt idx="254">
                  <c:v>124.85264997802483</c:v>
                </c:pt>
                <c:pt idx="255">
                  <c:v>124.92098199355536</c:v>
                </c:pt>
                <c:pt idx="256">
                  <c:v>124.98905507023319</c:v>
                </c:pt>
                <c:pt idx="257">
                  <c:v>125.05686902501535</c:v>
                </c:pt>
                <c:pt idx="258">
                  <c:v>125.12442367559902</c:v>
                </c:pt>
                <c:pt idx="259">
                  <c:v>125.19171884044239</c:v>
                </c:pt>
                <c:pt idx="260">
                  <c:v>125.25875433875805</c:v>
                </c:pt>
                <c:pt idx="261">
                  <c:v>125.32552999050043</c:v>
                </c:pt>
                <c:pt idx="262">
                  <c:v>125.39204561639112</c:v>
                </c:pt>
                <c:pt idx="263">
                  <c:v>125.45830103789551</c:v>
                </c:pt>
                <c:pt idx="264">
                  <c:v>125.52429607722844</c:v>
                </c:pt>
                <c:pt idx="265">
                  <c:v>125.59003055735936</c:v>
                </c:pt>
                <c:pt idx="266">
                  <c:v>125.65550430200238</c:v>
                </c:pt>
                <c:pt idx="267">
                  <c:v>125.72071713562553</c:v>
                </c:pt>
                <c:pt idx="268">
                  <c:v>125.78566888344675</c:v>
                </c:pt>
                <c:pt idx="269">
                  <c:v>125.85035937142753</c:v>
                </c:pt>
                <c:pt idx="270">
                  <c:v>125.91478842627698</c:v>
                </c:pt>
                <c:pt idx="271">
                  <c:v>125.97895587545663</c:v>
                </c:pt>
                <c:pt idx="272">
                  <c:v>126.04286154717137</c:v>
                </c:pt>
                <c:pt idx="273">
                  <c:v>126.10650527037529</c:v>
                </c:pt>
                <c:pt idx="274">
                  <c:v>126.16988687475846</c:v>
                </c:pt>
                <c:pt idx="275">
                  <c:v>126.23300619076902</c:v>
                </c:pt>
                <c:pt idx="276">
                  <c:v>126.29586304959172</c:v>
                </c:pt>
                <c:pt idx="277">
                  <c:v>126.35845728315859</c:v>
                </c:pt>
                <c:pt idx="278">
                  <c:v>126.42078872413948</c:v>
                </c:pt>
                <c:pt idx="279">
                  <c:v>126.48285720595953</c:v>
                </c:pt>
                <c:pt idx="280">
                  <c:v>126.5446625627691</c:v>
                </c:pt>
                <c:pt idx="281">
                  <c:v>126.60620462947588</c:v>
                </c:pt>
                <c:pt idx="282">
                  <c:v>126.66748324171938</c:v>
                </c:pt>
                <c:pt idx="283">
                  <c:v>126.72849823588548</c:v>
                </c:pt>
                <c:pt idx="284">
                  <c:v>126.78924944910059</c:v>
                </c:pt>
                <c:pt idx="285">
                  <c:v>126.84973671922167</c:v>
                </c:pt>
                <c:pt idx="286">
                  <c:v>126.90995988486245</c:v>
                </c:pt>
                <c:pt idx="287">
                  <c:v>126.96991878535817</c:v>
                </c:pt>
                <c:pt idx="288">
                  <c:v>127.02961326079351</c:v>
                </c:pt>
                <c:pt idx="289">
                  <c:v>127.08904315198461</c:v>
                </c:pt>
                <c:pt idx="290">
                  <c:v>127.14820830049273</c:v>
                </c:pt>
                <c:pt idx="291">
                  <c:v>127.20710854860506</c:v>
                </c:pt>
                <c:pt idx="292">
                  <c:v>127.26574373935685</c:v>
                </c:pt>
                <c:pt idx="293">
                  <c:v>127.3241137165116</c:v>
                </c:pt>
                <c:pt idx="294">
                  <c:v>127.38221832457043</c:v>
                </c:pt>
                <c:pt idx="295">
                  <c:v>127.44005740877213</c:v>
                </c:pt>
                <c:pt idx="296">
                  <c:v>127.49763081508415</c:v>
                </c:pt>
                <c:pt idx="297">
                  <c:v>127.55493839021162</c:v>
                </c:pt>
                <c:pt idx="298">
                  <c:v>127.61197998160203</c:v>
                </c:pt>
                <c:pt idx="299">
                  <c:v>127.66875543741308</c:v>
                </c:pt>
                <c:pt idx="300">
                  <c:v>127.72526460655878</c:v>
                </c:pt>
                <c:pt idx="301">
                  <c:v>127.78150733867088</c:v>
                </c:pt>
                <c:pt idx="302">
                  <c:v>127.83748348412229</c:v>
                </c:pt>
                <c:pt idx="303">
                  <c:v>127.89319289401175</c:v>
                </c:pt>
                <c:pt idx="304">
                  <c:v>127.94863542016782</c:v>
                </c:pt>
                <c:pt idx="305">
                  <c:v>128.00381091515078</c:v>
                </c:pt>
                <c:pt idx="306">
                  <c:v>128.05871923225214</c:v>
                </c:pt>
                <c:pt idx="307">
                  <c:v>128.11336022549312</c:v>
                </c:pt>
                <c:pt idx="308">
                  <c:v>128.16773374962449</c:v>
                </c:pt>
                <c:pt idx="309">
                  <c:v>128.22183966012162</c:v>
                </c:pt>
                <c:pt idx="310">
                  <c:v>128.27567781319135</c:v>
                </c:pt>
                <c:pt idx="311">
                  <c:v>128.32924806576992</c:v>
                </c:pt>
                <c:pt idx="312">
                  <c:v>128.38255027551179</c:v>
                </c:pt>
                <c:pt idx="313">
                  <c:v>128.43558430081552</c:v>
                </c:pt>
                <c:pt idx="314">
                  <c:v>128.48835000078748</c:v>
                </c:pt>
                <c:pt idx="315">
                  <c:v>128.54084723526546</c:v>
                </c:pt>
                <c:pt idx="316">
                  <c:v>128.59307586482495</c:v>
                </c:pt>
                <c:pt idx="317">
                  <c:v>128.64503575075028</c:v>
                </c:pt>
                <c:pt idx="318">
                  <c:v>128.696726755062</c:v>
                </c:pt>
                <c:pt idx="319">
                  <c:v>128.74814874049233</c:v>
                </c:pt>
                <c:pt idx="320">
                  <c:v>128.79930157051874</c:v>
                </c:pt>
                <c:pt idx="321">
                  <c:v>128.85018510931479</c:v>
                </c:pt>
                <c:pt idx="322">
                  <c:v>128.90079922179882</c:v>
                </c:pt>
                <c:pt idx="323">
                  <c:v>128.9511437735998</c:v>
                </c:pt>
                <c:pt idx="324">
                  <c:v>129.00121863107842</c:v>
                </c:pt>
                <c:pt idx="325">
                  <c:v>129.0510236613089</c:v>
                </c:pt>
                <c:pt idx="326">
                  <c:v>129.10055873209259</c:v>
                </c:pt>
                <c:pt idx="327">
                  <c:v>129.14982371194807</c:v>
                </c:pt>
                <c:pt idx="328">
                  <c:v>129.19881847011885</c:v>
                </c:pt>
                <c:pt idx="329">
                  <c:v>129.24754287656029</c:v>
                </c:pt>
                <c:pt idx="330">
                  <c:v>129.29599680195568</c:v>
                </c:pt>
                <c:pt idx="331">
                  <c:v>129.34418011771115</c:v>
                </c:pt>
                <c:pt idx="332">
                  <c:v>129.39209269593519</c:v>
                </c:pt>
                <c:pt idx="333">
                  <c:v>129.43973440947599</c:v>
                </c:pt>
                <c:pt idx="334">
                  <c:v>129.48710513188672</c:v>
                </c:pt>
                <c:pt idx="335">
                  <c:v>129.5342047374431</c:v>
                </c:pt>
                <c:pt idx="336">
                  <c:v>129.58103310113572</c:v>
                </c:pt>
                <c:pt idx="337">
                  <c:v>129.6275900986802</c:v>
                </c:pt>
                <c:pt idx="338">
                  <c:v>129.67387560649269</c:v>
                </c:pt>
                <c:pt idx="339">
                  <c:v>129.71988950172502</c:v>
                </c:pt>
                <c:pt idx="340">
                  <c:v>129.76563166223679</c:v>
                </c:pt>
                <c:pt idx="341">
                  <c:v>129.81110196659955</c:v>
                </c:pt>
                <c:pt idx="342">
                  <c:v>129.856300294101</c:v>
                </c:pt>
                <c:pt idx="343">
                  <c:v>129.90122652475418</c:v>
                </c:pt>
                <c:pt idx="344">
                  <c:v>129.94588053927902</c:v>
                </c:pt>
                <c:pt idx="345">
                  <c:v>129.99026221910293</c:v>
                </c:pt>
                <c:pt idx="346">
                  <c:v>130.03437144637994</c:v>
                </c:pt>
                <c:pt idx="347">
                  <c:v>130.07820810397428</c:v>
                </c:pt>
                <c:pt idx="348">
                  <c:v>130.12177207545963</c:v>
                </c:pt>
                <c:pt idx="349">
                  <c:v>130.16506324512568</c:v>
                </c:pt>
                <c:pt idx="350">
                  <c:v>130.20808149797756</c:v>
                </c:pt>
                <c:pt idx="351">
                  <c:v>130.25082671972217</c:v>
                </c:pt>
                <c:pt idx="352">
                  <c:v>130.29329879679113</c:v>
                </c:pt>
                <c:pt idx="353">
                  <c:v>130.33549761632261</c:v>
                </c:pt>
                <c:pt idx="354">
                  <c:v>130.37742306616306</c:v>
                </c:pt>
                <c:pt idx="355">
                  <c:v>130.41907503487505</c:v>
                </c:pt>
                <c:pt idx="356">
                  <c:v>130.46045341172567</c:v>
                </c:pt>
                <c:pt idx="357">
                  <c:v>130.5015580867028</c:v>
                </c:pt>
                <c:pt idx="358">
                  <c:v>130.54238895049409</c:v>
                </c:pt>
                <c:pt idx="359">
                  <c:v>130.58294589450114</c:v>
                </c:pt>
                <c:pt idx="360">
                  <c:v>130.62322881083713</c:v>
                </c:pt>
                <c:pt idx="361">
                  <c:v>130.6632375923171</c:v>
                </c:pt>
                <c:pt idx="362">
                  <c:v>130.70297213247187</c:v>
                </c:pt>
                <c:pt idx="363">
                  <c:v>130.74243232554346</c:v>
                </c:pt>
                <c:pt idx="364">
                  <c:v>130.78161806647094</c:v>
                </c:pt>
                <c:pt idx="365">
                  <c:v>130.82052925091011</c:v>
                </c:pt>
                <c:pt idx="366">
                  <c:v>130.85916577522448</c:v>
                </c:pt>
                <c:pt idx="367">
                  <c:v>130.89752753647988</c:v>
                </c:pt>
                <c:pt idx="368">
                  <c:v>130.93561443245233</c:v>
                </c:pt>
                <c:pt idx="369">
                  <c:v>130.97342636162671</c:v>
                </c:pt>
                <c:pt idx="370">
                  <c:v>131.01096322318756</c:v>
                </c:pt>
                <c:pt idx="371">
                  <c:v>131.04822491703115</c:v>
                </c:pt>
                <c:pt idx="372">
                  <c:v>131.08521134376005</c:v>
                </c:pt>
                <c:pt idx="373">
                  <c:v>131.12192240467999</c:v>
                </c:pt>
                <c:pt idx="374">
                  <c:v>131.15835800180338</c:v>
                </c:pt>
                <c:pt idx="375">
                  <c:v>131.19451803784645</c:v>
                </c:pt>
                <c:pt idx="376">
                  <c:v>131.23040241623227</c:v>
                </c:pt>
                <c:pt idx="377">
                  <c:v>131.26601104108258</c:v>
                </c:pt>
                <c:pt idx="378">
                  <c:v>131.30134381723508</c:v>
                </c:pt>
                <c:pt idx="379">
                  <c:v>131.33640065021982</c:v>
                </c:pt>
                <c:pt idx="380">
                  <c:v>131.37118144627573</c:v>
                </c:pt>
                <c:pt idx="381">
                  <c:v>131.40568611234613</c:v>
                </c:pt>
                <c:pt idx="382">
                  <c:v>131.43991455607377</c:v>
                </c:pt>
                <c:pt idx="383">
                  <c:v>131.47386668580822</c:v>
                </c:pt>
                <c:pt idx="384">
                  <c:v>131.50754241059849</c:v>
                </c:pt>
                <c:pt idx="385">
                  <c:v>131.54094164020125</c:v>
                </c:pt>
                <c:pt idx="386">
                  <c:v>131.57406428506781</c:v>
                </c:pt>
                <c:pt idx="387">
                  <c:v>131.60691025635728</c:v>
                </c:pt>
                <c:pt idx="388">
                  <c:v>131.63947946592867</c:v>
                </c:pt>
                <c:pt idx="389">
                  <c:v>131.67177182634384</c:v>
                </c:pt>
                <c:pt idx="390">
                  <c:v>131.70378725086101</c:v>
                </c:pt>
                <c:pt idx="391">
                  <c:v>131.73552565344443</c:v>
                </c:pt>
                <c:pt idx="392">
                  <c:v>131.7669869487608</c:v>
                </c:pt>
                <c:pt idx="393">
                  <c:v>131.79817105216907</c:v>
                </c:pt>
                <c:pt idx="394">
                  <c:v>131.82907787973673</c:v>
                </c:pt>
                <c:pt idx="395">
                  <c:v>131.85970734822911</c:v>
                </c:pt>
                <c:pt idx="396">
                  <c:v>131.89005937510501</c:v>
                </c:pt>
                <c:pt idx="397">
                  <c:v>131.92013387853751</c:v>
                </c:pt>
                <c:pt idx="398">
                  <c:v>131.94993077738025</c:v>
                </c:pt>
                <c:pt idx="399">
                  <c:v>131.97944999120068</c:v>
                </c:pt>
                <c:pt idx="400">
                  <c:v>132.0086914402624</c:v>
                </c:pt>
                <c:pt idx="401">
                  <c:v>132.0376550455197</c:v>
                </c:pt>
                <c:pt idx="402">
                  <c:v>132.06634072863417</c:v>
                </c:pt>
                <c:pt idx="403">
                  <c:v>132.094748411968</c:v>
                </c:pt>
                <c:pt idx="404">
                  <c:v>132.12287801856615</c:v>
                </c:pt>
                <c:pt idx="405">
                  <c:v>132.15072947219184</c:v>
                </c:pt>
                <c:pt idx="406">
                  <c:v>132.17830269728825</c:v>
                </c:pt>
                <c:pt idx="407">
                  <c:v>132.20559761900623</c:v>
                </c:pt>
                <c:pt idx="408">
                  <c:v>132.23261416319556</c:v>
                </c:pt>
                <c:pt idx="409">
                  <c:v>132.25935225639577</c:v>
                </c:pt>
                <c:pt idx="410">
                  <c:v>132.28581182584475</c:v>
                </c:pt>
                <c:pt idx="411">
                  <c:v>132.31199279948294</c:v>
                </c:pt>
                <c:pt idx="412">
                  <c:v>132.33789510594099</c:v>
                </c:pt>
                <c:pt idx="413">
                  <c:v>132.3635186745513</c:v>
                </c:pt>
                <c:pt idx="414">
                  <c:v>132.38886343533747</c:v>
                </c:pt>
                <c:pt idx="415">
                  <c:v>132.41392931902095</c:v>
                </c:pt>
                <c:pt idx="416">
                  <c:v>132.43871625702161</c:v>
                </c:pt>
                <c:pt idx="417">
                  <c:v>132.46322418145084</c:v>
                </c:pt>
                <c:pt idx="418">
                  <c:v>132.48745302511827</c:v>
                </c:pt>
                <c:pt idx="419">
                  <c:v>132.51140272152878</c:v>
                </c:pt>
                <c:pt idx="420">
                  <c:v>132.53507320487992</c:v>
                </c:pt>
                <c:pt idx="421">
                  <c:v>132.5584644100671</c:v>
                </c:pt>
                <c:pt idx="422">
                  <c:v>132.58157627268088</c:v>
                </c:pt>
                <c:pt idx="423">
                  <c:v>132.60440872900224</c:v>
                </c:pt>
                <c:pt idx="424">
                  <c:v>132.62696171601382</c:v>
                </c:pt>
                <c:pt idx="425">
                  <c:v>132.64923517138175</c:v>
                </c:pt>
                <c:pt idx="426">
                  <c:v>132.67122903347939</c:v>
                </c:pt>
                <c:pt idx="427">
                  <c:v>132.69294324136547</c:v>
                </c:pt>
                <c:pt idx="428">
                  <c:v>132.7143777347938</c:v>
                </c:pt>
                <c:pt idx="429">
                  <c:v>132.73553245421553</c:v>
                </c:pt>
                <c:pt idx="430">
                  <c:v>132.75640734076964</c:v>
                </c:pt>
                <c:pt idx="431">
                  <c:v>132.77700233629548</c:v>
                </c:pt>
                <c:pt idx="432">
                  <c:v>132.79731738331853</c:v>
                </c:pt>
                <c:pt idx="433">
                  <c:v>132.81735242506184</c:v>
                </c:pt>
                <c:pt idx="434">
                  <c:v>132.83710740544197</c:v>
                </c:pt>
                <c:pt idx="435">
                  <c:v>132.85658226906779</c:v>
                </c:pt>
                <c:pt idx="436">
                  <c:v>132.87577696123731</c:v>
                </c:pt>
                <c:pt idx="437">
                  <c:v>132.89469142794624</c:v>
                </c:pt>
                <c:pt idx="438">
                  <c:v>132.91332561588283</c:v>
                </c:pt>
                <c:pt idx="439">
                  <c:v>132.93167947242236</c:v>
                </c:pt>
                <c:pt idx="440">
                  <c:v>132.94975294563412</c:v>
                </c:pt>
                <c:pt idx="441">
                  <c:v>132.96754598428521</c:v>
                </c:pt>
                <c:pt idx="442">
                  <c:v>132.98505853782868</c:v>
                </c:pt>
                <c:pt idx="443">
                  <c:v>133.0022905564112</c:v>
                </c:pt>
                <c:pt idx="444">
                  <c:v>133.01924199087404</c:v>
                </c:pt>
                <c:pt idx="445">
                  <c:v>133.03591279274562</c:v>
                </c:pt>
                <c:pt idx="446">
                  <c:v>133.05230291424718</c:v>
                </c:pt>
                <c:pt idx="447">
                  <c:v>133.06841230829568</c:v>
                </c:pt>
                <c:pt idx="448">
                  <c:v>133.08424092849316</c:v>
                </c:pt>
                <c:pt idx="449">
                  <c:v>133.09978872913621</c:v>
                </c:pt>
                <c:pt idx="450">
                  <c:v>133.11505566521382</c:v>
                </c:pt>
                <c:pt idx="451">
                  <c:v>133.1300416924033</c:v>
                </c:pt>
                <c:pt idx="452">
                  <c:v>133.14474676707607</c:v>
                </c:pt>
                <c:pt idx="453">
                  <c:v>133.15917084628967</c:v>
                </c:pt>
                <c:pt idx="454">
                  <c:v>133.17331388779664</c:v>
                </c:pt>
                <c:pt idx="455">
                  <c:v>133.18717585004023</c:v>
                </c:pt>
                <c:pt idx="456">
                  <c:v>133.20075669215447</c:v>
                </c:pt>
                <c:pt idx="457">
                  <c:v>133.21405637395904</c:v>
                </c:pt>
                <c:pt idx="458">
                  <c:v>133.22707485596808</c:v>
                </c:pt>
                <c:pt idx="459">
                  <c:v>133.23981209938896</c:v>
                </c:pt>
                <c:pt idx="460">
                  <c:v>133.25226806611295</c:v>
                </c:pt>
                <c:pt idx="461">
                  <c:v>133.26444271872802</c:v>
                </c:pt>
                <c:pt idx="462">
                  <c:v>133.27633602050381</c:v>
                </c:pt>
                <c:pt idx="463">
                  <c:v>133.28794793540985</c:v>
                </c:pt>
                <c:pt idx="464">
                  <c:v>133.29927842809971</c:v>
                </c:pt>
                <c:pt idx="465">
                  <c:v>133.3103274639206</c:v>
                </c:pt>
                <c:pt idx="466">
                  <c:v>133.32109500890664</c:v>
                </c:pt>
                <c:pt idx="467">
                  <c:v>133.33158102977993</c:v>
                </c:pt>
                <c:pt idx="468">
                  <c:v>133.34178549395821</c:v>
                </c:pt>
                <c:pt idx="469">
                  <c:v>133.35170836954413</c:v>
                </c:pt>
                <c:pt idx="470">
                  <c:v>133.36134962533228</c:v>
                </c:pt>
                <c:pt idx="471">
                  <c:v>133.37070923081066</c:v>
                </c:pt>
                <c:pt idx="472">
                  <c:v>133.37978715614437</c:v>
                </c:pt>
                <c:pt idx="473">
                  <c:v>133.38858337220313</c:v>
                </c:pt>
                <c:pt idx="474">
                  <c:v>133.39709785053759</c:v>
                </c:pt>
                <c:pt idx="475">
                  <c:v>133.40533056338839</c:v>
                </c:pt>
                <c:pt idx="476">
                  <c:v>133.41328148368936</c:v>
                </c:pt>
                <c:pt idx="477">
                  <c:v>133.42095058505828</c:v>
                </c:pt>
                <c:pt idx="478">
                  <c:v>133.42833784180669</c:v>
                </c:pt>
                <c:pt idx="479">
                  <c:v>133.43544322893555</c:v>
                </c:pt>
                <c:pt idx="480">
                  <c:v>133.44226672213057</c:v>
                </c:pt>
                <c:pt idx="481">
                  <c:v>133.44880829777253</c:v>
                </c:pt>
                <c:pt idx="482">
                  <c:v>133.45506793292742</c:v>
                </c:pt>
                <c:pt idx="483">
                  <c:v>133.46104560535258</c:v>
                </c:pt>
                <c:pt idx="484">
                  <c:v>133.46674129349159</c:v>
                </c:pt>
                <c:pt idx="485">
                  <c:v>133.47215497648145</c:v>
                </c:pt>
                <c:pt idx="486">
                  <c:v>133.47728663414637</c:v>
                </c:pt>
                <c:pt idx="487">
                  <c:v>133.48213624699918</c:v>
                </c:pt>
                <c:pt idx="488">
                  <c:v>133.48670379623962</c:v>
                </c:pt>
                <c:pt idx="489">
                  <c:v>133.49098926376149</c:v>
                </c:pt>
                <c:pt idx="490">
                  <c:v>133.49499263214665</c:v>
                </c:pt>
                <c:pt idx="491">
                  <c:v>133.49871388466229</c:v>
                </c:pt>
                <c:pt idx="492">
                  <c:v>133.50215300526881</c:v>
                </c:pt>
                <c:pt idx="493">
                  <c:v>133.50530997861514</c:v>
                </c:pt>
                <c:pt idx="494">
                  <c:v>133.50818479003419</c:v>
                </c:pt>
                <c:pt idx="495">
                  <c:v>133.51077742555665</c:v>
                </c:pt>
                <c:pt idx="496">
                  <c:v>133.51308787189393</c:v>
                </c:pt>
                <c:pt idx="497">
                  <c:v>133.5151161164539</c:v>
                </c:pt>
                <c:pt idx="498">
                  <c:v>133.51686214732953</c:v>
                </c:pt>
                <c:pt idx="499">
                  <c:v>133.51832595330154</c:v>
                </c:pt>
                <c:pt idx="500">
                  <c:v>133.51950752384428</c:v>
                </c:pt>
                <c:pt idx="501">
                  <c:v>133.52040684911654</c:v>
                </c:pt>
                <c:pt idx="502">
                  <c:v>133.5210239199703</c:v>
                </c:pt>
                <c:pt idx="503">
                  <c:v>133.52135872794452</c:v>
                </c:pt>
                <c:pt idx="504">
                  <c:v>133.52141126526692</c:v>
                </c:pt>
                <c:pt idx="505">
                  <c:v>133.52118152485934</c:v>
                </c:pt>
                <c:pt idx="506">
                  <c:v>133.52066950032622</c:v>
                </c:pt>
                <c:pt idx="507">
                  <c:v>133.51987518596388</c:v>
                </c:pt>
                <c:pt idx="508">
                  <c:v>133.51879857676124</c:v>
                </c:pt>
                <c:pt idx="509">
                  <c:v>133.51743966839288</c:v>
                </c:pt>
                <c:pt idx="510">
                  <c:v>133.51579845722117</c:v>
                </c:pt>
                <c:pt idx="511">
                  <c:v>133.51387494030561</c:v>
                </c:pt>
                <c:pt idx="512">
                  <c:v>133.51166911538644</c:v>
                </c:pt>
                <c:pt idx="513">
                  <c:v>133.5091809808975</c:v>
                </c:pt>
                <c:pt idx="514">
                  <c:v>133.50641053596408</c:v>
                </c:pt>
                <c:pt idx="515">
                  <c:v>133.50335778039926</c:v>
                </c:pt>
                <c:pt idx="516">
                  <c:v>133.50002271470532</c:v>
                </c:pt>
                <c:pt idx="517">
                  <c:v>133.49640534007511</c:v>
                </c:pt>
                <c:pt idx="518">
                  <c:v>133.49250565839165</c:v>
                </c:pt>
                <c:pt idx="519">
                  <c:v>133.48832367222562</c:v>
                </c:pt>
                <c:pt idx="520">
                  <c:v>133.48385938483921</c:v>
                </c:pt>
                <c:pt idx="521">
                  <c:v>133.47911280018684</c:v>
                </c:pt>
                <c:pt idx="522">
                  <c:v>133.47408392291118</c:v>
                </c:pt>
                <c:pt idx="523">
                  <c:v>133.4687727583441</c:v>
                </c:pt>
                <c:pt idx="524">
                  <c:v>133.4631793125067</c:v>
                </c:pt>
                <c:pt idx="525">
                  <c:v>133.45730359211532</c:v>
                </c:pt>
                <c:pt idx="526">
                  <c:v>133.45114560457222</c:v>
                </c:pt>
                <c:pt idx="527">
                  <c:v>133.44470535797038</c:v>
                </c:pt>
                <c:pt idx="528">
                  <c:v>133.43798286109643</c:v>
                </c:pt>
                <c:pt idx="529">
                  <c:v>133.43097812342543</c:v>
                </c:pt>
                <c:pt idx="530">
                  <c:v>133.42369115512312</c:v>
                </c:pt>
                <c:pt idx="531">
                  <c:v>133.41612196704691</c:v>
                </c:pt>
                <c:pt idx="532">
                  <c:v>133.40827057074191</c:v>
                </c:pt>
                <c:pt idx="533">
                  <c:v>133.40013697845177</c:v>
                </c:pt>
                <c:pt idx="534">
                  <c:v>133.39172120310053</c:v>
                </c:pt>
                <c:pt idx="535">
                  <c:v>133.38302325831384</c:v>
                </c:pt>
                <c:pt idx="536">
                  <c:v>133.37404315840146</c:v>
                </c:pt>
                <c:pt idx="537">
                  <c:v>133.36478091836972</c:v>
                </c:pt>
                <c:pt idx="538">
                  <c:v>133.35523655391307</c:v>
                </c:pt>
                <c:pt idx="539">
                  <c:v>133.34541008141392</c:v>
                </c:pt>
                <c:pt idx="540">
                  <c:v>133.33530151795676</c:v>
                </c:pt>
                <c:pt idx="541">
                  <c:v>133.32491088130882</c:v>
                </c:pt>
                <c:pt idx="542">
                  <c:v>133.31423818993323</c:v>
                </c:pt>
                <c:pt idx="543">
                  <c:v>133.30328346298117</c:v>
                </c:pt>
                <c:pt idx="544">
                  <c:v>133.29204672030423</c:v>
                </c:pt>
                <c:pt idx="545">
                  <c:v>133.28052798243709</c:v>
                </c:pt>
                <c:pt idx="546">
                  <c:v>133.26872727061127</c:v>
                </c:pt>
                <c:pt idx="547">
                  <c:v>133.25664460675364</c:v>
                </c:pt>
                <c:pt idx="548">
                  <c:v>133.24428001347897</c:v>
                </c:pt>
                <c:pt idx="549">
                  <c:v>133.23163351409417</c:v>
                </c:pt>
                <c:pt idx="550">
                  <c:v>133.21870513260188</c:v>
                </c:pt>
                <c:pt idx="551">
                  <c:v>133.20549489369861</c:v>
                </c:pt>
                <c:pt idx="552">
                  <c:v>133.19200282277077</c:v>
                </c:pt>
                <c:pt idx="553">
                  <c:v>133.178228945901</c:v>
                </c:pt>
                <c:pt idx="554">
                  <c:v>133.16417328986557</c:v>
                </c:pt>
                <c:pt idx="555">
                  <c:v>133.14983588212996</c:v>
                </c:pt>
                <c:pt idx="556">
                  <c:v>133.13521675085738</c:v>
                </c:pt>
                <c:pt idx="557">
                  <c:v>133.12031592490499</c:v>
                </c:pt>
                <c:pt idx="558">
                  <c:v>133.10513343382104</c:v>
                </c:pt>
                <c:pt idx="559">
                  <c:v>133.08966930785257</c:v>
                </c:pt>
                <c:pt idx="560">
                  <c:v>133.07392357793705</c:v>
                </c:pt>
                <c:pt idx="561">
                  <c:v>133.05789627570843</c:v>
                </c:pt>
                <c:pt idx="562">
                  <c:v>133.04158743349231</c:v>
                </c:pt>
                <c:pt idx="563">
                  <c:v>133.02499708431461</c:v>
                </c:pt>
                <c:pt idx="564">
                  <c:v>133.00812526189048</c:v>
                </c:pt>
                <c:pt idx="565">
                  <c:v>132.99097200063358</c:v>
                </c:pt>
                <c:pt idx="566">
                  <c:v>132.97353733565356</c:v>
                </c:pt>
                <c:pt idx="567">
                  <c:v>132.95582130275309</c:v>
                </c:pt>
                <c:pt idx="568">
                  <c:v>132.93782393843159</c:v>
                </c:pt>
                <c:pt idx="569">
                  <c:v>132.91954527988386</c:v>
                </c:pt>
                <c:pt idx="570">
                  <c:v>132.90098536500142</c:v>
                </c:pt>
                <c:pt idx="571">
                  <c:v>132.88214423237343</c:v>
                </c:pt>
                <c:pt idx="572">
                  <c:v>132.8630219212811</c:v>
                </c:pt>
                <c:pt idx="573">
                  <c:v>132.84361847170752</c:v>
                </c:pt>
                <c:pt idx="574">
                  <c:v>132.82393392432812</c:v>
                </c:pt>
                <c:pt idx="575">
                  <c:v>132.80396832051781</c:v>
                </c:pt>
                <c:pt idx="576">
                  <c:v>132.78372170234732</c:v>
                </c:pt>
                <c:pt idx="577">
                  <c:v>132.76319411258572</c:v>
                </c:pt>
                <c:pt idx="578">
                  <c:v>132.74238559470055</c:v>
                </c:pt>
                <c:pt idx="579">
                  <c:v>132.72129619285269</c:v>
                </c:pt>
                <c:pt idx="580">
                  <c:v>132.6999259519082</c:v>
                </c:pt>
                <c:pt idx="581">
                  <c:v>132.67827491742216</c:v>
                </c:pt>
                <c:pt idx="582">
                  <c:v>132.65634313565735</c:v>
                </c:pt>
                <c:pt idx="583">
                  <c:v>132.63413065357071</c:v>
                </c:pt>
                <c:pt idx="584">
                  <c:v>132.61163751881566</c:v>
                </c:pt>
                <c:pt idx="585">
                  <c:v>132.58886377974565</c:v>
                </c:pt>
                <c:pt idx="586">
                  <c:v>132.56580948542</c:v>
                </c:pt>
                <c:pt idx="587">
                  <c:v>132.54247468558759</c:v>
                </c:pt>
                <c:pt idx="588">
                  <c:v>132.51885943070434</c:v>
                </c:pt>
                <c:pt idx="589">
                  <c:v>132.49496377192062</c:v>
                </c:pt>
                <c:pt idx="590">
                  <c:v>132.47078776109302</c:v>
                </c:pt>
                <c:pt idx="591">
                  <c:v>132.44633145077162</c:v>
                </c:pt>
                <c:pt idx="592">
                  <c:v>132.4215948942124</c:v>
                </c:pt>
                <c:pt idx="593">
                  <c:v>132.39657814536631</c:v>
                </c:pt>
                <c:pt idx="594">
                  <c:v>132.37128125889527</c:v>
                </c:pt>
                <c:pt idx="595">
                  <c:v>132.34570429015213</c:v>
                </c:pt>
                <c:pt idx="596">
                  <c:v>132.31984729519752</c:v>
                </c:pt>
                <c:pt idx="597">
                  <c:v>132.29371033079096</c:v>
                </c:pt>
                <c:pt idx="598">
                  <c:v>132.26729345439321</c:v>
                </c:pt>
                <c:pt idx="599">
                  <c:v>132.24059672416973</c:v>
                </c:pt>
                <c:pt idx="600">
                  <c:v>132.21362019898879</c:v>
                </c:pt>
                <c:pt idx="601">
                  <c:v>132.18636393842112</c:v>
                </c:pt>
                <c:pt idx="602">
                  <c:v>132.15882800273576</c:v>
                </c:pt>
                <c:pt idx="603">
                  <c:v>132.13101245291222</c:v>
                </c:pt>
                <c:pt idx="604">
                  <c:v>132.10291735062771</c:v>
                </c:pt>
                <c:pt idx="605">
                  <c:v>132.07454275826814</c:v>
                </c:pt>
                <c:pt idx="606">
                  <c:v>132.04588873891947</c:v>
                </c:pt>
                <c:pt idx="607">
                  <c:v>132.01695535637495</c:v>
                </c:pt>
                <c:pt idx="608">
                  <c:v>131.98774267512937</c:v>
                </c:pt>
                <c:pt idx="609">
                  <c:v>131.95825076038355</c:v>
                </c:pt>
                <c:pt idx="610">
                  <c:v>131.9284796780461</c:v>
                </c:pt>
                <c:pt idx="611">
                  <c:v>131.8984294947274</c:v>
                </c:pt>
                <c:pt idx="612">
                  <c:v>131.8681002777449</c:v>
                </c:pt>
                <c:pt idx="613">
                  <c:v>131.83749209512419</c:v>
                </c:pt>
                <c:pt idx="614">
                  <c:v>131.80660501559288</c:v>
                </c:pt>
                <c:pt idx="615">
                  <c:v>131.77543910858788</c:v>
                </c:pt>
                <c:pt idx="616">
                  <c:v>131.74399444425356</c:v>
                </c:pt>
                <c:pt idx="617">
                  <c:v>131.71227109343758</c:v>
                </c:pt>
                <c:pt idx="618">
                  <c:v>131.68026912769901</c:v>
                </c:pt>
                <c:pt idx="619">
                  <c:v>131.64798861930535</c:v>
                </c:pt>
                <c:pt idx="620">
                  <c:v>131.61542964122714</c:v>
                </c:pt>
                <c:pt idx="621">
                  <c:v>131.58259226714821</c:v>
                </c:pt>
                <c:pt idx="622">
                  <c:v>131.5494765714603</c:v>
                </c:pt>
                <c:pt idx="623">
                  <c:v>131.51608262925862</c:v>
                </c:pt>
                <c:pt idx="624">
                  <c:v>131.48241051635733</c:v>
                </c:pt>
                <c:pt idx="625">
                  <c:v>131.44846030927141</c:v>
                </c:pt>
                <c:pt idx="626">
                  <c:v>131.41423208522983</c:v>
                </c:pt>
                <c:pt idx="627">
                  <c:v>131.37972592216968</c:v>
                </c:pt>
                <c:pt idx="628">
                  <c:v>131.34494189874164</c:v>
                </c:pt>
                <c:pt idx="629">
                  <c:v>131.30988009430624</c:v>
                </c:pt>
                <c:pt idx="630">
                  <c:v>131.27454058893397</c:v>
                </c:pt>
                <c:pt idx="631">
                  <c:v>131.23892346340628</c:v>
                </c:pt>
                <c:pt idx="632">
                  <c:v>131.20302879921712</c:v>
                </c:pt>
                <c:pt idx="633">
                  <c:v>131.1668566785753</c:v>
                </c:pt>
                <c:pt idx="634">
                  <c:v>131.13040718439791</c:v>
                </c:pt>
                <c:pt idx="635">
                  <c:v>131.09368040031788</c:v>
                </c:pt>
                <c:pt idx="636">
                  <c:v>131.0566764106789</c:v>
                </c:pt>
                <c:pt idx="637">
                  <c:v>131.01939530054145</c:v>
                </c:pt>
                <c:pt idx="638">
                  <c:v>130.98183715567592</c:v>
                </c:pt>
                <c:pt idx="639">
                  <c:v>130.94400206257143</c:v>
                </c:pt>
                <c:pt idx="640">
                  <c:v>130.9058901084278</c:v>
                </c:pt>
                <c:pt idx="641">
                  <c:v>130.86750138116221</c:v>
                </c:pt>
                <c:pt idx="642">
                  <c:v>130.8288359694032</c:v>
                </c:pt>
                <c:pt idx="643">
                  <c:v>130.78989396250293</c:v>
                </c:pt>
                <c:pt idx="644">
                  <c:v>130.75067545052019</c:v>
                </c:pt>
                <c:pt idx="645">
                  <c:v>130.71118052423631</c:v>
                </c:pt>
                <c:pt idx="646">
                  <c:v>130.67140927514757</c:v>
                </c:pt>
                <c:pt idx="647">
                  <c:v>130.631361795467</c:v>
                </c:pt>
                <c:pt idx="648">
                  <c:v>130.59103817812536</c:v>
                </c:pt>
                <c:pt idx="649">
                  <c:v>130.55043851677183</c:v>
                </c:pt>
                <c:pt idx="650">
                  <c:v>130.50956290577341</c:v>
                </c:pt>
                <c:pt idx="651">
                  <c:v>130.46841144021414</c:v>
                </c:pt>
                <c:pt idx="652">
                  <c:v>130.42698421589978</c:v>
                </c:pt>
                <c:pt idx="653">
                  <c:v>130.38528132935571</c:v>
                </c:pt>
                <c:pt idx="654">
                  <c:v>130.34330287782169</c:v>
                </c:pt>
                <c:pt idx="655">
                  <c:v>130.30104895926561</c:v>
                </c:pt>
                <c:pt idx="656">
                  <c:v>130.25851967237045</c:v>
                </c:pt>
                <c:pt idx="657">
                  <c:v>130.21571511654142</c:v>
                </c:pt>
                <c:pt idx="658">
                  <c:v>130.17263539190259</c:v>
                </c:pt>
                <c:pt idx="659">
                  <c:v>130.12928059930803</c:v>
                </c:pt>
                <c:pt idx="660">
                  <c:v>130.08565084032321</c:v>
                </c:pt>
                <c:pt idx="661">
                  <c:v>130.04174621724314</c:v>
                </c:pt>
                <c:pt idx="662">
                  <c:v>129.99756683308541</c:v>
                </c:pt>
                <c:pt idx="663">
                  <c:v>129.95311279158747</c:v>
                </c:pt>
                <c:pt idx="664">
                  <c:v>129.90838419721393</c:v>
                </c:pt>
                <c:pt idx="665">
                  <c:v>129.8633811551511</c:v>
                </c:pt>
                <c:pt idx="666">
                  <c:v>129.81810377131157</c:v>
                </c:pt>
                <c:pt idx="667">
                  <c:v>129.77255215233143</c:v>
                </c:pt>
                <c:pt idx="668">
                  <c:v>129.72672640557494</c:v>
                </c:pt>
                <c:pt idx="669">
                  <c:v>129.68062663913119</c:v>
                </c:pt>
                <c:pt idx="670">
                  <c:v>129.6342529618141</c:v>
                </c:pt>
                <c:pt idx="671">
                  <c:v>129.58760548316417</c:v>
                </c:pt>
                <c:pt idx="672">
                  <c:v>129.54068431345149</c:v>
                </c:pt>
                <c:pt idx="673">
                  <c:v>129.49348956367135</c:v>
                </c:pt>
                <c:pt idx="674">
                  <c:v>129.44602134555029</c:v>
                </c:pt>
                <c:pt idx="675">
                  <c:v>129.39827977154044</c:v>
                </c:pt>
                <c:pt idx="676">
                  <c:v>129.35026495482421</c:v>
                </c:pt>
                <c:pt idx="677">
                  <c:v>129.30197700931288</c:v>
                </c:pt>
                <c:pt idx="678">
                  <c:v>129.253416049648</c:v>
                </c:pt>
                <c:pt idx="679">
                  <c:v>129.20458219120152</c:v>
                </c:pt>
                <c:pt idx="680">
                  <c:v>129.15547555007544</c:v>
                </c:pt>
                <c:pt idx="681">
                  <c:v>129.10609624310294</c:v>
                </c:pt>
                <c:pt idx="682">
                  <c:v>129.05644438785112</c:v>
                </c:pt>
                <c:pt idx="683">
                  <c:v>129.00652010261629</c:v>
                </c:pt>
                <c:pt idx="684">
                  <c:v>128.95632350642887</c:v>
                </c:pt>
                <c:pt idx="685">
                  <c:v>128.90585471905274</c:v>
                </c:pt>
                <c:pt idx="686">
                  <c:v>128.85511386098645</c:v>
                </c:pt>
                <c:pt idx="687">
                  <c:v>128.80410105345848</c:v>
                </c:pt>
                <c:pt idx="688">
                  <c:v>128.75281641843534</c:v>
                </c:pt>
                <c:pt idx="689">
                  <c:v>128.70126007861921</c:v>
                </c:pt>
                <c:pt idx="690">
                  <c:v>128.64943215744557</c:v>
                </c:pt>
                <c:pt idx="691">
                  <c:v>128.5973327790837</c:v>
                </c:pt>
                <c:pt idx="692">
                  <c:v>128.54496206844706</c:v>
                </c:pt>
                <c:pt idx="693">
                  <c:v>128.49232015118</c:v>
                </c:pt>
                <c:pt idx="694">
                  <c:v>128.43940715366412</c:v>
                </c:pt>
                <c:pt idx="695">
                  <c:v>128.38622320302221</c:v>
                </c:pt>
                <c:pt idx="696">
                  <c:v>128.3327684271139</c:v>
                </c:pt>
                <c:pt idx="697">
                  <c:v>128.2790429545359</c:v>
                </c:pt>
                <c:pt idx="698">
                  <c:v>128.22504691463016</c:v>
                </c:pt>
                <c:pt idx="699">
                  <c:v>128.17078043747267</c:v>
                </c:pt>
                <c:pt idx="700">
                  <c:v>128.11624365388261</c:v>
                </c:pt>
                <c:pt idx="701">
                  <c:v>128.06143669542101</c:v>
                </c:pt>
                <c:pt idx="702">
                  <c:v>128.00635969438702</c:v>
                </c:pt>
                <c:pt idx="703">
                  <c:v>127.95101278382614</c:v>
                </c:pt>
                <c:pt idx="704">
                  <c:v>127.8953960975244</c:v>
                </c:pt>
                <c:pt idx="705">
                  <c:v>127.83950977001062</c:v>
                </c:pt>
                <c:pt idx="706">
                  <c:v>127.78335393655966</c:v>
                </c:pt>
                <c:pt idx="707">
                  <c:v>127.72692873318503</c:v>
                </c:pt>
                <c:pt idx="708">
                  <c:v>127.67023429665348</c:v>
                </c:pt>
                <c:pt idx="709">
                  <c:v>127.61327076446911</c:v>
                </c:pt>
                <c:pt idx="710">
                  <c:v>127.55603827488576</c:v>
                </c:pt>
                <c:pt idx="711">
                  <c:v>127.49853696690586</c:v>
                </c:pt>
                <c:pt idx="712">
                  <c:v>127.44076698027065</c:v>
                </c:pt>
                <c:pt idx="713">
                  <c:v>127.38272845547723</c:v>
                </c:pt>
                <c:pt idx="714">
                  <c:v>127.32442153376785</c:v>
                </c:pt>
                <c:pt idx="715">
                  <c:v>127.26584635713357</c:v>
                </c:pt>
                <c:pt idx="716">
                  <c:v>127.20700306831418</c:v>
                </c:pt>
                <c:pt idx="717">
                  <c:v>127.14789181079765</c:v>
                </c:pt>
                <c:pt idx="718">
                  <c:v>127.08851272882583</c:v>
                </c:pt>
                <c:pt idx="719">
                  <c:v>127.02886596738603</c:v>
                </c:pt>
                <c:pt idx="720">
                  <c:v>126.96895167222502</c:v>
                </c:pt>
                <c:pt idx="721">
                  <c:v>126.90876998983369</c:v>
                </c:pt>
                <c:pt idx="722">
                  <c:v>126.84832106746053</c:v>
                </c:pt>
                <c:pt idx="723">
                  <c:v>126.78760505310574</c:v>
                </c:pt>
                <c:pt idx="724">
                  <c:v>126.72662209552229</c:v>
                </c:pt>
                <c:pt idx="725">
                  <c:v>126.66537234421762</c:v>
                </c:pt>
                <c:pt idx="726">
                  <c:v>126.60385594945654</c:v>
                </c:pt>
                <c:pt idx="727">
                  <c:v>126.54207306225781</c:v>
                </c:pt>
                <c:pt idx="728">
                  <c:v>126.48002383439318</c:v>
                </c:pt>
                <c:pt idx="729">
                  <c:v>126.41770841839886</c:v>
                </c:pt>
                <c:pt idx="730">
                  <c:v>126.35512696755811</c:v>
                </c:pt>
                <c:pt idx="731">
                  <c:v>126.2922796359224</c:v>
                </c:pt>
                <c:pt idx="732">
                  <c:v>126.22916657829398</c:v>
                </c:pt>
                <c:pt idx="733">
                  <c:v>126.16578795023949</c:v>
                </c:pt>
                <c:pt idx="734">
                  <c:v>126.10214390808173</c:v>
                </c:pt>
                <c:pt idx="735">
                  <c:v>126.03823460890497</c:v>
                </c:pt>
                <c:pt idx="736">
                  <c:v>125.97406021055549</c:v>
                </c:pt>
                <c:pt idx="737">
                  <c:v>125.90962087164149</c:v>
                </c:pt>
                <c:pt idx="738">
                  <c:v>125.84491675153357</c:v>
                </c:pt>
                <c:pt idx="739">
                  <c:v>125.77994801036225</c:v>
                </c:pt>
                <c:pt idx="740">
                  <c:v>125.71471480902453</c:v>
                </c:pt>
                <c:pt idx="741">
                  <c:v>125.64921730917951</c:v>
                </c:pt>
                <c:pt idx="742">
                  <c:v>125.58345567325345</c:v>
                </c:pt>
                <c:pt idx="743">
                  <c:v>125.51743006443716</c:v>
                </c:pt>
                <c:pt idx="744">
                  <c:v>125.45114064668593</c:v>
                </c:pt>
                <c:pt idx="745">
                  <c:v>125.38458758472342</c:v>
                </c:pt>
                <c:pt idx="746">
                  <c:v>125.31777104404226</c:v>
                </c:pt>
                <c:pt idx="747">
                  <c:v>125.25069119090072</c:v>
                </c:pt>
                <c:pt idx="748">
                  <c:v>125.18334819232534</c:v>
                </c:pt>
                <c:pt idx="749">
                  <c:v>125.11574221611379</c:v>
                </c:pt>
                <c:pt idx="750">
                  <c:v>125.04787343083363</c:v>
                </c:pt>
                <c:pt idx="751">
                  <c:v>124.9797420058228</c:v>
                </c:pt>
                <c:pt idx="752">
                  <c:v>124.91134811118816</c:v>
                </c:pt>
                <c:pt idx="753">
                  <c:v>124.84269191781434</c:v>
                </c:pt>
                <c:pt idx="754">
                  <c:v>124.77377359735398</c:v>
                </c:pt>
                <c:pt idx="755">
                  <c:v>124.70459332223608</c:v>
                </c:pt>
                <c:pt idx="756">
                  <c:v>124.63515126565889</c:v>
                </c:pt>
                <c:pt idx="757">
                  <c:v>124.56544760160114</c:v>
                </c:pt>
                <c:pt idx="758">
                  <c:v>124.49548250481554</c:v>
                </c:pt>
                <c:pt idx="759">
                  <c:v>124.42525615082847</c:v>
                </c:pt>
                <c:pt idx="760">
                  <c:v>124.35476871594645</c:v>
                </c:pt>
                <c:pt idx="761">
                  <c:v>124.28402037725148</c:v>
                </c:pt>
                <c:pt idx="762">
                  <c:v>124.21301131260641</c:v>
                </c:pt>
                <c:pt idx="763">
                  <c:v>124.14174170064894</c:v>
                </c:pt>
                <c:pt idx="764">
                  <c:v>124.07021172079884</c:v>
                </c:pt>
                <c:pt idx="765">
                  <c:v>123.99842155325737</c:v>
                </c:pt>
                <c:pt idx="766">
                  <c:v>123.9263713790059</c:v>
                </c:pt>
                <c:pt idx="767">
                  <c:v>123.85406137980672</c:v>
                </c:pt>
                <c:pt idx="768">
                  <c:v>123.78149173820778</c:v>
                </c:pt>
                <c:pt idx="769">
                  <c:v>123.70866263753607</c:v>
                </c:pt>
                <c:pt idx="770">
                  <c:v>123.6355742619064</c:v>
                </c:pt>
                <c:pt idx="771">
                  <c:v>123.56222679621771</c:v>
                </c:pt>
                <c:pt idx="772">
                  <c:v>123.48862042615072</c:v>
                </c:pt>
                <c:pt idx="773">
                  <c:v>123.41475533817717</c:v>
                </c:pt>
                <c:pt idx="774">
                  <c:v>123.34063171955393</c:v>
                </c:pt>
                <c:pt idx="775">
                  <c:v>123.26624975832615</c:v>
                </c:pt>
                <c:pt idx="776">
                  <c:v>123.19160964332748</c:v>
                </c:pt>
                <c:pt idx="777">
                  <c:v>123.11671156417933</c:v>
                </c:pt>
                <c:pt idx="778">
                  <c:v>123.04155571129554</c:v>
                </c:pt>
                <c:pt idx="779">
                  <c:v>122.96614227587871</c:v>
                </c:pt>
                <c:pt idx="780">
                  <c:v>122.89047144992455</c:v>
                </c:pt>
                <c:pt idx="781">
                  <c:v>122.8145434262191</c:v>
                </c:pt>
                <c:pt idx="782">
                  <c:v>122.73835839834381</c:v>
                </c:pt>
                <c:pt idx="783">
                  <c:v>122.66191656067333</c:v>
                </c:pt>
                <c:pt idx="784">
                  <c:v>122.58521810837691</c:v>
                </c:pt>
                <c:pt idx="785">
                  <c:v>122.50826323741941</c:v>
                </c:pt>
                <c:pt idx="786">
                  <c:v>122.43105214455986</c:v>
                </c:pt>
                <c:pt idx="787">
                  <c:v>122.35358502735806</c:v>
                </c:pt>
                <c:pt idx="788">
                  <c:v>122.27586208416908</c:v>
                </c:pt>
                <c:pt idx="789">
                  <c:v>122.1978835141492</c:v>
                </c:pt>
                <c:pt idx="790">
                  <c:v>122.11964951724944</c:v>
                </c:pt>
                <c:pt idx="791">
                  <c:v>122.04116029422495</c:v>
                </c:pt>
                <c:pt idx="792">
                  <c:v>121.96241604663034</c:v>
                </c:pt>
                <c:pt idx="793">
                  <c:v>121.88341697682252</c:v>
                </c:pt>
                <c:pt idx="794">
                  <c:v>121.80416328796252</c:v>
                </c:pt>
                <c:pt idx="795">
                  <c:v>121.7246551840136</c:v>
                </c:pt>
                <c:pt idx="796">
                  <c:v>121.6448928697416</c:v>
                </c:pt>
                <c:pt idx="797">
                  <c:v>121.5648765507198</c:v>
                </c:pt>
                <c:pt idx="798">
                  <c:v>121.48460643332642</c:v>
                </c:pt>
                <c:pt idx="799">
                  <c:v>121.40408272474795</c:v>
                </c:pt>
                <c:pt idx="800">
                  <c:v>121.32330563297685</c:v>
                </c:pt>
                <c:pt idx="801">
                  <c:v>121.24227536681467</c:v>
                </c:pt>
                <c:pt idx="802">
                  <c:v>121.16099213587252</c:v>
                </c:pt>
                <c:pt idx="803">
                  <c:v>121.07945615057166</c:v>
                </c:pt>
                <c:pt idx="804">
                  <c:v>120.99766762214364</c:v>
                </c:pt>
                <c:pt idx="805">
                  <c:v>120.9156267626325</c:v>
                </c:pt>
                <c:pt idx="806">
                  <c:v>120.83333378489509</c:v>
                </c:pt>
                <c:pt idx="807">
                  <c:v>120.75078890260316</c:v>
                </c:pt>
                <c:pt idx="808">
                  <c:v>120.66799233023997</c:v>
                </c:pt>
                <c:pt idx="809">
                  <c:v>120.58494428310644</c:v>
                </c:pt>
                <c:pt idx="810">
                  <c:v>120.50164497731926</c:v>
                </c:pt>
                <c:pt idx="811">
                  <c:v>120.41809462981237</c:v>
                </c:pt>
                <c:pt idx="812">
                  <c:v>120.33429345833626</c:v>
                </c:pt>
                <c:pt idx="813">
                  <c:v>120.25024168146211</c:v>
                </c:pt>
                <c:pt idx="814">
                  <c:v>120.16593951857793</c:v>
                </c:pt>
                <c:pt idx="815">
                  <c:v>120.08138718989885</c:v>
                </c:pt>
                <c:pt idx="816">
                  <c:v>119.99658491645438</c:v>
                </c:pt>
                <c:pt idx="817">
                  <c:v>119.91153292010078</c:v>
                </c:pt>
                <c:pt idx="818">
                  <c:v>119.82623142351453</c:v>
                </c:pt>
                <c:pt idx="819">
                  <c:v>119.74068065020101</c:v>
                </c:pt>
                <c:pt idx="820">
                  <c:v>119.65488082448515</c:v>
                </c:pt>
                <c:pt idx="821">
                  <c:v>119.56883217152202</c:v>
                </c:pt>
                <c:pt idx="822">
                  <c:v>119.48253491729109</c:v>
                </c:pt>
                <c:pt idx="823">
                  <c:v>119.39598928860423</c:v>
                </c:pt>
                <c:pt idx="824">
                  <c:v>119.30919551309802</c:v>
                </c:pt>
                <c:pt idx="825">
                  <c:v>119.22215381923837</c:v>
                </c:pt>
                <c:pt idx="826">
                  <c:v>119.13486443632401</c:v>
                </c:pt>
                <c:pt idx="827">
                  <c:v>119.04732759448763</c:v>
                </c:pt>
                <c:pt idx="828">
                  <c:v>118.95954352468902</c:v>
                </c:pt>
                <c:pt idx="829">
                  <c:v>118.8715124587242</c:v>
                </c:pt>
                <c:pt idx="830">
                  <c:v>118.78323462922391</c:v>
                </c:pt>
                <c:pt idx="831">
                  <c:v>118.69471026965451</c:v>
                </c:pt>
                <c:pt idx="832">
                  <c:v>118.60593961432134</c:v>
                </c:pt>
                <c:pt idx="833">
                  <c:v>118.51692289836136</c:v>
                </c:pt>
                <c:pt idx="834">
                  <c:v>118.42766035775439</c:v>
                </c:pt>
                <c:pt idx="835">
                  <c:v>113.77163914645827</c:v>
                </c:pt>
                <c:pt idx="836">
                  <c:v>109.2868811520558</c:v>
                </c:pt>
                <c:pt idx="837">
                  <c:v>104.96724057550988</c:v>
                </c:pt>
                <c:pt idx="838">
                  <c:v>100.80678744799212</c:v>
                </c:pt>
                <c:pt idx="839">
                  <c:v>96.79980010261275</c:v>
                </c:pt>
                <c:pt idx="840">
                  <c:v>92.940757903751219</c:v>
                </c:pt>
                <c:pt idx="841">
                  <c:v>89.224334225005151</c:v>
                </c:pt>
                <c:pt idx="842">
                  <c:v>85.645389667062119</c:v>
                </c:pt>
                <c:pt idx="843">
                  <c:v>82.19896550707783</c:v>
                </c:pt>
                <c:pt idx="844">
                  <c:v>78.880277371405612</c:v>
                </c:pt>
                <c:pt idx="845">
                  <c:v>75.68470912377694</c:v>
                </c:pt>
                <c:pt idx="846">
                  <c:v>72.607806961272189</c:v>
                </c:pt>
                <c:pt idx="847">
                  <c:v>69.645273710649462</c:v>
                </c:pt>
                <c:pt idx="848">
                  <c:v>66.792963317815804</c:v>
                </c:pt>
                <c:pt idx="849">
                  <c:v>64.046875523429748</c:v>
                </c:pt>
                <c:pt idx="850">
                  <c:v>61.403150717813524</c:v>
                </c:pt>
                <c:pt idx="851">
                  <c:v>58.858064968532474</c:v>
                </c:pt>
                <c:pt idx="852">
                  <c:v>56.408025214161668</c:v>
                </c:pt>
                <c:pt idx="853">
                  <c:v>54.049564617908594</c:v>
                </c:pt>
                <c:pt idx="854">
                  <c:v>51.779338074892792</c:v>
                </c:pt>
                <c:pt idx="855">
                  <c:v>49.594117866998204</c:v>
                </c:pt>
                <c:pt idx="856">
                  <c:v>47.490789459309177</c:v>
                </c:pt>
                <c:pt idx="857">
                  <c:v>45.46634743221523</c:v>
                </c:pt>
                <c:pt idx="858">
                  <c:v>43.51789154331869</c:v>
                </c:pt>
                <c:pt idx="859">
                  <c:v>41.642622913302148</c:v>
                </c:pt>
                <c:pt idx="860">
                  <c:v>39.837840329901915</c:v>
                </c:pt>
                <c:pt idx="861">
                  <c:v>38.100936664087811</c:v>
                </c:pt>
                <c:pt idx="862">
                  <c:v>36.429395392459377</c:v>
                </c:pt>
                <c:pt idx="863">
                  <c:v>34.820787219726583</c:v>
                </c:pt>
                <c:pt idx="864">
                  <c:v>33.272766794941312</c:v>
                </c:pt>
                <c:pt idx="865">
                  <c:v>31.783069514867577</c:v>
                </c:pt>
                <c:pt idx="866">
                  <c:v>30.34950840751301</c:v>
                </c:pt>
                <c:pt idx="867">
                  <c:v>28.969971088365913</c:v>
                </c:pt>
                <c:pt idx="868">
                  <c:v>27.642416781268995</c:v>
                </c:pt>
                <c:pt idx="869">
                  <c:v>26.364873395079385</c:v>
                </c:pt>
                <c:pt idx="870">
                  <c:v>25.135434646269104</c:v>
                </c:pt>
                <c:pt idx="871">
                  <c:v>23.952257216359467</c:v>
                </c:pt>
                <c:pt idx="872">
                  <c:v>22.813557931481142</c:v>
                </c:pt>
                <c:pt idx="873">
                  <c:v>21.717610949314373</c:v>
                </c:pt>
                <c:pt idx="874">
                  <c:v>20.662744936064378</c:v>
                </c:pt>
                <c:pt idx="875">
                  <c:v>19.647340212795008</c:v>
                </c:pt>
                <c:pt idx="876">
                  <c:v>18.669825846148605</c:v>
                </c:pt>
                <c:pt idx="877">
                  <c:v>17.728676652909403</c:v>
                </c:pt>
                <c:pt idx="878">
                  <c:v>16.822410080588568</c:v>
                </c:pt>
                <c:pt idx="879">
                  <c:v>15.949582916619049</c:v>
                </c:pt>
                <c:pt idx="880">
                  <c:v>15.10878776599751</c:v>
                </c:pt>
                <c:pt idx="881">
                  <c:v>14.298649220087096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2944"/>
        <c:axId val="505515688"/>
      </c:scatterChart>
      <c:valAx>
        <c:axId val="505512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5688"/>
        <c:crosses val="autoZero"/>
        <c:crossBetween val="midCat"/>
      </c:valAx>
      <c:valAx>
        <c:axId val="5055156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29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4.5244588521508198E-3</c:v>
                </c:pt>
                <c:pt idx="2">
                  <c:v>8.1417614174571808E-3</c:v>
                </c:pt>
                <c:pt idx="3">
                  <c:v>1.1390283214187381E-2</c:v>
                </c:pt>
                <c:pt idx="4">
                  <c:v>1.4422497798571809E-2</c:v>
                </c:pt>
                <c:pt idx="5">
                  <c:v>1.7308633875957651E-2</c:v>
                </c:pt>
                <c:pt idx="6">
                  <c:v>2.0088230500519392E-2</c:v>
                </c:pt>
                <c:pt idx="7">
                  <c:v>2.2786244264051687E-2</c:v>
                </c:pt>
                <c:pt idx="8">
                  <c:v>2.5419646809780514E-2</c:v>
                </c:pt>
                <c:pt idx="9">
                  <c:v>2.8000603110979211E-2</c:v>
                </c:pt>
                <c:pt idx="10">
                  <c:v>3.0538180597395471E-2</c:v>
                </c:pt>
                <c:pt idx="11">
                  <c:v>3.3039344931467818E-2</c:v>
                </c:pt>
                <c:pt idx="12">
                  <c:v>3.5509576822205756E-2</c:v>
                </c:pt>
                <c:pt idx="13">
                  <c:v>3.7953273077197813E-2</c:v>
                </c:pt>
                <c:pt idx="14">
                  <c:v>4.0374017843414024E-2</c:v>
                </c:pt>
                <c:pt idx="15">
                  <c:v>4.2774772148486961E-2</c:v>
                </c:pt>
                <c:pt idx="16">
                  <c:v>4.5158010054943666E-2</c:v>
                </c:pt>
                <c:pt idx="17">
                  <c:v>4.7525818800691066E-2</c:v>
                </c:pt>
                <c:pt idx="18">
                  <c:v>4.9879973972540882E-2</c:v>
                </c:pt>
                <c:pt idx="19">
                  <c:v>5.2221996955332028E-2</c:v>
                </c:pt>
                <c:pt idx="20">
                  <c:v>5.4553199533394894E-2</c:v>
                </c:pt>
                <c:pt idx="21">
                  <c:v>5.6874719005974086E-2</c:v>
                </c:pt>
                <c:pt idx="22">
                  <c:v>5.9187546182474154E-2</c:v>
                </c:pt>
                <c:pt idx="23">
                  <c:v>6.1492547953772854E-2</c:v>
                </c:pt>
                <c:pt idx="24">
                  <c:v>6.3790485676201991E-2</c:v>
                </c:pt>
                <c:pt idx="25">
                  <c:v>6.6082030283401122E-2</c:v>
                </c:pt>
                <c:pt idx="26">
                  <c:v>6.8367774812735704E-2</c:v>
                </c:pt>
                <c:pt idx="27">
                  <c:v>7.0648244868009358E-2</c:v>
                </c:pt>
                <c:pt idx="28">
                  <c:v>7.2923907419451456E-2</c:v>
                </c:pt>
                <c:pt idx="29">
                  <c:v>7.5195178252443345E-2</c:v>
                </c:pt>
                <c:pt idx="30">
                  <c:v>7.7462428309300321E-2</c:v>
                </c:pt>
                <c:pt idx="31">
                  <c:v>7.9725989117510263E-2</c:v>
                </c:pt>
                <c:pt idx="32">
                  <c:v>8.1986157458832448E-2</c:v>
                </c:pt>
                <c:pt idx="33">
                  <c:v>8.4243199403509134E-2</c:v>
                </c:pt>
                <c:pt idx="34">
                  <c:v>8.6497353810327415E-2</c:v>
                </c:pt>
                <c:pt idx="35">
                  <c:v>8.8748835374777527E-2</c:v>
                </c:pt>
                <c:pt idx="36">
                  <c:v>9.0997837292901285E-2</c:v>
                </c:pt>
                <c:pt idx="37">
                  <c:v>9.3244533596728588E-2</c:v>
                </c:pt>
                <c:pt idx="38">
                  <c:v>9.5489081207800086E-2</c:v>
                </c:pt>
                <c:pt idx="39">
                  <c:v>9.7731621747670513E-2</c:v>
                </c:pt>
                <c:pt idx="40">
                  <c:v>9.9972283138098403E-2</c:v>
                </c:pt>
                <c:pt idx="41">
                  <c:v>0.10221118101856023</c:v>
                </c:pt>
                <c:pt idx="42">
                  <c:v>0.10444842000455568</c:v>
                </c:pt>
                <c:pt idx="43">
                  <c:v>0.10668409480671656</c:v>
                </c:pt>
                <c:pt idx="44">
                  <c:v>0.10891829122785937</c:v>
                </c:pt>
                <c:pt idx="45">
                  <c:v>0.11115108705271849</c:v>
                </c:pt>
                <c:pt idx="46">
                  <c:v>0.11338255284307955</c:v>
                </c:pt>
                <c:pt idx="47">
                  <c:v>0.11561275264932905</c:v>
                </c:pt>
                <c:pt idx="48">
                  <c:v>0.11784174464799407</c:v>
                </c:pt>
                <c:pt idx="49">
                  <c:v>0.12006958171361708</c:v>
                </c:pt>
                <c:pt idx="50">
                  <c:v>0.12229631193226247</c:v>
                </c:pt>
                <c:pt idx="51">
                  <c:v>0.12452197906305174</c:v>
                </c:pt>
                <c:pt idx="52">
                  <c:v>0.12674662295334974</c:v>
                </c:pt>
                <c:pt idx="53">
                  <c:v>0.12897027991255636</c:v>
                </c:pt>
                <c:pt idx="54">
                  <c:v>0.13119298304887836</c:v>
                </c:pt>
                <c:pt idx="55">
                  <c:v>0.13341476257295334</c:v>
                </c:pt>
                <c:pt idx="56">
                  <c:v>0.13563564607175801</c:v>
                </c:pt>
                <c:pt idx="57">
                  <c:v>0.13785565875585079</c:v>
                </c:pt>
                <c:pt idx="58">
                  <c:v>0.1400748236826615</c:v>
                </c:pt>
                <c:pt idx="59">
                  <c:v>0.14229316195824676</c:v>
                </c:pt>
                <c:pt idx="60">
                  <c:v>0.14451069291966862</c:v>
                </c:pt>
                <c:pt idx="61">
                  <c:v>0.14672743429992546</c:v>
                </c:pt>
                <c:pt idx="62">
                  <c:v>0.14894340237716103</c:v>
                </c:pt>
                <c:pt idx="63">
                  <c:v>0.15115861210969719</c:v>
                </c:pt>
                <c:pt idx="64">
                  <c:v>0.15337307725827751</c:v>
                </c:pt>
                <c:pt idx="65">
                  <c:v>0.1555868104967657</c:v>
                </c:pt>
                <c:pt idx="66">
                  <c:v>0.15779982351241756</c:v>
                </c:pt>
                <c:pt idx="67">
                  <c:v>0.1600121270967319</c:v>
                </c:pt>
                <c:pt idx="68">
                  <c:v>0.16222373122778544</c:v>
                </c:pt>
                <c:pt idx="69">
                  <c:v>0.16443464514486675</c:v>
                </c:pt>
                <c:pt idx="70">
                  <c:v>0.16664487741614367</c:v>
                </c:pt>
                <c:pt idx="71">
                  <c:v>0.16885443600002661</c:v>
                </c:pt>
                <c:pt idx="72">
                  <c:v>0.17106332830082532</c:v>
                </c:pt>
                <c:pt idx="73">
                  <c:v>0.17327156121923826</c:v>
                </c:pt>
                <c:pt idx="74">
                  <c:v>0.17547914119816227</c:v>
                </c:pt>
                <c:pt idx="75">
                  <c:v>0.17768607426426225</c:v>
                </c:pt>
                <c:pt idx="76">
                  <c:v>0.17989236606569906</c:v>
                </c:pt>
                <c:pt idx="77">
                  <c:v>0.18209802190637528</c:v>
                </c:pt>
                <c:pt idx="78">
                  <c:v>0.1843030467770243</c:v>
                </c:pt>
                <c:pt idx="79">
                  <c:v>0.18650744538343736</c:v>
                </c:pt>
                <c:pt idx="80">
                  <c:v>0.18871122217209499</c:v>
                </c:pt>
                <c:pt idx="81">
                  <c:v>0.1909143813534441</c:v>
                </c:pt>
                <c:pt idx="82">
                  <c:v>0.19311692692303964</c:v>
                </c:pt>
                <c:pt idx="83">
                  <c:v>0.19531886268074844</c:v>
                </c:pt>
                <c:pt idx="84">
                  <c:v>0.19752019224819481</c:v>
                </c:pt>
                <c:pt idx="85">
                  <c:v>0.19972091908461043</c:v>
                </c:pt>
                <c:pt idx="86">
                  <c:v>0.20192104650123599</c:v>
                </c:pt>
                <c:pt idx="87">
                  <c:v>0.20412057767440797</c:v>
                </c:pt>
                <c:pt idx="88">
                  <c:v>0.2063195156574518</c:v>
                </c:pt>
                <c:pt idx="89">
                  <c:v>0.20851786339149136</c:v>
                </c:pt>
                <c:pt idx="90">
                  <c:v>0.21071562371527439</c:v>
                </c:pt>
                <c:pt idx="91">
                  <c:v>0.21291279937410396</c:v>
                </c:pt>
                <c:pt idx="92">
                  <c:v>0.21510939302795865</c:v>
                </c:pt>
                <c:pt idx="93">
                  <c:v>0.21730540725887496</c:v>
                </c:pt>
                <c:pt idx="94">
                  <c:v>0.21950084457766045</c:v>
                </c:pt>
                <c:pt idx="95">
                  <c:v>0.22169570742999811</c:v>
                </c:pt>
                <c:pt idx="96">
                  <c:v>0.22388999820199806</c:v>
                </c:pt>
                <c:pt idx="97">
                  <c:v>0.22608371922524709</c:v>
                </c:pt>
                <c:pt idx="98">
                  <c:v>0.22827687278140141</c:v>
                </c:pt>
                <c:pt idx="99">
                  <c:v>0.23046946110636513</c:v>
                </c:pt>
                <c:pt idx="100">
                  <c:v>0.23266148639409137</c:v>
                </c:pt>
                <c:pt idx="101">
                  <c:v>0.23485295080004095</c:v>
                </c:pt>
                <c:pt idx="102">
                  <c:v>0.2370438564443296</c:v>
                </c:pt>
                <c:pt idx="103">
                  <c:v>0.23923420541459209</c:v>
                </c:pt>
                <c:pt idx="104">
                  <c:v>0.241423999768589</c:v>
                </c:pt>
                <c:pt idx="105">
                  <c:v>0.24361324153657957</c:v>
                </c:pt>
                <c:pt idx="106">
                  <c:v>0.24580193272348169</c:v>
                </c:pt>
                <c:pt idx="107">
                  <c:v>0.24799007531083866</c:v>
                </c:pt>
                <c:pt idx="108">
                  <c:v>0.25017767125860985</c:v>
                </c:pt>
                <c:pt idx="109">
                  <c:v>0.25236472250680159</c:v>
                </c:pt>
                <c:pt idx="110">
                  <c:v>0.25455123097695243</c:v>
                </c:pt>
                <c:pt idx="111">
                  <c:v>0.25673719857348631</c:v>
                </c:pt>
                <c:pt idx="112">
                  <c:v>0.25892262718494513</c:v>
                </c:pt>
                <c:pt idx="113">
                  <c:v>0.26110751868511206</c:v>
                </c:pt>
                <c:pt idx="114">
                  <c:v>0.26329187493403527</c:v>
                </c:pt>
                <c:pt idx="115">
                  <c:v>0.26547569777896107</c:v>
                </c:pt>
                <c:pt idx="116">
                  <c:v>0.26765898905518437</c:v>
                </c:pt>
                <c:pt idx="117">
                  <c:v>0.26984175058682464</c:v>
                </c:pt>
                <c:pt idx="118">
                  <c:v>0.27202398418753332</c:v>
                </c:pt>
                <c:pt idx="119">
                  <c:v>0.27420569166113917</c:v>
                </c:pt>
                <c:pt idx="120">
                  <c:v>0.27638687480223717</c:v>
                </c:pt>
                <c:pt idx="121">
                  <c:v>0.27856753539672618</c:v>
                </c:pt>
                <c:pt idx="122">
                  <c:v>0.28074767522229949</c:v>
                </c:pt>
                <c:pt idx="123">
                  <c:v>0.28292729604889294</c:v>
                </c:pt>
                <c:pt idx="124">
                  <c:v>0.28510639963909434</c:v>
                </c:pt>
                <c:pt idx="125">
                  <c:v>0.28728498774851752</c:v>
                </c:pt>
                <c:pt idx="126">
                  <c:v>0.2894630621261442</c:v>
                </c:pt>
                <c:pt idx="127">
                  <c:v>0.29164062451463668</c:v>
                </c:pt>
                <c:pt idx="128">
                  <c:v>0.29381767665062397</c:v>
                </c:pt>
                <c:pt idx="129">
                  <c:v>0.29599422026496347</c:v>
                </c:pt>
                <c:pt idx="130">
                  <c:v>0.29817025708298078</c:v>
                </c:pt>
                <c:pt idx="131">
                  <c:v>0.30034578882468932</c:v>
                </c:pt>
                <c:pt idx="132">
                  <c:v>0.30252081720499152</c:v>
                </c:pt>
                <c:pt idx="133">
                  <c:v>0.30469534393386355</c:v>
                </c:pt>
                <c:pt idx="134">
                  <c:v>0.30686937071652465</c:v>
                </c:pt>
                <c:pt idx="135">
                  <c:v>0.30904289925359274</c:v>
                </c:pt>
                <c:pt idx="136">
                  <c:v>0.31121593124122737</c:v>
                </c:pt>
                <c:pt idx="137">
                  <c:v>0.31338846837126133</c:v>
                </c:pt>
                <c:pt idx="138">
                  <c:v>0.31556051233132143</c:v>
                </c:pt>
                <c:pt idx="139">
                  <c:v>0.3177320648049401</c:v>
                </c:pt>
                <c:pt idx="140">
                  <c:v>0.31990312747165817</c:v>
                </c:pt>
                <c:pt idx="141">
                  <c:v>0.32207370200711966</c:v>
                </c:pt>
                <c:pt idx="142">
                  <c:v>0.32424379008315946</c:v>
                </c:pt>
                <c:pt idx="143">
                  <c:v>0.32641339336788433</c:v>
                </c:pt>
                <c:pt idx="144">
                  <c:v>0.32858251352574791</c:v>
                </c:pt>
                <c:pt idx="145">
                  <c:v>0.3307511522176203</c:v>
                </c:pt>
                <c:pt idx="146">
                  <c:v>0.33291931110085271</c:v>
                </c:pt>
                <c:pt idx="147">
                  <c:v>0.33508699182933727</c:v>
                </c:pt>
                <c:pt idx="148">
                  <c:v>0.33725419605356305</c:v>
                </c:pt>
                <c:pt idx="149">
                  <c:v>0.3394209254206681</c:v>
                </c:pt>
                <c:pt idx="150">
                  <c:v>0.34158718157448797</c:v>
                </c:pt>
                <c:pt idx="151">
                  <c:v>0.34375296615560125</c:v>
                </c:pt>
                <c:pt idx="152">
                  <c:v>0.34591828080137205</c:v>
                </c:pt>
                <c:pt idx="153">
                  <c:v>0.34808312714599005</c:v>
                </c:pt>
                <c:pt idx="154">
                  <c:v>0.35024750682050793</c:v>
                </c:pt>
                <c:pt idx="155">
                  <c:v>0.35241142145287679</c:v>
                </c:pt>
                <c:pt idx="156">
                  <c:v>0.35457487266797938</c:v>
                </c:pt>
                <c:pt idx="157">
                  <c:v>0.35673786208766167</c:v>
                </c:pt>
                <c:pt idx="158">
                  <c:v>0.35890039133076274</c:v>
                </c:pt>
                <c:pt idx="159">
                  <c:v>0.3610624620131429</c:v>
                </c:pt>
                <c:pt idx="160">
                  <c:v>0.36322407574771082</c:v>
                </c:pt>
                <c:pt idx="161">
                  <c:v>0.36538523414444901</c:v>
                </c:pt>
                <c:pt idx="162">
                  <c:v>0.36754593881043823</c:v>
                </c:pt>
                <c:pt idx="163">
                  <c:v>0.36970619134988103</c:v>
                </c:pt>
                <c:pt idx="164">
                  <c:v>0.37186599336412396</c:v>
                </c:pt>
                <c:pt idx="165">
                  <c:v>0.37402534645167923</c:v>
                </c:pt>
                <c:pt idx="166">
                  <c:v>0.37618425220824525</c:v>
                </c:pt>
                <c:pt idx="167">
                  <c:v>0.37834271222672666</c:v>
                </c:pt>
                <c:pt idx="168">
                  <c:v>0.38050072809725344</c:v>
                </c:pt>
                <c:pt idx="169">
                  <c:v>0.38265830140719959</c:v>
                </c:pt>
                <c:pt idx="170">
                  <c:v>0.38481543374120109</c:v>
                </c:pt>
                <c:pt idx="171">
                  <c:v>0.38697212668117337</c:v>
                </c:pt>
                <c:pt idx="172">
                  <c:v>0.38912838180632831</c:v>
                </c:pt>
                <c:pt idx="173">
                  <c:v>0.39128420069319064</c:v>
                </c:pt>
                <c:pt idx="174">
                  <c:v>0.39343958491561426</c:v>
                </c:pt>
                <c:pt idx="175">
                  <c:v>0.39559453604479777</c:v>
                </c:pt>
                <c:pt idx="176">
                  <c:v>0.39774905564929991</c:v>
                </c:pt>
                <c:pt idx="177">
                  <c:v>0.39990314529505455</c:v>
                </c:pt>
                <c:pt idx="178">
                  <c:v>0.40205680654538539</c:v>
                </c:pt>
                <c:pt idx="179">
                  <c:v>0.40421004096102059</c:v>
                </c:pt>
                <c:pt idx="180">
                  <c:v>0.40636285010010675</c:v>
                </c:pt>
                <c:pt idx="181">
                  <c:v>0.40851523551822294</c:v>
                </c:pt>
                <c:pt idx="182">
                  <c:v>0.41066719876839447</c:v>
                </c:pt>
                <c:pt idx="183">
                  <c:v>0.4128187414011063</c:v>
                </c:pt>
                <c:pt idx="184">
                  <c:v>0.41496986496431654</c:v>
                </c:pt>
                <c:pt idx="185">
                  <c:v>0.41712057100346939</c:v>
                </c:pt>
                <c:pt idx="186">
                  <c:v>0.41927086106150829</c:v>
                </c:pt>
                <c:pt idx="187">
                  <c:v>0.42142073667888869</c:v>
                </c:pt>
                <c:pt idx="188">
                  <c:v>0.4235701993935907</c:v>
                </c:pt>
                <c:pt idx="189">
                  <c:v>0.42571925074113171</c:v>
                </c:pt>
                <c:pt idx="190">
                  <c:v>0.42786789225457866</c:v>
                </c:pt>
                <c:pt idx="191">
                  <c:v>0.43001612546456053</c:v>
                </c:pt>
                <c:pt idx="192">
                  <c:v>0.43216395189928036</c:v>
                </c:pt>
                <c:pt idx="193">
                  <c:v>0.43431137308452739</c:v>
                </c:pt>
                <c:pt idx="194">
                  <c:v>0.43645839054368907</c:v>
                </c:pt>
                <c:pt idx="195">
                  <c:v>0.4386050057977629</c:v>
                </c:pt>
                <c:pt idx="196">
                  <c:v>0.44075122036536818</c:v>
                </c:pt>
                <c:pt idx="197">
                  <c:v>0.4428970357627578</c:v>
                </c:pt>
                <c:pt idx="198">
                  <c:v>0.44504245350382976</c:v>
                </c:pt>
                <c:pt idx="199">
                  <c:v>0.44718747510013884</c:v>
                </c:pt>
                <c:pt idx="200">
                  <c:v>0.44933210206090796</c:v>
                </c:pt>
                <c:pt idx="201">
                  <c:v>0.45147633589303965</c:v>
                </c:pt>
                <c:pt idx="202">
                  <c:v>0.45362017810112731</c:v>
                </c:pt>
                <c:pt idx="203">
                  <c:v>0.45576363018746646</c:v>
                </c:pt>
                <c:pt idx="204">
                  <c:v>0.45790669365206615</c:v>
                </c:pt>
                <c:pt idx="205">
                  <c:v>0.46004936999265983</c:v>
                </c:pt>
                <c:pt idx="206">
                  <c:v>0.46219166070471662</c:v>
                </c:pt>
                <c:pt idx="207">
                  <c:v>0.46433356728145225</c:v>
                </c:pt>
                <c:pt idx="208">
                  <c:v>0.46647509121384007</c:v>
                </c:pt>
                <c:pt idx="209">
                  <c:v>0.46861623399062191</c:v>
                </c:pt>
                <c:pt idx="210">
                  <c:v>0.47075699709831903</c:v>
                </c:pt>
                <c:pt idx="211">
                  <c:v>0.47289738202124293</c:v>
                </c:pt>
                <c:pt idx="212">
                  <c:v>0.4750373902415061</c:v>
                </c:pt>
                <c:pt idx="213">
                  <c:v>0.47717702323903266</c:v>
                </c:pt>
                <c:pt idx="214">
                  <c:v>0.47931628249156927</c:v>
                </c:pt>
                <c:pt idx="215">
                  <c:v>0.48145516947469552</c:v>
                </c:pt>
                <c:pt idx="216">
                  <c:v>0.48359368566183464</c:v>
                </c:pt>
                <c:pt idx="217">
                  <c:v>0.48573183252426405</c:v>
                </c:pt>
                <c:pt idx="218">
                  <c:v>0.48786961153112579</c:v>
                </c:pt>
                <c:pt idx="219">
                  <c:v>0.49000702414943703</c:v>
                </c:pt>
                <c:pt idx="220">
                  <c:v>0.49214407184410053</c:v>
                </c:pt>
                <c:pt idx="221">
                  <c:v>0.494280756077915</c:v>
                </c:pt>
                <c:pt idx="222">
                  <c:v>0.49641707831158538</c:v>
                </c:pt>
                <c:pt idx="223">
                  <c:v>0.49855304000373324</c:v>
                </c:pt>
                <c:pt idx="224">
                  <c:v>0.50068864261090695</c:v>
                </c:pt>
                <c:pt idx="225">
                  <c:v>0.502823887587592</c:v>
                </c:pt>
                <c:pt idx="226">
                  <c:v>0.50495877638622122</c:v>
                </c:pt>
                <c:pt idx="227">
                  <c:v>0.50709331045718475</c:v>
                </c:pt>
                <c:pt idx="228">
                  <c:v>0.50922749124884026</c:v>
                </c:pt>
                <c:pt idx="229">
                  <c:v>0.51136132020752323</c:v>
                </c:pt>
                <c:pt idx="230">
                  <c:v>0.51349479877755666</c:v>
                </c:pt>
                <c:pt idx="231">
                  <c:v>0.51562792840126126</c:v>
                </c:pt>
                <c:pt idx="232">
                  <c:v>0.51776071051896544</c:v>
                </c:pt>
                <c:pt idx="233">
                  <c:v>0.5198931465690152</c:v>
                </c:pt>
                <c:pt idx="234">
                  <c:v>0.52202523798778411</c:v>
                </c:pt>
                <c:pt idx="235">
                  <c:v>0.52415698620968321</c:v>
                </c:pt>
                <c:pt idx="236">
                  <c:v>0.52628839266717076</c:v>
                </c:pt>
                <c:pt idx="237">
                  <c:v>0.52841945879076202</c:v>
                </c:pt>
                <c:pt idx="238">
                  <c:v>0.53055018600903914</c:v>
                </c:pt>
                <c:pt idx="239">
                  <c:v>0.53268057574866079</c:v>
                </c:pt>
                <c:pt idx="240">
                  <c:v>0.53481062943437208</c:v>
                </c:pt>
                <c:pt idx="241">
                  <c:v>0.53694034848901406</c:v>
                </c:pt>
                <c:pt idx="242">
                  <c:v>0.53906973433353345</c:v>
                </c:pt>
                <c:pt idx="243">
                  <c:v>0.5411987883869922</c:v>
                </c:pt>
                <c:pt idx="244">
                  <c:v>0.54332751206657715</c:v>
                </c:pt>
                <c:pt idx="245">
                  <c:v>0.54545590678760958</c:v>
                </c:pt>
                <c:pt idx="246">
                  <c:v>0.54758397396355474</c:v>
                </c:pt>
                <c:pt idx="247">
                  <c:v>0.54971171500603133</c:v>
                </c:pt>
                <c:pt idx="248">
                  <c:v>0.55183913132482088</c:v>
                </c:pt>
                <c:pt idx="249">
                  <c:v>0.55396622432787745</c:v>
                </c:pt>
                <c:pt idx="250">
                  <c:v>0.55609299542133672</c:v>
                </c:pt>
                <c:pt idx="251">
                  <c:v>0.55821944600952578</c:v>
                </c:pt>
                <c:pt idx="252">
                  <c:v>0.56034557749497194</c:v>
                </c:pt>
                <c:pt idx="253">
                  <c:v>0.5624713912784125</c:v>
                </c:pt>
                <c:pt idx="254">
                  <c:v>0.56459688875880387</c:v>
                </c:pt>
                <c:pt idx="255">
                  <c:v>0.56672207133333086</c:v>
                </c:pt>
                <c:pt idx="256">
                  <c:v>0.56884694039741601</c:v>
                </c:pt>
                <c:pt idx="257">
                  <c:v>0.57097149734472863</c:v>
                </c:pt>
                <c:pt idx="258">
                  <c:v>0.57309574356719406</c:v>
                </c:pt>
                <c:pt idx="259">
                  <c:v>0.57521968045500282</c:v>
                </c:pt>
                <c:pt idx="260">
                  <c:v>0.57734330939661982</c:v>
                </c:pt>
                <c:pt idx="261">
                  <c:v>0.57946663177879343</c:v>
                </c:pt>
                <c:pt idx="262">
                  <c:v>0.5815896489865644</c:v>
                </c:pt>
                <c:pt idx="263">
                  <c:v>0.58371236240327506</c:v>
                </c:pt>
                <c:pt idx="264">
                  <c:v>0.58583477341057832</c:v>
                </c:pt>
                <c:pt idx="265">
                  <c:v>0.58795688338844676</c:v>
                </c:pt>
                <c:pt idx="266">
                  <c:v>0.59007869371518129</c:v>
                </c:pt>
                <c:pt idx="267">
                  <c:v>0.59220020576742038</c:v>
                </c:pt>
                <c:pt idx="268">
                  <c:v>0.59432142092014895</c:v>
                </c:pt>
                <c:pt idx="269">
                  <c:v>0.59644234054670708</c:v>
                </c:pt>
                <c:pt idx="270">
                  <c:v>0.5985629660187991</c:v>
                </c:pt>
                <c:pt idx="271">
                  <c:v>0.60068329870650228</c:v>
                </c:pt>
                <c:pt idx="272">
                  <c:v>0.60280333997827562</c:v>
                </c:pt>
                <c:pt idx="273">
                  <c:v>0.60492309120096877</c:v>
                </c:pt>
                <c:pt idx="274">
                  <c:v>0.60704255373983063</c:v>
                </c:pt>
                <c:pt idx="275">
                  <c:v>0.60916172895851828</c:v>
                </c:pt>
                <c:pt idx="276">
                  <c:v>0.61128061821910551</c:v>
                </c:pt>
                <c:pt idx="277">
                  <c:v>0.61339922288209159</c:v>
                </c:pt>
                <c:pt idx="278">
                  <c:v>0.61551754430641004</c:v>
                </c:pt>
                <c:pt idx="279">
                  <c:v>0.61763558384943706</c:v>
                </c:pt>
                <c:pt idx="280">
                  <c:v>0.61975334286700035</c:v>
                </c:pt>
                <c:pt idx="281">
                  <c:v>0.62187082271338756</c:v>
                </c:pt>
                <c:pt idx="282">
                  <c:v>0.62398802474135484</c:v>
                </c:pt>
                <c:pt idx="283">
                  <c:v>0.62610495030213542</c:v>
                </c:pt>
                <c:pt idx="284">
                  <c:v>0.62822160074544831</c:v>
                </c:pt>
                <c:pt idx="285">
                  <c:v>0.63033797741950659</c:v>
                </c:pt>
                <c:pt idx="286">
                  <c:v>0.6324540816710259</c:v>
                </c:pt>
                <c:pt idx="287">
                  <c:v>0.63456991484523295</c:v>
                </c:pt>
                <c:pt idx="288">
                  <c:v>0.63668547828587385</c:v>
                </c:pt>
                <c:pt idx="289">
                  <c:v>0.63880077333522278</c:v>
                </c:pt>
                <c:pt idx="290">
                  <c:v>0.6409158013340901</c:v>
                </c:pt>
                <c:pt idx="291">
                  <c:v>0.64303056362183086</c:v>
                </c:pt>
                <c:pt idx="292">
                  <c:v>0.64514506153635298</c:v>
                </c:pt>
                <c:pt idx="293">
                  <c:v>0.64725929641412572</c:v>
                </c:pt>
                <c:pt idx="294">
                  <c:v>0.64937326959018793</c:v>
                </c:pt>
                <c:pt idx="295">
                  <c:v>0.65148698239815639</c:v>
                </c:pt>
                <c:pt idx="296">
                  <c:v>0.65360043617023389</c:v>
                </c:pt>
                <c:pt idx="297">
                  <c:v>0.65571363223721757</c:v>
                </c:pt>
                <c:pt idx="298">
                  <c:v>0.65782657192850724</c:v>
                </c:pt>
                <c:pt idx="299">
                  <c:v>0.65993925657211339</c:v>
                </c:pt>
                <c:pt idx="300">
                  <c:v>0.66205168749466548</c:v>
                </c:pt>
                <c:pt idx="301">
                  <c:v>0.66416386602141986</c:v>
                </c:pt>
                <c:pt idx="302">
                  <c:v>0.6662757934762682</c:v>
                </c:pt>
                <c:pt idx="303">
                  <c:v>0.66838747118174546</c:v>
                </c:pt>
                <c:pt idx="304">
                  <c:v>0.67049890045903793</c:v>
                </c:pt>
                <c:pt idx="305">
                  <c:v>0.67261008262799138</c:v>
                </c:pt>
                <c:pt idx="306">
                  <c:v>0.67472101900711912</c:v>
                </c:pt>
                <c:pt idx="307">
                  <c:v>0.67683171091360972</c:v>
                </c:pt>
                <c:pt idx="308">
                  <c:v>0.6789421596633356</c:v>
                </c:pt>
                <c:pt idx="309">
                  <c:v>0.68105236657086032</c:v>
                </c:pt>
                <c:pt idx="310">
                  <c:v>0.68316233294944717</c:v>
                </c:pt>
                <c:pt idx="311">
                  <c:v>0.68527206011106678</c:v>
                </c:pt>
                <c:pt idx="312">
                  <c:v>0.68738154936640505</c:v>
                </c:pt>
                <c:pt idx="313">
                  <c:v>0.68949080202487123</c:v>
                </c:pt>
                <c:pt idx="314">
                  <c:v>0.69159981939460546</c:v>
                </c:pt>
                <c:pt idx="315">
                  <c:v>0.69370860278248714</c:v>
                </c:pt>
                <c:pt idx="316">
                  <c:v>0.69581715349414242</c:v>
                </c:pt>
                <c:pt idx="317">
                  <c:v>0.69792547283395201</c:v>
                </c:pt>
                <c:pt idx="318">
                  <c:v>0.70003356210505918</c:v>
                </c:pt>
                <c:pt idx="319">
                  <c:v>0.70214142260937762</c:v>
                </c:pt>
                <c:pt idx="320">
                  <c:v>0.70424905564759888</c:v>
                </c:pt>
                <c:pt idx="321">
                  <c:v>0.70635646251920037</c:v>
                </c:pt>
                <c:pt idx="322">
                  <c:v>0.70846364452245314</c:v>
                </c:pt>
                <c:pt idx="323">
                  <c:v>0.71057060295442931</c:v>
                </c:pt>
                <c:pt idx="324">
                  <c:v>0.71267733911101028</c:v>
                </c:pt>
                <c:pt idx="325">
                  <c:v>0.71478385428689384</c:v>
                </c:pt>
                <c:pt idx="326">
                  <c:v>0.71689014977560228</c:v>
                </c:pt>
                <c:pt idx="327">
                  <c:v>0.71899622686948972</c:v>
                </c:pt>
                <c:pt idx="328">
                  <c:v>0.72110208685974997</c:v>
                </c:pt>
                <c:pt idx="329">
                  <c:v>0.72320773103642411</c:v>
                </c:pt>
                <c:pt idx="330">
                  <c:v>0.72531316068840812</c:v>
                </c:pt>
                <c:pt idx="331">
                  <c:v>0.72741837710346013</c:v>
                </c:pt>
                <c:pt idx="332">
                  <c:v>0.72952338156820851</c:v>
                </c:pt>
                <c:pt idx="333">
                  <c:v>0.73162817536815905</c:v>
                </c:pt>
                <c:pt idx="334">
                  <c:v>0.73373275978770258</c:v>
                </c:pt>
                <c:pt idx="335">
                  <c:v>0.73583713611012258</c:v>
                </c:pt>
                <c:pt idx="336">
                  <c:v>0.73794130561760252</c:v>
                </c:pt>
                <c:pt idx="337">
                  <c:v>0.74004526959123351</c:v>
                </c:pt>
                <c:pt idx="338">
                  <c:v>0.74214902931102167</c:v>
                </c:pt>
                <c:pt idx="339">
                  <c:v>0.7442525860558955</c:v>
                </c:pt>
                <c:pt idx="340">
                  <c:v>0.74635594110371362</c:v>
                </c:pt>
                <c:pt idx="341">
                  <c:v>0.74845909573127178</c:v>
                </c:pt>
                <c:pt idx="342">
                  <c:v>0.75056205121431052</c:v>
                </c:pt>
                <c:pt idx="343">
                  <c:v>0.75266480882752262</c:v>
                </c:pt>
                <c:pt idx="344">
                  <c:v>0.75476736984456028</c:v>
                </c:pt>
                <c:pt idx="345">
                  <c:v>0.7568697355380426</c:v>
                </c:pt>
                <c:pt idx="346">
                  <c:v>0.75897190717956287</c:v>
                </c:pt>
                <c:pt idx="347">
                  <c:v>0.76107388603969583</c:v>
                </c:pt>
                <c:pt idx="348">
                  <c:v>0.76317567338800518</c:v>
                </c:pt>
                <c:pt idx="349">
                  <c:v>0.76527727049305083</c:v>
                </c:pt>
                <c:pt idx="350">
                  <c:v>0.76737867862239595</c:v>
                </c:pt>
                <c:pt idx="351">
                  <c:v>0.76947989904261449</c:v>
                </c:pt>
                <c:pt idx="352">
                  <c:v>0.77158093301929831</c:v>
                </c:pt>
                <c:pt idx="353">
                  <c:v>0.7736817818170646</c:v>
                </c:pt>
                <c:pt idx="354">
                  <c:v>0.77578244669956298</c:v>
                </c:pt>
                <c:pt idx="355">
                  <c:v>0.77788292892948252</c:v>
                </c:pt>
                <c:pt idx="356">
                  <c:v>0.77998322976855927</c:v>
                </c:pt>
                <c:pt idx="357">
                  <c:v>0.78208335047758326</c:v>
                </c:pt>
                <c:pt idx="358">
                  <c:v>0.78418329231640571</c:v>
                </c:pt>
                <c:pt idx="359">
                  <c:v>0.78628305654394637</c:v>
                </c:pt>
                <c:pt idx="360">
                  <c:v>0.78838264441820016</c:v>
                </c:pt>
                <c:pt idx="361">
                  <c:v>0.79048205719624498</c:v>
                </c:pt>
                <c:pt idx="362">
                  <c:v>0.79258129613424821</c:v>
                </c:pt>
                <c:pt idx="363">
                  <c:v>0.7946803624874742</c:v>
                </c:pt>
                <c:pt idx="364">
                  <c:v>0.79677925751029133</c:v>
                </c:pt>
                <c:pt idx="365">
                  <c:v>0.7988779824561788</c:v>
                </c:pt>
                <c:pt idx="366">
                  <c:v>0.8009765385777341</c:v>
                </c:pt>
                <c:pt idx="367">
                  <c:v>0.80307492712667983</c:v>
                </c:pt>
                <c:pt idx="368">
                  <c:v>0.80517314935387063</c:v>
                </c:pt>
                <c:pt idx="369">
                  <c:v>0.80727120650930051</c:v>
                </c:pt>
                <c:pt idx="370">
                  <c:v>0.8093690998421097</c:v>
                </c:pt>
                <c:pt idx="371">
                  <c:v>0.81146683060059166</c:v>
                </c:pt>
                <c:pt idx="372">
                  <c:v>0.81356440003219999</c:v>
                </c:pt>
                <c:pt idx="373">
                  <c:v>0.81566180938355559</c:v>
                </c:pt>
                <c:pt idx="374">
                  <c:v>0.8177590599004535</c:v>
                </c:pt>
                <c:pt idx="375">
                  <c:v>0.81985615282786994</c:v>
                </c:pt>
                <c:pt idx="376">
                  <c:v>0.82195308940996914</c:v>
                </c:pt>
                <c:pt idx="377">
                  <c:v>0.82404987089011028</c:v>
                </c:pt>
                <c:pt idx="378">
                  <c:v>0.82614649851085475</c:v>
                </c:pt>
                <c:pt idx="379">
                  <c:v>0.82824297351397247</c:v>
                </c:pt>
                <c:pt idx="380">
                  <c:v>0.8303392971404493</c:v>
                </c:pt>
                <c:pt idx="381">
                  <c:v>0.8324354706304935</c:v>
                </c:pt>
                <c:pt idx="382">
                  <c:v>0.8345314952235432</c:v>
                </c:pt>
                <c:pt idx="383">
                  <c:v>0.83662737215827254</c:v>
                </c:pt>
                <c:pt idx="384">
                  <c:v>0.83872310267259909</c:v>
                </c:pt>
                <c:pt idx="385">
                  <c:v>0.84081868800369042</c:v>
                </c:pt>
                <c:pt idx="386">
                  <c:v>0.84291412938797095</c:v>
                </c:pt>
                <c:pt idx="387">
                  <c:v>0.845009428061129</c:v>
                </c:pt>
                <c:pt idx="388">
                  <c:v>0.84710458525812327</c:v>
                </c:pt>
                <c:pt idx="389">
                  <c:v>0.8491996022131898</c:v>
                </c:pt>
                <c:pt idx="390">
                  <c:v>0.85129448015984877</c:v>
                </c:pt>
                <c:pt idx="391">
                  <c:v>0.85338922033091136</c:v>
                </c:pt>
                <c:pt idx="392">
                  <c:v>0.85548382395848643</c:v>
                </c:pt>
                <c:pt idx="393">
                  <c:v>0.85757829227398719</c:v>
                </c:pt>
                <c:pt idx="394">
                  <c:v>0.85967262650813803</c:v>
                </c:pt>
                <c:pt idx="395">
                  <c:v>0.86176682789098136</c:v>
                </c:pt>
                <c:pt idx="396">
                  <c:v>0.86386089765188423</c:v>
                </c:pt>
                <c:pt idx="397">
                  <c:v>0.86595483701954501</c:v>
                </c:pt>
                <c:pt idx="398">
                  <c:v>0.86804864722200037</c:v>
                </c:pt>
                <c:pt idx="399">
                  <c:v>0.87014232948663162</c:v>
                </c:pt>
                <c:pt idx="400">
                  <c:v>0.87223588504017158</c:v>
                </c:pt>
                <c:pt idx="401">
                  <c:v>0.87432931510871137</c:v>
                </c:pt>
                <c:pt idx="402">
                  <c:v>0.87642262091770695</c:v>
                </c:pt>
                <c:pt idx="403">
                  <c:v>0.87851580369198567</c:v>
                </c:pt>
                <c:pt idx="404">
                  <c:v>0.88060886465575328</c:v>
                </c:pt>
                <c:pt idx="405">
                  <c:v>0.88270180503260021</c:v>
                </c:pt>
                <c:pt idx="406">
                  <c:v>0.88479462604550851</c:v>
                </c:pt>
                <c:pt idx="407">
                  <c:v>0.88688732891685829</c:v>
                </c:pt>
                <c:pt idx="408">
                  <c:v>0.88897991486843431</c:v>
                </c:pt>
                <c:pt idx="409">
                  <c:v>0.89107238512143283</c:v>
                </c:pt>
                <c:pt idx="410">
                  <c:v>0.89316474089646802</c:v>
                </c:pt>
                <c:pt idx="411">
                  <c:v>0.89525698341357873</c:v>
                </c:pt>
                <c:pt idx="412">
                  <c:v>0.89734911389223471</c:v>
                </c:pt>
                <c:pt idx="413">
                  <c:v>0.8994411335513437</c:v>
                </c:pt>
                <c:pt idx="414">
                  <c:v>0.90153304360925768</c:v>
                </c:pt>
                <c:pt idx="415">
                  <c:v>0.90362484528377951</c:v>
                </c:pt>
                <c:pt idx="416">
                  <c:v>0.90571653979216937</c:v>
                </c:pt>
                <c:pt idx="417">
                  <c:v>0.90780812835115177</c:v>
                </c:pt>
                <c:pt idx="418">
                  <c:v>0.90989961217692139</c:v>
                </c:pt>
                <c:pt idx="419">
                  <c:v>0.91199099248515025</c:v>
                </c:pt>
                <c:pt idx="420">
                  <c:v>0.914082270490994</c:v>
                </c:pt>
                <c:pt idx="421">
                  <c:v>0.91617344740909823</c:v>
                </c:pt>
                <c:pt idx="422">
                  <c:v>0.9182645244536054</c:v>
                </c:pt>
                <c:pt idx="423">
                  <c:v>0.92035550283816092</c:v>
                </c:pt>
                <c:pt idx="424">
                  <c:v>0.92244638377592014</c:v>
                </c:pt>
                <c:pt idx="425">
                  <c:v>0.92453716847955436</c:v>
                </c:pt>
                <c:pt idx="426">
                  <c:v>0.92662785816125759</c:v>
                </c:pt>
                <c:pt idx="427">
                  <c:v>0.92871845403275299</c:v>
                </c:pt>
                <c:pt idx="428">
                  <c:v>0.93080895730529944</c:v>
                </c:pt>
                <c:pt idx="429">
                  <c:v>0.93289936918969774</c:v>
                </c:pt>
                <c:pt idx="430">
                  <c:v>0.93498969089629724</c:v>
                </c:pt>
                <c:pt idx="431">
                  <c:v>0.93707992363500248</c:v>
                </c:pt>
                <c:pt idx="432">
                  <c:v>0.9391700686152793</c:v>
                </c:pt>
                <c:pt idx="433">
                  <c:v>0.94126012704616158</c:v>
                </c:pt>
                <c:pt idx="434">
                  <c:v>0.94335010013625742</c:v>
                </c:pt>
                <c:pt idx="435">
                  <c:v>0.94543998909375571</c:v>
                </c:pt>
                <c:pt idx="436">
                  <c:v>0.94752979512643254</c:v>
                </c:pt>
                <c:pt idx="437">
                  <c:v>0.94961951944165768</c:v>
                </c:pt>
                <c:pt idx="438">
                  <c:v>0.95170916324640098</c:v>
                </c:pt>
                <c:pt idx="439">
                  <c:v>0.95379872774723862</c:v>
                </c:pt>
                <c:pt idx="440">
                  <c:v>0.95588821415035974</c:v>
                </c:pt>
                <c:pt idx="441">
                  <c:v>0.95797762366157269</c:v>
                </c:pt>
                <c:pt idx="442">
                  <c:v>0.96006695748631143</c:v>
                </c:pt>
                <c:pt idx="443">
                  <c:v>0.96215621682964214</c:v>
                </c:pt>
                <c:pt idx="444">
                  <c:v>0.96424540289626925</c:v>
                </c:pt>
                <c:pt idx="445">
                  <c:v>0.96633451689054206</c:v>
                </c:pt>
                <c:pt idx="446">
                  <c:v>0.96842356001646113</c:v>
                </c:pt>
                <c:pt idx="447">
                  <c:v>0.9705125334776844</c:v>
                </c:pt>
                <c:pt idx="448">
                  <c:v>0.97260143847753389</c:v>
                </c:pt>
                <c:pt idx="449">
                  <c:v>0.97469027621900195</c:v>
                </c:pt>
                <c:pt idx="450">
                  <c:v>0.97677904790475734</c:v>
                </c:pt>
                <c:pt idx="451">
                  <c:v>0.97886775473715204</c:v>
                </c:pt>
                <c:pt idx="452">
                  <c:v>0.98095639791822731</c:v>
                </c:pt>
                <c:pt idx="453">
                  <c:v>0.98304497864971996</c:v>
                </c:pt>
                <c:pt idx="454">
                  <c:v>0.98513349813306894</c:v>
                </c:pt>
                <c:pt idx="455">
                  <c:v>0.98722195756942166</c:v>
                </c:pt>
                <c:pt idx="456">
                  <c:v>0.98931035815963997</c:v>
                </c:pt>
                <c:pt idx="457">
                  <c:v>0.99139870110430706</c:v>
                </c:pt>
                <c:pt idx="458">
                  <c:v>0.99348698760373311</c:v>
                </c:pt>
                <c:pt idx="459">
                  <c:v>0.9955752188579623</c:v>
                </c:pt>
                <c:pt idx="460">
                  <c:v>0.99766339606677856</c:v>
                </c:pt>
                <c:pt idx="461">
                  <c:v>0.99975152042971216</c:v>
                </c:pt>
                <c:pt idx="462">
                  <c:v>1.0018395931460462</c:v>
                </c:pt>
                <c:pt idx="463">
                  <c:v>1.0039276154148222</c:v>
                </c:pt>
                <c:pt idx="464">
                  <c:v>1.0060155884348476</c:v>
                </c:pt>
                <c:pt idx="465">
                  <c:v>1.0081035134047007</c:v>
                </c:pt>
                <c:pt idx="466">
                  <c:v>1.0101913915227378</c:v>
                </c:pt>
                <c:pt idx="467">
                  <c:v>1.0122792239870997</c:v>
                </c:pt>
                <c:pt idx="468">
                  <c:v>1.0143670119957171</c:v>
                </c:pt>
                <c:pt idx="469">
                  <c:v>1.0164547567463176</c:v>
                </c:pt>
                <c:pt idx="470">
                  <c:v>1.0185424594364318</c:v>
                </c:pt>
                <c:pt idx="471">
                  <c:v>1.0206301212633995</c:v>
                </c:pt>
                <c:pt idx="472">
                  <c:v>1.0227177434243762</c:v>
                </c:pt>
                <c:pt idx="473">
                  <c:v>1.0248053271163389</c:v>
                </c:pt>
                <c:pt idx="474">
                  <c:v>1.0268928735360929</c:v>
                </c:pt>
                <c:pt idx="475">
                  <c:v>1.028980383880278</c:v>
                </c:pt>
                <c:pt idx="476">
                  <c:v>1.0310678593453746</c:v>
                </c:pt>
                <c:pt idx="477">
                  <c:v>1.0331553011277097</c:v>
                </c:pt>
                <c:pt idx="478">
                  <c:v>1.0352427104234638</c:v>
                </c:pt>
                <c:pt idx="479">
                  <c:v>1.0373300884286769</c:v>
                </c:pt>
                <c:pt idx="480">
                  <c:v>1.0394174363392545</c:v>
                </c:pt>
                <c:pt idx="481">
                  <c:v>1.0415047553509742</c:v>
                </c:pt>
                <c:pt idx="482">
                  <c:v>1.0435920466594917</c:v>
                </c:pt>
                <c:pt idx="483">
                  <c:v>1.0456793114603473</c:v>
                </c:pt>
                <c:pt idx="484">
                  <c:v>1.0477665509489722</c:v>
                </c:pt>
                <c:pt idx="485">
                  <c:v>1.0498537663206944</c:v>
                </c:pt>
                <c:pt idx="486">
                  <c:v>1.0519409587707453</c:v>
                </c:pt>
                <c:pt idx="487">
                  <c:v>1.0540281294942657</c:v>
                </c:pt>
                <c:pt idx="488">
                  <c:v>1.0561152796863125</c:v>
                </c:pt>
                <c:pt idx="489">
                  <c:v>1.0582024105418641</c:v>
                </c:pt>
                <c:pt idx="490">
                  <c:v>1.0602895232558276</c:v>
                </c:pt>
                <c:pt idx="491">
                  <c:v>1.0623766190230446</c:v>
                </c:pt>
                <c:pt idx="492">
                  <c:v>1.0644636990382972</c:v>
                </c:pt>
                <c:pt idx="493">
                  <c:v>1.0665507644963148</c:v>
                </c:pt>
                <c:pt idx="494">
                  <c:v>1.0686378165917803</c:v>
                </c:pt>
                <c:pt idx="495">
                  <c:v>1.0707248565193355</c:v>
                </c:pt>
                <c:pt idx="496">
                  <c:v>1.0728118854735884</c:v>
                </c:pt>
                <c:pt idx="497">
                  <c:v>1.0748989046491191</c:v>
                </c:pt>
                <c:pt idx="498">
                  <c:v>1.0769859152404857</c:v>
                </c:pt>
                <c:pt idx="499">
                  <c:v>1.0790729184422312</c:v>
                </c:pt>
                <c:pt idx="500">
                  <c:v>1.0811599154488889</c:v>
                </c:pt>
                <c:pt idx="501">
                  <c:v>1.0832469074549895</c:v>
                </c:pt>
                <c:pt idx="502">
                  <c:v>1.0853338956550669</c:v>
                </c:pt>
                <c:pt idx="503">
                  <c:v>1.0874208812436643</c:v>
                </c:pt>
                <c:pt idx="504">
                  <c:v>1.0895078654153409</c:v>
                </c:pt>
                <c:pt idx="505">
                  <c:v>1.0915948493646779</c:v>
                </c:pt>
                <c:pt idx="506">
                  <c:v>1.0936818342862846</c:v>
                </c:pt>
                <c:pt idx="507">
                  <c:v>1.0957688213748049</c:v>
                </c:pt>
                <c:pt idx="508">
                  <c:v>1.0978558118249235</c:v>
                </c:pt>
                <c:pt idx="509">
                  <c:v>1.0999428068313721</c:v>
                </c:pt>
                <c:pt idx="510">
                  <c:v>1.1020298075889359</c:v>
                </c:pt>
                <c:pt idx="511">
                  <c:v>1.104116815292459</c:v>
                </c:pt>
                <c:pt idx="512">
                  <c:v>1.1062038311368518</c:v>
                </c:pt>
                <c:pt idx="513">
                  <c:v>1.1082908563170968</c:v>
                </c:pt>
                <c:pt idx="514">
                  <c:v>1.1103778920282543</c:v>
                </c:pt>
                <c:pt idx="515">
                  <c:v>1.1124649394654695</c:v>
                </c:pt>
                <c:pt idx="516">
                  <c:v>1.1145519998239786</c:v>
                </c:pt>
                <c:pt idx="517">
                  <c:v>1.1166390742991144</c:v>
                </c:pt>
                <c:pt idx="518">
                  <c:v>1.1187261640863131</c:v>
                </c:pt>
                <c:pt idx="519">
                  <c:v>1.1208132703811209</c:v>
                </c:pt>
                <c:pt idx="520">
                  <c:v>1.1229003943791995</c:v>
                </c:pt>
                <c:pt idx="521">
                  <c:v>1.1249875372763329</c:v>
                </c:pt>
                <c:pt idx="522">
                  <c:v>1.1270747002684334</c:v>
                </c:pt>
                <c:pt idx="523">
                  <c:v>1.1291618845515479</c:v>
                </c:pt>
                <c:pt idx="524">
                  <c:v>1.1312490913218645</c:v>
                </c:pt>
                <c:pt idx="525">
                  <c:v>1.1333363217757182</c:v>
                </c:pt>
                <c:pt idx="526">
                  <c:v>1.135423577109598</c:v>
                </c:pt>
                <c:pt idx="527">
                  <c:v>1.1375108585201521</c:v>
                </c:pt>
                <c:pt idx="528">
                  <c:v>1.139598167204195</c:v>
                </c:pt>
                <c:pt idx="529">
                  <c:v>1.1416855043587137</c:v>
                </c:pt>
                <c:pt idx="530">
                  <c:v>1.1437728711808737</c:v>
                </c:pt>
                <c:pt idx="531">
                  <c:v>1.1458602688680253</c:v>
                </c:pt>
                <c:pt idx="532">
                  <c:v>1.1479476986177104</c:v>
                </c:pt>
                <c:pt idx="533">
                  <c:v>1.1500351616276681</c:v>
                </c:pt>
                <c:pt idx="534">
                  <c:v>1.1521226590958413</c:v>
                </c:pt>
                <c:pt idx="535">
                  <c:v>1.1542101922203833</c:v>
                </c:pt>
                <c:pt idx="536">
                  <c:v>1.1562977621996637</c:v>
                </c:pt>
                <c:pt idx="537">
                  <c:v>1.1583853702322746</c:v>
                </c:pt>
                <c:pt idx="538">
                  <c:v>1.1604730175170375</c:v>
                </c:pt>
                <c:pt idx="539">
                  <c:v>1.1625607052530091</c:v>
                </c:pt>
                <c:pt idx="540">
                  <c:v>1.1646484346394881</c:v>
                </c:pt>
                <c:pt idx="541">
                  <c:v>1.1667362068760205</c:v>
                </c:pt>
                <c:pt idx="542">
                  <c:v>1.1688240231624074</c:v>
                </c:pt>
                <c:pt idx="543">
                  <c:v>1.1709118846987103</c:v>
                </c:pt>
                <c:pt idx="544">
                  <c:v>1.1729997926852576</c:v>
                </c:pt>
                <c:pt idx="545">
                  <c:v>1.1750877483226509</c:v>
                </c:pt>
                <c:pt idx="546">
                  <c:v>1.1771757528117721</c:v>
                </c:pt>
                <c:pt idx="547">
                  <c:v>1.1792638073537884</c:v>
                </c:pt>
                <c:pt idx="548">
                  <c:v>1.18135191315016</c:v>
                </c:pt>
                <c:pt idx="549">
                  <c:v>1.1834400714026454</c:v>
                </c:pt>
                <c:pt idx="550">
                  <c:v>1.1855282833133085</c:v>
                </c:pt>
                <c:pt idx="551">
                  <c:v>1.1876165500845246</c:v>
                </c:pt>
                <c:pt idx="552">
                  <c:v>1.1897048729189867</c:v>
                </c:pt>
                <c:pt idx="553">
                  <c:v>1.1917932530197124</c:v>
                </c:pt>
                <c:pt idx="554">
                  <c:v>1.1938816915900492</c:v>
                </c:pt>
                <c:pt idx="555">
                  <c:v>1.1959701898336823</c:v>
                </c:pt>
                <c:pt idx="556">
                  <c:v>1.1980587489546399</c:v>
                </c:pt>
                <c:pt idx="557">
                  <c:v>1.2001473701573002</c:v>
                </c:pt>
                <c:pt idx="558">
                  <c:v>1.2022360546463973</c:v>
                </c:pt>
                <c:pt idx="559">
                  <c:v>1.2043248036270278</c:v>
                </c:pt>
                <c:pt idx="560">
                  <c:v>1.2064136183046577</c:v>
                </c:pt>
                <c:pt idx="561">
                  <c:v>1.2085024998851279</c:v>
                </c:pt>
                <c:pt idx="562">
                  <c:v>1.2105914495746615</c:v>
                </c:pt>
                <c:pt idx="563">
                  <c:v>1.2126804685798698</c:v>
                </c:pt>
                <c:pt idx="564">
                  <c:v>1.2147695581077584</c:v>
                </c:pt>
                <c:pt idx="565">
                  <c:v>1.2168587193657348</c:v>
                </c:pt>
                <c:pt idx="566">
                  <c:v>1.218947953561613</c:v>
                </c:pt>
                <c:pt idx="567">
                  <c:v>1.2210372619036218</c:v>
                </c:pt>
                <c:pt idx="568">
                  <c:v>1.2231266456004102</c:v>
                </c:pt>
                <c:pt idx="569">
                  <c:v>1.2252161058610542</c:v>
                </c:pt>
                <c:pt idx="570">
                  <c:v>1.2273056438950631</c:v>
                </c:pt>
                <c:pt idx="571">
                  <c:v>1.2293952609123862</c:v>
                </c:pt>
                <c:pt idx="572">
                  <c:v>1.2314849581234188</c:v>
                </c:pt>
                <c:pt idx="573">
                  <c:v>1.2335747367390097</c:v>
                </c:pt>
                <c:pt idx="574">
                  <c:v>1.2356645979704666</c:v>
                </c:pt>
                <c:pt idx="575">
                  <c:v>1.2377545430295629</c:v>
                </c:pt>
                <c:pt idx="576">
                  <c:v>1.2398445731285446</c:v>
                </c:pt>
                <c:pt idx="577">
                  <c:v>1.2419346894801366</c:v>
                </c:pt>
                <c:pt idx="578">
                  <c:v>1.2440248932975491</c:v>
                </c:pt>
                <c:pt idx="579">
                  <c:v>1.2461151857944841</c:v>
                </c:pt>
                <c:pt idx="580">
                  <c:v>1.2482055681851425</c:v>
                </c:pt>
                <c:pt idx="581">
                  <c:v>1.2502960416842297</c:v>
                </c:pt>
                <c:pt idx="582">
                  <c:v>1.2523866075069627</c:v>
                </c:pt>
                <c:pt idx="583">
                  <c:v>1.2544772668690769</c:v>
                </c:pt>
                <c:pt idx="584">
                  <c:v>1.2565680209868322</c:v>
                </c:pt>
                <c:pt idx="585">
                  <c:v>1.2586588710770199</c:v>
                </c:pt>
                <c:pt idx="586">
                  <c:v>1.260749818356969</c:v>
                </c:pt>
                <c:pt idx="587">
                  <c:v>1.2628408640445528</c:v>
                </c:pt>
                <c:pt idx="588">
                  <c:v>1.2649320093581959</c:v>
                </c:pt>
                <c:pt idx="589">
                  <c:v>1.2670232555168806</c:v>
                </c:pt>
                <c:pt idx="590">
                  <c:v>1.2691146037401531</c:v>
                </c:pt>
                <c:pt idx="591">
                  <c:v>1.2712060552481306</c:v>
                </c:pt>
                <c:pt idx="592">
                  <c:v>1.273297611261508</c:v>
                </c:pt>
                <c:pt idx="593">
                  <c:v>1.2753892730015643</c:v>
                </c:pt>
                <c:pt idx="594">
                  <c:v>1.2774810416901692</c:v>
                </c:pt>
                <c:pt idx="595">
                  <c:v>1.2795729185497897</c:v>
                </c:pt>
                <c:pt idx="596">
                  <c:v>1.2816649048034974</c:v>
                </c:pt>
                <c:pt idx="597">
                  <c:v>1.2837570016749742</c:v>
                </c:pt>
                <c:pt idx="598">
                  <c:v>1.28584921038852</c:v>
                </c:pt>
                <c:pt idx="599">
                  <c:v>1.2879415321690584</c:v>
                </c:pt>
                <c:pt idx="600">
                  <c:v>1.290033968242144</c:v>
                </c:pt>
                <c:pt idx="601">
                  <c:v>1.2921265198339691</c:v>
                </c:pt>
                <c:pt idx="602">
                  <c:v>1.2942191881713705</c:v>
                </c:pt>
                <c:pt idx="603">
                  <c:v>1.2963119744818357</c:v>
                </c:pt>
                <c:pt idx="604">
                  <c:v>1.2984048799935102</c:v>
                </c:pt>
                <c:pt idx="605">
                  <c:v>1.3004979059352038</c:v>
                </c:pt>
                <c:pt idx="606">
                  <c:v>1.302591053536398</c:v>
                </c:pt>
                <c:pt idx="607">
                  <c:v>1.3046843240272523</c:v>
                </c:pt>
                <c:pt idx="608">
                  <c:v>1.3067777186386107</c:v>
                </c:pt>
                <c:pt idx="609">
                  <c:v>1.3088712386020092</c:v>
                </c:pt>
                <c:pt idx="610">
                  <c:v>1.310964885149682</c:v>
                </c:pt>
                <c:pt idx="611">
                  <c:v>1.3130586595145688</c:v>
                </c:pt>
                <c:pt idx="612">
                  <c:v>1.3151525629303213</c:v>
                </c:pt>
                <c:pt idx="613">
                  <c:v>1.3172465966313101</c:v>
                </c:pt>
                <c:pt idx="614">
                  <c:v>1.3193407618526316</c:v>
                </c:pt>
                <c:pt idx="615">
                  <c:v>1.3214350598301148</c:v>
                </c:pt>
                <c:pt idx="616">
                  <c:v>1.323529491800328</c:v>
                </c:pt>
                <c:pt idx="617">
                  <c:v>1.3256240590005863</c:v>
                </c:pt>
                <c:pt idx="618">
                  <c:v>1.3277187626689577</c:v>
                </c:pt>
                <c:pt idx="619">
                  <c:v>1.3298136040442703</c:v>
                </c:pt>
                <c:pt idx="620">
                  <c:v>1.3319085843661196</c:v>
                </c:pt>
                <c:pt idx="621">
                  <c:v>1.3340037048748747</c:v>
                </c:pt>
                <c:pt idx="622">
                  <c:v>1.3360989668116858</c:v>
                </c:pt>
                <c:pt idx="623">
                  <c:v>1.338194371418491</c:v>
                </c:pt>
                <c:pt idx="624">
                  <c:v>1.3402899199380229</c:v>
                </c:pt>
                <c:pt idx="625">
                  <c:v>1.3423856136138164</c:v>
                </c:pt>
                <c:pt idx="626">
                  <c:v>1.3444814536902148</c:v>
                </c:pt>
                <c:pt idx="627">
                  <c:v>1.3465774414123772</c:v>
                </c:pt>
                <c:pt idx="628">
                  <c:v>1.3486735780262855</c:v>
                </c:pt>
                <c:pt idx="629">
                  <c:v>1.3507698647787514</c:v>
                </c:pt>
                <c:pt idx="630">
                  <c:v>1.3528663029174233</c:v>
                </c:pt>
                <c:pt idx="631">
                  <c:v>1.3549628936907934</c:v>
                </c:pt>
                <c:pt idx="632">
                  <c:v>1.3570596383482052</c:v>
                </c:pt>
                <c:pt idx="633">
                  <c:v>1.3591565381398596</c:v>
                </c:pt>
                <c:pt idx="634">
                  <c:v>1.3612535943168231</c:v>
                </c:pt>
                <c:pt idx="635">
                  <c:v>1.3633508081310339</c:v>
                </c:pt>
                <c:pt idx="636">
                  <c:v>1.3654481808353096</c:v>
                </c:pt>
                <c:pt idx="637">
                  <c:v>1.3675457136833542</c:v>
                </c:pt>
                <c:pt idx="638">
                  <c:v>1.3696434079297652</c:v>
                </c:pt>
                <c:pt idx="639">
                  <c:v>1.3717412648300407</c:v>
                </c:pt>
                <c:pt idx="640">
                  <c:v>1.3738392856405865</c:v>
                </c:pt>
                <c:pt idx="641">
                  <c:v>1.3759374716187236</c:v>
                </c:pt>
                <c:pt idx="642">
                  <c:v>1.3780358240226951</c:v>
                </c:pt>
                <c:pt idx="643">
                  <c:v>1.3801343441116731</c:v>
                </c:pt>
                <c:pt idx="644">
                  <c:v>1.3822330331457671</c:v>
                </c:pt>
                <c:pt idx="645">
                  <c:v>1.3843318923860295</c:v>
                </c:pt>
                <c:pt idx="646">
                  <c:v>1.3864309230944643</c:v>
                </c:pt>
                <c:pt idx="647">
                  <c:v>1.3885301265340335</c:v>
                </c:pt>
                <c:pt idx="648">
                  <c:v>1.3906295039686651</c:v>
                </c:pt>
                <c:pt idx="649">
                  <c:v>1.3927290566632595</c:v>
                </c:pt>
                <c:pt idx="650">
                  <c:v>1.3948287858836974</c:v>
                </c:pt>
                <c:pt idx="651">
                  <c:v>1.3969286928968472</c:v>
                </c:pt>
                <c:pt idx="652">
                  <c:v>1.399028778970572</c:v>
                </c:pt>
                <c:pt idx="653">
                  <c:v>1.4011290453737368</c:v>
                </c:pt>
                <c:pt idx="654">
                  <c:v>1.4032294933762166</c:v>
                </c:pt>
                <c:pt idx="655">
                  <c:v>1.4053301242489027</c:v>
                </c:pt>
                <c:pt idx="656">
                  <c:v>1.4074309392637112</c:v>
                </c:pt>
                <c:pt idx="657">
                  <c:v>1.4095319396935897</c:v>
                </c:pt>
                <c:pt idx="658">
                  <c:v>1.4116331268125251</c:v>
                </c:pt>
                <c:pt idx="659">
                  <c:v>1.4137345018955503</c:v>
                </c:pt>
                <c:pt idx="660">
                  <c:v>1.4158360662187528</c:v>
                </c:pt>
                <c:pt idx="661">
                  <c:v>1.4179378210592815</c:v>
                </c:pt>
                <c:pt idx="662">
                  <c:v>1.4200397676953538</c:v>
                </c:pt>
                <c:pt idx="663">
                  <c:v>1.4221419074062642</c:v>
                </c:pt>
                <c:pt idx="664">
                  <c:v>1.4242442414723908</c:v>
                </c:pt>
                <c:pt idx="665">
                  <c:v>1.4263467711752034</c:v>
                </c:pt>
                <c:pt idx="666">
                  <c:v>1.4284494977972706</c:v>
                </c:pt>
                <c:pt idx="667">
                  <c:v>1.4305524226222681</c:v>
                </c:pt>
                <c:pt idx="668">
                  <c:v>1.4326555469349855</c:v>
                </c:pt>
                <c:pt idx="669">
                  <c:v>1.4347588720213342</c:v>
                </c:pt>
                <c:pt idx="670">
                  <c:v>1.4368623991683553</c:v>
                </c:pt>
                <c:pt idx="671">
                  <c:v>1.4389661296642269</c:v>
                </c:pt>
                <c:pt idx="672">
                  <c:v>1.4410700647982717</c:v>
                </c:pt>
                <c:pt idx="673">
                  <c:v>1.4431742058609651</c:v>
                </c:pt>
                <c:pt idx="674">
                  <c:v>1.4452785541439424</c:v>
                </c:pt>
                <c:pt idx="675">
                  <c:v>1.4473831109400066</c:v>
                </c:pt>
                <c:pt idx="676">
                  <c:v>1.4494878775431366</c:v>
                </c:pt>
                <c:pt idx="677">
                  <c:v>1.4515928552484942</c:v>
                </c:pt>
                <c:pt idx="678">
                  <c:v>1.4536980453524329</c:v>
                </c:pt>
                <c:pt idx="679">
                  <c:v>1.455803449152504</c:v>
                </c:pt>
                <c:pt idx="680">
                  <c:v>1.4579090679474664</c:v>
                </c:pt>
                <c:pt idx="681">
                  <c:v>1.4600149030372931</c:v>
                </c:pt>
                <c:pt idx="682">
                  <c:v>1.4621209557231791</c:v>
                </c:pt>
                <c:pt idx="683">
                  <c:v>1.4642272273075501</c:v>
                </c:pt>
                <c:pt idx="684">
                  <c:v>1.4663337190940693</c:v>
                </c:pt>
                <c:pt idx="685">
                  <c:v>1.4684404323876461</c:v>
                </c:pt>
                <c:pt idx="686">
                  <c:v>1.4705473684944435</c:v>
                </c:pt>
                <c:pt idx="687">
                  <c:v>1.4726545287218864</c:v>
                </c:pt>
                <c:pt idx="688">
                  <c:v>1.4747619143786694</c:v>
                </c:pt>
                <c:pt idx="689">
                  <c:v>1.4768695267747649</c:v>
                </c:pt>
                <c:pt idx="690">
                  <c:v>1.4789773672214306</c:v>
                </c:pt>
                <c:pt idx="691">
                  <c:v>1.4810854370312183</c:v>
                </c:pt>
                <c:pt idx="692">
                  <c:v>1.4831937375179811</c:v>
                </c:pt>
                <c:pt idx="693">
                  <c:v>1.4853022699968821</c:v>
                </c:pt>
                <c:pt idx="694">
                  <c:v>1.4874110357844021</c:v>
                </c:pt>
                <c:pt idx="695">
                  <c:v>1.4895200361983481</c:v>
                </c:pt>
                <c:pt idx="696">
                  <c:v>1.4916292725578606</c:v>
                </c:pt>
                <c:pt idx="697">
                  <c:v>1.4937387461834228</c:v>
                </c:pt>
                <c:pt idx="698">
                  <c:v>1.4958484583968681</c:v>
                </c:pt>
                <c:pt idx="699">
                  <c:v>1.4979584105213879</c:v>
                </c:pt>
                <c:pt idx="700">
                  <c:v>1.500068603881541</c:v>
                </c:pt>
                <c:pt idx="701">
                  <c:v>1.5021790398032606</c:v>
                </c:pt>
                <c:pt idx="702">
                  <c:v>1.5042897196138634</c:v>
                </c:pt>
                <c:pt idx="703">
                  <c:v>1.506400644642057</c:v>
                </c:pt>
                <c:pt idx="704">
                  <c:v>1.5085118162179494</c:v>
                </c:pt>
                <c:pt idx="705">
                  <c:v>1.510623235673056</c:v>
                </c:pt>
                <c:pt idx="706">
                  <c:v>1.5127349043403087</c:v>
                </c:pt>
                <c:pt idx="707">
                  <c:v>1.5148468235540642</c:v>
                </c:pt>
                <c:pt idx="708">
                  <c:v>1.5169589946501121</c:v>
                </c:pt>
                <c:pt idx="709">
                  <c:v>1.5190714189656833</c:v>
                </c:pt>
                <c:pt idx="710">
                  <c:v>1.5211840978394588</c:v>
                </c:pt>
                <c:pt idx="711">
                  <c:v>1.523297032611578</c:v>
                </c:pt>
                <c:pt idx="712">
                  <c:v>1.5254102246236467</c:v>
                </c:pt>
                <c:pt idx="713">
                  <c:v>1.5275236752187462</c:v>
                </c:pt>
                <c:pt idx="714">
                  <c:v>1.5296373857414414</c:v>
                </c:pt>
                <c:pt idx="715">
                  <c:v>1.5317513575377892</c:v>
                </c:pt>
                <c:pt idx="716">
                  <c:v>1.5338655919553481</c:v>
                </c:pt>
                <c:pt idx="717">
                  <c:v>1.5359800903431853</c:v>
                </c:pt>
                <c:pt idx="718">
                  <c:v>1.5380948540518864</c:v>
                </c:pt>
                <c:pt idx="719">
                  <c:v>1.5402098844335637</c:v>
                </c:pt>
                <c:pt idx="720">
                  <c:v>1.5423251828418643</c:v>
                </c:pt>
                <c:pt idx="721">
                  <c:v>1.5444407506319797</c:v>
                </c:pt>
                <c:pt idx="722">
                  <c:v>1.5465565891606541</c:v>
                </c:pt>
                <c:pt idx="723">
                  <c:v>1.5486726997861928</c:v>
                </c:pt>
                <c:pt idx="724">
                  <c:v>1.5507890838684715</c:v>
                </c:pt>
                <c:pt idx="725">
                  <c:v>1.5529057427689448</c:v>
                </c:pt>
                <c:pt idx="726">
                  <c:v>1.5550226778506548</c:v>
                </c:pt>
                <c:pt idx="727">
                  <c:v>1.5571398904782405</c:v>
                </c:pt>
                <c:pt idx="728">
                  <c:v>1.5592573820179461</c:v>
                </c:pt>
                <c:pt idx="729">
                  <c:v>1.5613751538376299</c:v>
                </c:pt>
                <c:pt idx="730">
                  <c:v>1.563493207306774</c:v>
                </c:pt>
                <c:pt idx="731">
                  <c:v>1.5656115437964919</c:v>
                </c:pt>
                <c:pt idx="732">
                  <c:v>1.5677301646795385</c:v>
                </c:pt>
                <c:pt idx="733">
                  <c:v>1.5698490713303188</c:v>
                </c:pt>
                <c:pt idx="734">
                  <c:v>1.571968265124897</c:v>
                </c:pt>
                <c:pt idx="735">
                  <c:v>1.5740877474410049</c:v>
                </c:pt>
                <c:pt idx="736">
                  <c:v>1.5762075196580518</c:v>
                </c:pt>
                <c:pt idx="737">
                  <c:v>1.5783275831571333</c:v>
                </c:pt>
                <c:pt idx="738">
                  <c:v>1.58044793932104</c:v>
                </c:pt>
                <c:pt idx="739">
                  <c:v>1.5825685895342674</c:v>
                </c:pt>
                <c:pt idx="740">
                  <c:v>1.5846895351830244</c:v>
                </c:pt>
                <c:pt idx="741">
                  <c:v>1.5868107776552431</c:v>
                </c:pt>
                <c:pt idx="742">
                  <c:v>1.5889323183405875</c:v>
                </c:pt>
                <c:pt idx="743">
                  <c:v>1.5910541586304627</c:v>
                </c:pt>
                <c:pt idx="744">
                  <c:v>1.593176299918025</c:v>
                </c:pt>
                <c:pt idx="745">
                  <c:v>1.5952987435981902</c:v>
                </c:pt>
                <c:pt idx="746">
                  <c:v>1.5974214910676436</c:v>
                </c:pt>
                <c:pt idx="747">
                  <c:v>1.599544543724849</c:v>
                </c:pt>
                <c:pt idx="748">
                  <c:v>1.6016679029700585</c:v>
                </c:pt>
                <c:pt idx="749">
                  <c:v>1.6037915702053214</c:v>
                </c:pt>
                <c:pt idx="750">
                  <c:v>1.6059155468344941</c:v>
                </c:pt>
                <c:pt idx="751">
                  <c:v>1.6080398342632496</c:v>
                </c:pt>
                <c:pt idx="752">
                  <c:v>1.6101644338990866</c:v>
                </c:pt>
                <c:pt idx="753">
                  <c:v>1.6122893471513393</c:v>
                </c:pt>
                <c:pt idx="754">
                  <c:v>1.6144145754311869</c:v>
                </c:pt>
                <c:pt idx="755">
                  <c:v>1.6165401201516636</c:v>
                </c:pt>
                <c:pt idx="756">
                  <c:v>1.6186659827276677</c:v>
                </c:pt>
                <c:pt idx="757">
                  <c:v>1.6207921645759715</c:v>
                </c:pt>
                <c:pt idx="758">
                  <c:v>1.6229186671152309</c:v>
                </c:pt>
                <c:pt idx="759">
                  <c:v>1.6250454917659953</c:v>
                </c:pt>
                <c:pt idx="760">
                  <c:v>1.6271726399507171</c:v>
                </c:pt>
                <c:pt idx="761">
                  <c:v>1.6293001130937621</c:v>
                </c:pt>
                <c:pt idx="762">
                  <c:v>1.6314279126214182</c:v>
                </c:pt>
                <c:pt idx="763">
                  <c:v>1.6335560399619065</c:v>
                </c:pt>
                <c:pt idx="764">
                  <c:v>1.6356844965453905</c:v>
                </c:pt>
                <c:pt idx="765">
                  <c:v>1.6378132838039861</c:v>
                </c:pt>
                <c:pt idx="766">
                  <c:v>1.6399424031717713</c:v>
                </c:pt>
                <c:pt idx="767">
                  <c:v>1.6420718560847971</c:v>
                </c:pt>
                <c:pt idx="768">
                  <c:v>1.6442016439810965</c:v>
                </c:pt>
                <c:pt idx="769">
                  <c:v>1.6463317683006948</c:v>
                </c:pt>
                <c:pt idx="770">
                  <c:v>1.6484622304856202</c:v>
                </c:pt>
                <c:pt idx="771">
                  <c:v>1.6505930319799134</c:v>
                </c:pt>
                <c:pt idx="772">
                  <c:v>1.6527241742296379</c:v>
                </c:pt>
                <c:pt idx="773">
                  <c:v>1.6548556586828902</c:v>
                </c:pt>
                <c:pt idx="774">
                  <c:v>1.65698748678981</c:v>
                </c:pt>
                <c:pt idx="775">
                  <c:v>1.6591196600025904</c:v>
                </c:pt>
                <c:pt idx="776">
                  <c:v>1.6612521797754882</c:v>
                </c:pt>
                <c:pt idx="777">
                  <c:v>1.6633850475648346</c:v>
                </c:pt>
                <c:pt idx="778">
                  <c:v>1.665518264829045</c:v>
                </c:pt>
                <c:pt idx="779">
                  <c:v>1.6676518330286294</c:v>
                </c:pt>
                <c:pt idx="780">
                  <c:v>1.6697857536262035</c:v>
                </c:pt>
                <c:pt idx="781">
                  <c:v>1.6719200280864985</c:v>
                </c:pt>
                <c:pt idx="782">
                  <c:v>1.6740546578763718</c:v>
                </c:pt>
                <c:pt idx="783">
                  <c:v>1.6761896444648174</c:v>
                </c:pt>
                <c:pt idx="784">
                  <c:v>1.678324989322977</c:v>
                </c:pt>
                <c:pt idx="785">
                  <c:v>1.6804606939241498</c:v>
                </c:pt>
                <c:pt idx="786">
                  <c:v>1.6825967597438038</c:v>
                </c:pt>
                <c:pt idx="787">
                  <c:v>1.6847331882595864</c:v>
                </c:pt>
                <c:pt idx="788">
                  <c:v>1.6868699809513346</c:v>
                </c:pt>
                <c:pt idx="789">
                  <c:v>1.6890071393010861</c:v>
                </c:pt>
                <c:pt idx="790">
                  <c:v>1.6911446647930908</c:v>
                </c:pt>
                <c:pt idx="791">
                  <c:v>1.6932825589138203</c:v>
                </c:pt>
                <c:pt idx="792">
                  <c:v>1.6954208231519796</c:v>
                </c:pt>
                <c:pt idx="793">
                  <c:v>1.6975594589985179</c:v>
                </c:pt>
                <c:pt idx="794">
                  <c:v>1.6996984679466394</c:v>
                </c:pt>
                <c:pt idx="795">
                  <c:v>1.7018378514918142</c:v>
                </c:pt>
                <c:pt idx="796">
                  <c:v>1.7039776111317899</c:v>
                </c:pt>
                <c:pt idx="797">
                  <c:v>1.7061177483666019</c:v>
                </c:pt>
                <c:pt idx="798">
                  <c:v>1.7082582646985851</c:v>
                </c:pt>
                <c:pt idx="799">
                  <c:v>1.7103991616323844</c:v>
                </c:pt>
                <c:pt idx="800">
                  <c:v>1.7125404406749667</c:v>
                </c:pt>
                <c:pt idx="801">
                  <c:v>1.7146821033356314</c:v>
                </c:pt>
                <c:pt idx="802">
                  <c:v>1.7168241511260223</c:v>
                </c:pt>
                <c:pt idx="803">
                  <c:v>1.7189665855601379</c:v>
                </c:pt>
                <c:pt idx="804">
                  <c:v>1.7211094081543443</c:v>
                </c:pt>
                <c:pt idx="805">
                  <c:v>1.723252620427385</c:v>
                </c:pt>
                <c:pt idx="806">
                  <c:v>1.7253962239003933</c:v>
                </c:pt>
                <c:pt idx="807">
                  <c:v>1.7275402200969032</c:v>
                </c:pt>
                <c:pt idx="808">
                  <c:v>1.7296846105428618</c:v>
                </c:pt>
                <c:pt idx="809">
                  <c:v>1.7318293967666396</c:v>
                </c:pt>
                <c:pt idx="810">
                  <c:v>1.7339745802990429</c:v>
                </c:pt>
                <c:pt idx="811">
                  <c:v>1.7361201626733256</c:v>
                </c:pt>
                <c:pt idx="812">
                  <c:v>1.7382661454252002</c:v>
                </c:pt>
                <c:pt idx="813">
                  <c:v>1.7404125300928501</c:v>
                </c:pt>
                <c:pt idx="814">
                  <c:v>1.7425593182169412</c:v>
                </c:pt>
                <c:pt idx="815">
                  <c:v>1.7447065113406333</c:v>
                </c:pt>
                <c:pt idx="816">
                  <c:v>1.7468541110095925</c:v>
                </c:pt>
                <c:pt idx="817">
                  <c:v>1.7490021187720033</c:v>
                </c:pt>
                <c:pt idx="818">
                  <c:v>1.7511505361785793</c:v>
                </c:pt>
                <c:pt idx="819">
                  <c:v>1.7532993647825768</c:v>
                </c:pt>
                <c:pt idx="820">
                  <c:v>1.7554486061398058</c:v>
                </c:pt>
                <c:pt idx="821">
                  <c:v>1.7575982618086423</c:v>
                </c:pt>
                <c:pt idx="822">
                  <c:v>1.7597483333500408</c:v>
                </c:pt>
                <c:pt idx="823">
                  <c:v>1.7618988223275456</c:v>
                </c:pt>
                <c:pt idx="824">
                  <c:v>1.7640497303073037</c:v>
                </c:pt>
                <c:pt idx="825">
                  <c:v>1.7662010588580774</c:v>
                </c:pt>
                <c:pt idx="826">
                  <c:v>1.7683528095512557</c:v>
                </c:pt>
                <c:pt idx="827">
                  <c:v>1.7705049839608671</c:v>
                </c:pt>
                <c:pt idx="828">
                  <c:v>1.7726575836635921</c:v>
                </c:pt>
                <c:pt idx="829">
                  <c:v>1.7748106102387755</c:v>
                </c:pt>
                <c:pt idx="830">
                  <c:v>1.7769640652684391</c:v>
                </c:pt>
                <c:pt idx="831">
                  <c:v>1.7791179503372938</c:v>
                </c:pt>
                <c:pt idx="832">
                  <c:v>1.7812722670327525</c:v>
                </c:pt>
                <c:pt idx="833">
                  <c:v>1.7834270169449431</c:v>
                </c:pt>
                <c:pt idx="834">
                  <c:v>1.7855822016667202</c:v>
                </c:pt>
                <c:pt idx="835">
                  <c:v>1.7862816630621294</c:v>
                </c:pt>
                <c:pt idx="836">
                  <c:v>1.7869811244575386</c:v>
                </c:pt>
                <c:pt idx="837">
                  <c:v>1.7876805858529479</c:v>
                </c:pt>
                <c:pt idx="838">
                  <c:v>1.7883800472483571</c:v>
                </c:pt>
                <c:pt idx="839">
                  <c:v>1.7890795086437663</c:v>
                </c:pt>
                <c:pt idx="840">
                  <c:v>1.7897789700391755</c:v>
                </c:pt>
                <c:pt idx="841">
                  <c:v>1.7904784314345847</c:v>
                </c:pt>
                <c:pt idx="842">
                  <c:v>1.791177892829994</c:v>
                </c:pt>
                <c:pt idx="843">
                  <c:v>1.7918773542254032</c:v>
                </c:pt>
                <c:pt idx="844">
                  <c:v>1.7925768156208124</c:v>
                </c:pt>
                <c:pt idx="845">
                  <c:v>1.7932762770162216</c:v>
                </c:pt>
                <c:pt idx="846">
                  <c:v>1.7939757384116308</c:v>
                </c:pt>
                <c:pt idx="847">
                  <c:v>1.79467519980704</c:v>
                </c:pt>
                <c:pt idx="848">
                  <c:v>1.7953746612024493</c:v>
                </c:pt>
                <c:pt idx="849">
                  <c:v>1.7960741225978585</c:v>
                </c:pt>
                <c:pt idx="850">
                  <c:v>1.7967735839932677</c:v>
                </c:pt>
                <c:pt idx="851">
                  <c:v>1.7974730453886769</c:v>
                </c:pt>
                <c:pt idx="852">
                  <c:v>1.7981725067840861</c:v>
                </c:pt>
                <c:pt idx="853">
                  <c:v>1.7988719681794954</c:v>
                </c:pt>
                <c:pt idx="854">
                  <c:v>1.7995714295749046</c:v>
                </c:pt>
                <c:pt idx="855">
                  <c:v>1.8002708909703138</c:v>
                </c:pt>
                <c:pt idx="856">
                  <c:v>1.800970352365723</c:v>
                </c:pt>
                <c:pt idx="857">
                  <c:v>1.8016698137611322</c:v>
                </c:pt>
                <c:pt idx="858">
                  <c:v>1.8023692751565414</c:v>
                </c:pt>
                <c:pt idx="859">
                  <c:v>1.8030687365519507</c:v>
                </c:pt>
                <c:pt idx="860">
                  <c:v>1.8037681979473599</c:v>
                </c:pt>
                <c:pt idx="861">
                  <c:v>1.8044676593427691</c:v>
                </c:pt>
                <c:pt idx="862">
                  <c:v>1.8051671207381783</c:v>
                </c:pt>
                <c:pt idx="863">
                  <c:v>1.8058665821335875</c:v>
                </c:pt>
                <c:pt idx="864">
                  <c:v>1.8065660435289967</c:v>
                </c:pt>
                <c:pt idx="865">
                  <c:v>1.807265504924406</c:v>
                </c:pt>
                <c:pt idx="866">
                  <c:v>1.8079649663198152</c:v>
                </c:pt>
                <c:pt idx="867">
                  <c:v>1.8086644277152244</c:v>
                </c:pt>
                <c:pt idx="868">
                  <c:v>1.8093638891106336</c:v>
                </c:pt>
                <c:pt idx="869">
                  <c:v>1.8100633505060428</c:v>
                </c:pt>
                <c:pt idx="870">
                  <c:v>1.8107628119014521</c:v>
                </c:pt>
                <c:pt idx="871">
                  <c:v>1.8114622732968613</c:v>
                </c:pt>
                <c:pt idx="872">
                  <c:v>1.8121617346922705</c:v>
                </c:pt>
                <c:pt idx="873">
                  <c:v>1.8128611960876797</c:v>
                </c:pt>
                <c:pt idx="874">
                  <c:v>1.8135606574830889</c:v>
                </c:pt>
                <c:pt idx="875">
                  <c:v>1.8142601188784981</c:v>
                </c:pt>
                <c:pt idx="876">
                  <c:v>1.8149595802739074</c:v>
                </c:pt>
                <c:pt idx="877">
                  <c:v>1.8156590416693166</c:v>
                </c:pt>
                <c:pt idx="878">
                  <c:v>1.8163585030647258</c:v>
                </c:pt>
                <c:pt idx="879">
                  <c:v>1.817057964460135</c:v>
                </c:pt>
                <c:pt idx="880">
                  <c:v>1.8177574258555442</c:v>
                </c:pt>
                <c:pt idx="881">
                  <c:v>1.8184568872509534</c:v>
                </c:pt>
                <c:pt idx="882">
                  <c:v>1.8191563486463627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3.0231968540274354</c:v>
                </c:pt>
                <c:pt idx="2">
                  <c:v>5.1032216174081926</c:v>
                </c:pt>
                <c:pt idx="3">
                  <c:v>6.918250869973769</c:v>
                </c:pt>
                <c:pt idx="4">
                  <c:v>8.5223018341783465</c:v>
                </c:pt>
                <c:pt idx="5">
                  <c:v>9.9483541761477401</c:v>
                </c:pt>
                <c:pt idx="6">
                  <c:v>11.221271119969016</c:v>
                </c:pt>
                <c:pt idx="7">
                  <c:v>12.361022282819338</c:v>
                </c:pt>
                <c:pt idx="8">
                  <c:v>13.384127837860028</c:v>
                </c:pt>
                <c:pt idx="9">
                  <c:v>14.304501115485953</c:v>
                </c:pt>
                <c:pt idx="10">
                  <c:v>15.134007192974531</c:v>
                </c:pt>
                <c:pt idx="11">
                  <c:v>15.882860173014169</c:v>
                </c:pt>
                <c:pt idx="12">
                  <c:v>16.559918528782518</c:v>
                </c:pt>
                <c:pt idx="13">
                  <c:v>17.172911591945166</c:v>
                </c:pt>
                <c:pt idx="14">
                  <c:v>17.72861735723329</c:v>
                </c:pt>
                <c:pt idx="15">
                  <c:v>18.233004690807896</c:v>
                </c:pt>
                <c:pt idx="16">
                  <c:v>18.691348820051711</c:v>
                </c:pt>
                <c:pt idx="17">
                  <c:v>19.108326335951951</c:v>
                </c:pt>
                <c:pt idx="18">
                  <c:v>19.488094202791359</c:v>
                </c:pt>
                <c:pt idx="19">
                  <c:v>19.83435609131654</c:v>
                </c:pt>
                <c:pt idx="20">
                  <c:v>20.150418529528984</c:v>
                </c:pt>
                <c:pt idx="21">
                  <c:v>20.439238778394717</c:v>
                </c:pt>
                <c:pt idx="22">
                  <c:v>20.703465912533915</c:v>
                </c:pt>
                <c:pt idx="23">
                  <c:v>20.945476269449646</c:v>
                </c:pt>
                <c:pt idx="24">
                  <c:v>21.167404192793317</c:v>
                </c:pt>
                <c:pt idx="25">
                  <c:v>21.371168813643404</c:v>
                </c:pt>
                <c:pt idx="26">
                  <c:v>21.558497473612729</c:v>
                </c:pt>
                <c:pt idx="27">
                  <c:v>21.730946284183368</c:v>
                </c:pt>
                <c:pt idx="28">
                  <c:v>21.889918230352187</c:v>
                </c:pt>
                <c:pt idx="29">
                  <c:v>22.036679157896327</c:v>
                </c:pt>
                <c:pt idx="30">
                  <c:v>22.172371928367706</c:v>
                </c:pt>
                <c:pt idx="31">
                  <c:v>22.298028981160616</c:v>
                </c:pt>
                <c:pt idx="32">
                  <c:v>22.414583505478497</c:v>
                </c:pt>
                <c:pt idx="33">
                  <c:v>22.522879395013888</c:v>
                </c:pt>
                <c:pt idx="34">
                  <c:v>22.623680133310756</c:v>
                </c:pt>
                <c:pt idx="35">
                  <c:v>22.717676737084087</c:v>
                </c:pt>
                <c:pt idx="36">
                  <c:v>22.805494867454772</c:v>
                </c:pt>
                <c:pt idx="37">
                  <c:v>22.887701204462783</c:v>
                </c:pt>
                <c:pt idx="38">
                  <c:v>22.964809167861311</c:v>
                </c:pt>
                <c:pt idx="39">
                  <c:v>23.037284056687746</c:v>
                </c:pt>
                <c:pt idx="40">
                  <c:v>23.105547671139725</c:v>
                </c:pt>
                <c:pt idx="41">
                  <c:v>23.169982472546579</c:v>
                </c:pt>
                <c:pt idx="42">
                  <c:v>23.230935330619626</c:v>
                </c:pt>
                <c:pt idx="43">
                  <c:v>23.288720901392843</c:v>
                </c:pt>
                <c:pt idx="44">
                  <c:v>23.343624674284378</c:v>
                </c:pt>
                <c:pt idx="45">
                  <c:v>23.395905722378483</c:v>
                </c:pt>
                <c:pt idx="46">
                  <c:v>23.445799186215851</c:v>
                </c:pt>
                <c:pt idx="47">
                  <c:v>23.493518518062768</c:v>
                </c:pt>
                <c:pt idx="48">
                  <c:v>23.53925751071634</c:v>
                </c:pt>
                <c:pt idx="49">
                  <c:v>23.583192132313382</c:v>
                </c:pt>
                <c:pt idx="50">
                  <c:v>23.62548218635585</c:v>
                </c:pt>
                <c:pt idx="51">
                  <c:v>23.666272814151817</c:v>
                </c:pt>
                <c:pt idx="52">
                  <c:v>23.705695855084219</c:v>
                </c:pt>
                <c:pt idx="53">
                  <c:v>23.743871078543048</c:v>
                </c:pt>
                <c:pt idx="54">
                  <c:v>23.780907299948396</c:v>
                </c:pt>
                <c:pt idx="55">
                  <c:v>23.816903392045607</c:v>
                </c:pt>
                <c:pt idx="56">
                  <c:v>23.85194920151077</c:v>
                </c:pt>
                <c:pt idx="57">
                  <c:v>23.886126379936623</c:v>
                </c:pt>
                <c:pt idx="58">
                  <c:v>23.919509137344033</c:v>
                </c:pt>
                <c:pt idx="59">
                  <c:v>23.952164925587919</c:v>
                </c:pt>
                <c:pt idx="60">
                  <c:v>23.984155058289453</c:v>
                </c:pt>
                <c:pt idx="61">
                  <c:v>24.015535273280772</c:v>
                </c:pt>
                <c:pt idx="62">
                  <c:v>24.046356242990971</c:v>
                </c:pt>
                <c:pt idx="63">
                  <c:v>24.076664037644356</c:v>
                </c:pt>
                <c:pt idx="64">
                  <c:v>24.106500545708585</c:v>
                </c:pt>
                <c:pt idx="65">
                  <c:v>24.135903855581958</c:v>
                </c:pt>
                <c:pt idx="66">
                  <c:v>24.164908602132979</c:v>
                </c:pt>
                <c:pt idx="67">
                  <c:v>24.193546281383533</c:v>
                </c:pt>
                <c:pt idx="68">
                  <c:v>24.221845536274937</c:v>
                </c:pt>
                <c:pt idx="69">
                  <c:v>24.2498324162183</c:v>
                </c:pt>
                <c:pt idx="70">
                  <c:v>24.27753061285426</c:v>
                </c:pt>
                <c:pt idx="71">
                  <c:v>24.304961674218951</c:v>
                </c:pt>
                <c:pt idx="72">
                  <c:v>24.332145199321975</c:v>
                </c:pt>
                <c:pt idx="73">
                  <c:v>24.359099014934095</c:v>
                </c:pt>
                <c:pt idx="74">
                  <c:v>24.38583933623185</c:v>
                </c:pt>
                <c:pt idx="75">
                  <c:v>24.412380912785508</c:v>
                </c:pt>
                <c:pt idx="76">
                  <c:v>24.438737161230961</c:v>
                </c:pt>
                <c:pt idx="77">
                  <c:v>24.464920285861268</c:v>
                </c:pt>
                <c:pt idx="78">
                  <c:v>24.490941388236642</c:v>
                </c:pt>
                <c:pt idx="79">
                  <c:v>24.516810566821182</c:v>
                </c:pt>
                <c:pt idx="80">
                  <c:v>24.542537007571859</c:v>
                </c:pt>
                <c:pt idx="81">
                  <c:v>24.568129066287288</c:v>
                </c:pt>
                <c:pt idx="82">
                  <c:v>24.593594343486604</c:v>
                </c:pt>
                <c:pt idx="83">
                  <c:v>24.618939752497845</c:v>
                </c:pt>
                <c:pt idx="84">
                  <c:v>24.644171581370063</c:v>
                </c:pt>
                <c:pt idx="85">
                  <c:v>24.66929554917828</c:v>
                </c:pt>
                <c:pt idx="86">
                  <c:v>24.69431685723022</c:v>
                </c:pt>
                <c:pt idx="87">
                  <c:v>24.719240235640655</c:v>
                </c:pt>
                <c:pt idx="88">
                  <c:v>24.744069985691887</c:v>
                </c:pt>
                <c:pt idx="89">
                  <c:v>24.768810018367493</c:v>
                </c:pt>
                <c:pt idx="90">
                  <c:v>24.793463889408361</c:v>
                </c:pt>
                <c:pt idx="91">
                  <c:v>24.818034831197799</c:v>
                </c:pt>
                <c:pt idx="92">
                  <c:v>24.842525781779607</c:v>
                </c:pt>
                <c:pt idx="93">
                  <c:v>24.8669394112469</c:v>
                </c:pt>
                <c:pt idx="94">
                  <c:v>24.891278145768265</c:v>
                </c:pt>
                <c:pt idx="95">
                  <c:v>24.915544189439206</c:v>
                </c:pt>
                <c:pt idx="96">
                  <c:v>24.939739544166773</c:v>
                </c:pt>
                <c:pt idx="97">
                  <c:v>24.963866027776728</c:v>
                </c:pt>
                <c:pt idx="98">
                  <c:v>24.987925290476394</c:v>
                </c:pt>
                <c:pt idx="99">
                  <c:v>25.011918829851023</c:v>
                </c:pt>
                <c:pt idx="100">
                  <c:v>25.03584800450777</c:v>
                </c:pt>
                <c:pt idx="101">
                  <c:v>25.059714046496289</c:v>
                </c:pt>
                <c:pt idx="102">
                  <c:v>25.083518072614556</c:v>
                </c:pt>
                <c:pt idx="103">
                  <c:v>25.10726109469957</c:v>
                </c:pt>
                <c:pt idx="104">
                  <c:v>25.130944028998069</c:v>
                </c:pt>
                <c:pt idx="105">
                  <c:v>25.154567704699481</c:v>
                </c:pt>
                <c:pt idx="106">
                  <c:v>25.178132871697908</c:v>
                </c:pt>
                <c:pt idx="107">
                  <c:v>25.201640207669243</c:v>
                </c:pt>
                <c:pt idx="108">
                  <c:v>25.225090324505164</c:v>
                </c:pt>
                <c:pt idx="109">
                  <c:v>25.248483774181601</c:v>
                </c:pt>
                <c:pt idx="110">
                  <c:v>25.271821054095629</c:v>
                </c:pt>
                <c:pt idx="111">
                  <c:v>25.295102611930957</c:v>
                </c:pt>
                <c:pt idx="112">
                  <c:v>25.318328850083507</c:v>
                </c:pt>
                <c:pt idx="113">
                  <c:v>25.341500129699842</c:v>
                </c:pt>
                <c:pt idx="114">
                  <c:v>25.364616774346306</c:v>
                </c:pt>
                <c:pt idx="115">
                  <c:v>25.387679073362225</c:v>
                </c:pt>
                <c:pt idx="116">
                  <c:v>25.410687284902863</c:v>
                </c:pt>
                <c:pt idx="117">
                  <c:v>25.433641638719013</c:v>
                </c:pt>
                <c:pt idx="118">
                  <c:v>25.456542338688362</c:v>
                </c:pt>
                <c:pt idx="119">
                  <c:v>25.479389565118819</c:v>
                </c:pt>
                <c:pt idx="120">
                  <c:v>25.502183476849623</c:v>
                </c:pt>
                <c:pt idx="121">
                  <c:v>25.524924213163974</c:v>
                </c:pt>
                <c:pt idx="122">
                  <c:v>25.547611895536104</c:v>
                </c:pt>
                <c:pt idx="123">
                  <c:v>25.57024662921614</c:v>
                </c:pt>
                <c:pt idx="124">
                  <c:v>25.592828504678291</c:v>
                </c:pt>
                <c:pt idx="125">
                  <c:v>25.615357598944897</c:v>
                </c:pt>
                <c:pt idx="126">
                  <c:v>25.63783397678478</c:v>
                </c:pt>
                <c:pt idx="127">
                  <c:v>25.660257691809825</c:v>
                </c:pt>
                <c:pt idx="128">
                  <c:v>25.682628787474627</c:v>
                </c:pt>
                <c:pt idx="129">
                  <c:v>25.704947297988845</c:v>
                </c:pt>
                <c:pt idx="130">
                  <c:v>25.727213249142732</c:v>
                </c:pt>
                <c:pt idx="131">
                  <c:v>25.749426659069744</c:v>
                </c:pt>
                <c:pt idx="132">
                  <c:v>25.771587538931943</c:v>
                </c:pt>
                <c:pt idx="133">
                  <c:v>25.793695893548509</c:v>
                </c:pt>
                <c:pt idx="134">
                  <c:v>25.815751721972976</c:v>
                </c:pt>
                <c:pt idx="135">
                  <c:v>25.837755018011972</c:v>
                </c:pt>
                <c:pt idx="136">
                  <c:v>25.859705770703869</c:v>
                </c:pt>
                <c:pt idx="137">
                  <c:v>25.88160396475304</c:v>
                </c:pt>
                <c:pt idx="138">
                  <c:v>25.903449580925702</c:v>
                </c:pt>
                <c:pt idx="139">
                  <c:v>25.925242596411586</c:v>
                </c:pt>
                <c:pt idx="140">
                  <c:v>25.946982985154722</c:v>
                </c:pt>
                <c:pt idx="141">
                  <c:v>25.968670718148928</c:v>
                </c:pt>
                <c:pt idx="142">
                  <c:v>25.990305763719046</c:v>
                </c:pt>
                <c:pt idx="143">
                  <c:v>26.011888087766994</c:v>
                </c:pt>
                <c:pt idx="144">
                  <c:v>26.033417653998768</c:v>
                </c:pt>
                <c:pt idx="145">
                  <c:v>26.054894424134954</c:v>
                </c:pt>
                <c:pt idx="146">
                  <c:v>26.076318358099613</c:v>
                </c:pt>
                <c:pt idx="147">
                  <c:v>26.097689414191542</c:v>
                </c:pt>
                <c:pt idx="148">
                  <c:v>26.119007549244774</c:v>
                </c:pt>
                <c:pt idx="149">
                  <c:v>26.140272718771296</c:v>
                </c:pt>
                <c:pt idx="150">
                  <c:v>26.161484877091727</c:v>
                </c:pt>
                <c:pt idx="151">
                  <c:v>26.182643977456745</c:v>
                </c:pt>
                <c:pt idx="152">
                  <c:v>26.203749972155606</c:v>
                </c:pt>
                <c:pt idx="153">
                  <c:v>26.224802812615359</c:v>
                </c:pt>
                <c:pt idx="154">
                  <c:v>26.245802449491755</c:v>
                </c:pt>
                <c:pt idx="155">
                  <c:v>26.266748832755184</c:v>
                </c:pt>
                <c:pt idx="156">
                  <c:v>26.287641911761561</c:v>
                </c:pt>
                <c:pt idx="157">
                  <c:v>26.308481635326398</c:v>
                </c:pt>
                <c:pt idx="158">
                  <c:v>26.329267951783613</c:v>
                </c:pt>
                <c:pt idx="159">
                  <c:v>26.350000809046747</c:v>
                </c:pt>
                <c:pt idx="160">
                  <c:v>26.370680154659315</c:v>
                </c:pt>
                <c:pt idx="161">
                  <c:v>26.391305935841366</c:v>
                </c:pt>
                <c:pt idx="162">
                  <c:v>26.411878099538807</c:v>
                </c:pt>
                <c:pt idx="163">
                  <c:v>26.432396592457035</c:v>
                </c:pt>
                <c:pt idx="164">
                  <c:v>26.452861361099838</c:v>
                </c:pt>
                <c:pt idx="165">
                  <c:v>26.473272351805299</c:v>
                </c:pt>
                <c:pt idx="166">
                  <c:v>26.49362951077029</c:v>
                </c:pt>
                <c:pt idx="167">
                  <c:v>26.513932784083348</c:v>
                </c:pt>
                <c:pt idx="168">
                  <c:v>26.534182117748944</c:v>
                </c:pt>
                <c:pt idx="169">
                  <c:v>26.554377457707243</c:v>
                </c:pt>
                <c:pt idx="170">
                  <c:v>26.574518749859582</c:v>
                </c:pt>
                <c:pt idx="171">
                  <c:v>26.59460594008489</c:v>
                </c:pt>
                <c:pt idx="172">
                  <c:v>26.614638974257566</c:v>
                </c:pt>
                <c:pt idx="173">
                  <c:v>26.634617798265882</c:v>
                </c:pt>
                <c:pt idx="174">
                  <c:v>26.654542358021331</c:v>
                </c:pt>
                <c:pt idx="175">
                  <c:v>26.674412599477552</c:v>
                </c:pt>
                <c:pt idx="176">
                  <c:v>26.694228468639327</c:v>
                </c:pt>
                <c:pt idx="177">
                  <c:v>26.713989911575446</c:v>
                </c:pt>
                <c:pt idx="178">
                  <c:v>26.73369687442521</c:v>
                </c:pt>
                <c:pt idx="179">
                  <c:v>26.753349303412762</c:v>
                </c:pt>
                <c:pt idx="180">
                  <c:v>26.772947144851358</c:v>
                </c:pt>
                <c:pt idx="181">
                  <c:v>26.792490345153858</c:v>
                </c:pt>
                <c:pt idx="182">
                  <c:v>26.811978850837093</c:v>
                </c:pt>
                <c:pt idx="183">
                  <c:v>26.831412608530524</c:v>
                </c:pt>
                <c:pt idx="184">
                  <c:v>26.850791564980153</c:v>
                </c:pt>
                <c:pt idx="185">
                  <c:v>26.870115667055302</c:v>
                </c:pt>
                <c:pt idx="186">
                  <c:v>26.889384861754248</c:v>
                </c:pt>
                <c:pt idx="187">
                  <c:v>26.908599096204181</c:v>
                </c:pt>
                <c:pt idx="188">
                  <c:v>26.927758317670587</c:v>
                </c:pt>
                <c:pt idx="189">
                  <c:v>26.946862473558078</c:v>
                </c:pt>
                <c:pt idx="190">
                  <c:v>26.965911511413509</c:v>
                </c:pt>
                <c:pt idx="191">
                  <c:v>26.984905378930335</c:v>
                </c:pt>
                <c:pt idx="192">
                  <c:v>27.003844023950247</c:v>
                </c:pt>
                <c:pt idx="193">
                  <c:v>27.022727394466536</c:v>
                </c:pt>
                <c:pt idx="194">
                  <c:v>27.041555438624947</c:v>
                </c:pt>
                <c:pt idx="195">
                  <c:v>27.060328104727549</c:v>
                </c:pt>
                <c:pt idx="196">
                  <c:v>27.079045341234416</c:v>
                </c:pt>
                <c:pt idx="197">
                  <c:v>27.097707096761116</c:v>
                </c:pt>
                <c:pt idx="198">
                  <c:v>27.116313320088128</c:v>
                </c:pt>
                <c:pt idx="199">
                  <c:v>27.134863960156014</c:v>
                </c:pt>
                <c:pt idx="200">
                  <c:v>27.153358966067067</c:v>
                </c:pt>
                <c:pt idx="201">
                  <c:v>27.171798287089398</c:v>
                </c:pt>
                <c:pt idx="202">
                  <c:v>27.190181872657497</c:v>
                </c:pt>
                <c:pt idx="203">
                  <c:v>27.208509672369125</c:v>
                </c:pt>
                <c:pt idx="204">
                  <c:v>27.22678163599112</c:v>
                </c:pt>
                <c:pt idx="205">
                  <c:v>27.244997713457217</c:v>
                </c:pt>
                <c:pt idx="206">
                  <c:v>27.263157854870151</c:v>
                </c:pt>
                <c:pt idx="207">
                  <c:v>27.28126201050215</c:v>
                </c:pt>
                <c:pt idx="208">
                  <c:v>27.299310130793437</c:v>
                </c:pt>
                <c:pt idx="209">
                  <c:v>27.31730216635582</c:v>
                </c:pt>
                <c:pt idx="210">
                  <c:v>27.335238067971151</c:v>
                </c:pt>
                <c:pt idx="211">
                  <c:v>27.353117786590541</c:v>
                </c:pt>
                <c:pt idx="212">
                  <c:v>27.37094127333858</c:v>
                </c:pt>
                <c:pt idx="213">
                  <c:v>27.388708479509802</c:v>
                </c:pt>
                <c:pt idx="214">
                  <c:v>27.40641935657068</c:v>
                </c:pt>
                <c:pt idx="215">
                  <c:v>27.424073856160007</c:v>
                </c:pt>
                <c:pt idx="216">
                  <c:v>27.441671930088301</c:v>
                </c:pt>
                <c:pt idx="217">
                  <c:v>27.459213530338523</c:v>
                </c:pt>
                <c:pt idx="218">
                  <c:v>27.476698609066119</c:v>
                </c:pt>
                <c:pt idx="219">
                  <c:v>27.4941271185982</c:v>
                </c:pt>
                <c:pt idx="220">
                  <c:v>27.511499011434708</c:v>
                </c:pt>
                <c:pt idx="221">
                  <c:v>27.528814240248629</c:v>
                </c:pt>
                <c:pt idx="222">
                  <c:v>27.546072757885177</c:v>
                </c:pt>
                <c:pt idx="223">
                  <c:v>27.563274517362249</c:v>
                </c:pt>
                <c:pt idx="224">
                  <c:v>27.580419471870819</c:v>
                </c:pt>
                <c:pt idx="225">
                  <c:v>27.597507574774106</c:v>
                </c:pt>
                <c:pt idx="226">
                  <c:v>27.614538779607887</c:v>
                </c:pt>
                <c:pt idx="227">
                  <c:v>27.63151304008116</c:v>
                </c:pt>
                <c:pt idx="228">
                  <c:v>27.648430310074797</c:v>
                </c:pt>
                <c:pt idx="229">
                  <c:v>27.665290543642726</c:v>
                </c:pt>
                <c:pt idx="230">
                  <c:v>27.682093695011588</c:v>
                </c:pt>
                <c:pt idx="231">
                  <c:v>27.698839718580462</c:v>
                </c:pt>
                <c:pt idx="232">
                  <c:v>27.715528568920011</c:v>
                </c:pt>
                <c:pt idx="233">
                  <c:v>27.732160200774011</c:v>
                </c:pt>
                <c:pt idx="234">
                  <c:v>27.748734569057312</c:v>
                </c:pt>
                <c:pt idx="235">
                  <c:v>27.765251628858739</c:v>
                </c:pt>
                <c:pt idx="236">
                  <c:v>27.781711335436569</c:v>
                </c:pt>
                <c:pt idx="237">
                  <c:v>27.798113644225367</c:v>
                </c:pt>
                <c:pt idx="238">
                  <c:v>27.814458510826825</c:v>
                </c:pt>
                <c:pt idx="239">
                  <c:v>27.830745891017678</c:v>
                </c:pt>
                <c:pt idx="240">
                  <c:v>27.846975740744593</c:v>
                </c:pt>
                <c:pt idx="241">
                  <c:v>27.863148016126985</c:v>
                </c:pt>
                <c:pt idx="242">
                  <c:v>27.879262673453891</c:v>
                </c:pt>
                <c:pt idx="243">
                  <c:v>27.895319669188336</c:v>
                </c:pt>
                <c:pt idx="244">
                  <c:v>27.91131895996272</c:v>
                </c:pt>
                <c:pt idx="245">
                  <c:v>27.927260502580822</c:v>
                </c:pt>
                <c:pt idx="246">
                  <c:v>27.943144254016808</c:v>
                </c:pt>
                <c:pt idx="247">
                  <c:v>27.958970171417608</c:v>
                </c:pt>
                <c:pt idx="248">
                  <c:v>27.974738212100288</c:v>
                </c:pt>
                <c:pt idx="249">
                  <c:v>27.990448333551829</c:v>
                </c:pt>
                <c:pt idx="250">
                  <c:v>28.006100493429052</c:v>
                </c:pt>
                <c:pt idx="251">
                  <c:v>28.02169464956139</c:v>
                </c:pt>
                <c:pt idx="252">
                  <c:v>28.037230759946763</c:v>
                </c:pt>
                <c:pt idx="253">
                  <c:v>28.052708782755271</c:v>
                </c:pt>
                <c:pt idx="254">
                  <c:v>28.068128676324093</c:v>
                </c:pt>
                <c:pt idx="255">
                  <c:v>28.083490399162663</c:v>
                </c:pt>
                <c:pt idx="256">
                  <c:v>28.098793909948562</c:v>
                </c:pt>
                <c:pt idx="257">
                  <c:v>28.114039167531889</c:v>
                </c:pt>
                <c:pt idx="258">
                  <c:v>28.129226130929144</c:v>
                </c:pt>
                <c:pt idx="259">
                  <c:v>28.144354759327907</c:v>
                </c:pt>
                <c:pt idx="260">
                  <c:v>28.15942501208535</c:v>
                </c:pt>
                <c:pt idx="261">
                  <c:v>28.174436848725424</c:v>
                </c:pt>
                <c:pt idx="262">
                  <c:v>28.189390228944543</c:v>
                </c:pt>
                <c:pt idx="263">
                  <c:v>28.204285112606339</c:v>
                </c:pt>
                <c:pt idx="264">
                  <c:v>28.219121459742919</c:v>
                </c:pt>
                <c:pt idx="265">
                  <c:v>28.233899230556034</c:v>
                </c:pt>
                <c:pt idx="266">
                  <c:v>28.248618385414861</c:v>
                </c:pt>
                <c:pt idx="267">
                  <c:v>28.263278884858039</c:v>
                </c:pt>
                <c:pt idx="268">
                  <c:v>28.277880689592813</c:v>
                </c:pt>
                <c:pt idx="269">
                  <c:v>28.292423760493577</c:v>
                </c:pt>
                <c:pt idx="270">
                  <c:v>28.306908058602804</c:v>
                </c:pt>
                <c:pt idx="271">
                  <c:v>28.321333545132106</c:v>
                </c:pt>
                <c:pt idx="272">
                  <c:v>28.335700181460226</c:v>
                </c:pt>
                <c:pt idx="273">
                  <c:v>28.350007929134325</c:v>
                </c:pt>
                <c:pt idx="274">
                  <c:v>28.364256749867018</c:v>
                </c:pt>
                <c:pt idx="275">
                  <c:v>28.378446605541345</c:v>
                </c:pt>
                <c:pt idx="276">
                  <c:v>28.392577458205952</c:v>
                </c:pt>
                <c:pt idx="277">
                  <c:v>28.406649270077466</c:v>
                </c:pt>
                <c:pt idx="278">
                  <c:v>28.420662003538393</c:v>
                </c:pt>
                <c:pt idx="279">
                  <c:v>28.434615621141031</c:v>
                </c:pt>
                <c:pt idx="280">
                  <c:v>28.448510085600716</c:v>
                </c:pt>
                <c:pt idx="281">
                  <c:v>28.462345359803042</c:v>
                </c:pt>
                <c:pt idx="282">
                  <c:v>28.476121406798118</c:v>
                </c:pt>
                <c:pt idx="283">
                  <c:v>28.489838189803848</c:v>
                </c:pt>
                <c:pt idx="284">
                  <c:v>28.503495672204622</c:v>
                </c:pt>
                <c:pt idx="285">
                  <c:v>28.517093817549046</c:v>
                </c:pt>
                <c:pt idx="286">
                  <c:v>28.530632589555875</c:v>
                </c:pt>
                <c:pt idx="287">
                  <c:v>28.544111952106061</c:v>
                </c:pt>
                <c:pt idx="288">
                  <c:v>28.557531869249026</c:v>
                </c:pt>
                <c:pt idx="289">
                  <c:v>28.570892305198644</c:v>
                </c:pt>
                <c:pt idx="290">
                  <c:v>28.5841932243363</c:v>
                </c:pt>
                <c:pt idx="291">
                  <c:v>28.597434591206571</c:v>
                </c:pt>
                <c:pt idx="292">
                  <c:v>28.610616370522202</c:v>
                </c:pt>
                <c:pt idx="293">
                  <c:v>28.623738527159663</c:v>
                </c:pt>
                <c:pt idx="294">
                  <c:v>28.63680102616124</c:v>
                </c:pt>
                <c:pt idx="295">
                  <c:v>28.649803832735071</c:v>
                </c:pt>
                <c:pt idx="296">
                  <c:v>28.66274691225308</c:v>
                </c:pt>
                <c:pt idx="297">
                  <c:v>28.675630230253052</c:v>
                </c:pt>
                <c:pt idx="298">
                  <c:v>28.688453752439646</c:v>
                </c:pt>
                <c:pt idx="299">
                  <c:v>28.701217444677191</c:v>
                </c:pt>
                <c:pt idx="300">
                  <c:v>28.713921273000039</c:v>
                </c:pt>
                <c:pt idx="301">
                  <c:v>28.726565203603904</c:v>
                </c:pt>
                <c:pt idx="302">
                  <c:v>28.739149202851106</c:v>
                </c:pt>
                <c:pt idx="303">
                  <c:v>28.751673237267152</c:v>
                </c:pt>
                <c:pt idx="304">
                  <c:v>28.764137273541618</c:v>
                </c:pt>
                <c:pt idx="305">
                  <c:v>28.776541278528569</c:v>
                </c:pt>
                <c:pt idx="306">
                  <c:v>28.78888521924647</c:v>
                </c:pt>
                <c:pt idx="307">
                  <c:v>28.801169062877822</c:v>
                </c:pt>
                <c:pt idx="308">
                  <c:v>28.813392776769142</c:v>
                </c:pt>
                <c:pt idx="309">
                  <c:v>28.82555632842984</c:v>
                </c:pt>
                <c:pt idx="310">
                  <c:v>28.837659685533779</c:v>
                </c:pt>
                <c:pt idx="311">
                  <c:v>28.849702815918782</c:v>
                </c:pt>
                <c:pt idx="312">
                  <c:v>28.861685687584146</c:v>
                </c:pt>
                <c:pt idx="313">
                  <c:v>28.873608268696444</c:v>
                </c:pt>
                <c:pt idx="314">
                  <c:v>28.885470527581376</c:v>
                </c:pt>
                <c:pt idx="315">
                  <c:v>28.897272432729071</c:v>
                </c:pt>
                <c:pt idx="316">
                  <c:v>28.909013952795505</c:v>
                </c:pt>
                <c:pt idx="317">
                  <c:v>28.920695056595989</c:v>
                </c:pt>
                <c:pt idx="318">
                  <c:v>28.932315713111372</c:v>
                </c:pt>
                <c:pt idx="319">
                  <c:v>28.94387589148247</c:v>
                </c:pt>
                <c:pt idx="320">
                  <c:v>28.955375561017657</c:v>
                </c:pt>
                <c:pt idx="321">
                  <c:v>28.966814691181781</c:v>
                </c:pt>
                <c:pt idx="322">
                  <c:v>28.978193251607127</c:v>
                </c:pt>
                <c:pt idx="323">
                  <c:v>28.989511212085741</c:v>
                </c:pt>
                <c:pt idx="324">
                  <c:v>29.000768542574168</c:v>
                </c:pt>
                <c:pt idx="325">
                  <c:v>29.01196521318936</c:v>
                </c:pt>
                <c:pt idx="326">
                  <c:v>29.023101194211726</c:v>
                </c:pt>
                <c:pt idx="327">
                  <c:v>29.034176456082928</c:v>
                </c:pt>
                <c:pt idx="328">
                  <c:v>29.045190969407592</c:v>
                </c:pt>
                <c:pt idx="329">
                  <c:v>29.056144704950384</c:v>
                </c:pt>
                <c:pt idx="330">
                  <c:v>29.067037633639604</c:v>
                </c:pt>
                <c:pt idx="331">
                  <c:v>29.07786972656606</c:v>
                </c:pt>
                <c:pt idx="332">
                  <c:v>29.088640954978462</c:v>
                </c:pt>
                <c:pt idx="333">
                  <c:v>29.0993512902918</c:v>
                </c:pt>
                <c:pt idx="334">
                  <c:v>29.110000704079564</c:v>
                </c:pt>
                <c:pt idx="335">
                  <c:v>29.120589168077672</c:v>
                </c:pt>
                <c:pt idx="336">
                  <c:v>29.131116654182751</c:v>
                </c:pt>
                <c:pt idx="337">
                  <c:v>29.141583134454432</c:v>
                </c:pt>
                <c:pt idx="338">
                  <c:v>29.151988581109816</c:v>
                </c:pt>
                <c:pt idx="339">
                  <c:v>29.162332966531412</c:v>
                </c:pt>
                <c:pt idx="340">
                  <c:v>29.172616263260821</c:v>
                </c:pt>
                <c:pt idx="341">
                  <c:v>29.182838443999721</c:v>
                </c:pt>
                <c:pt idx="342">
                  <c:v>29.192999481610766</c:v>
                </c:pt>
                <c:pt idx="343">
                  <c:v>29.203099349119686</c:v>
                </c:pt>
                <c:pt idx="344">
                  <c:v>29.213138019711124</c:v>
                </c:pt>
                <c:pt idx="345">
                  <c:v>29.223115466728775</c:v>
                </c:pt>
                <c:pt idx="346">
                  <c:v>29.233031663679675</c:v>
                </c:pt>
                <c:pt idx="347">
                  <c:v>29.242886584230536</c:v>
                </c:pt>
                <c:pt idx="348">
                  <c:v>29.252680202207554</c:v>
                </c:pt>
                <c:pt idx="349">
                  <c:v>29.262412491597878</c:v>
                </c:pt>
                <c:pt idx="350">
                  <c:v>29.272083426549518</c:v>
                </c:pt>
                <c:pt idx="351">
                  <c:v>29.281692981368234</c:v>
                </c:pt>
                <c:pt idx="352">
                  <c:v>29.291241130522714</c:v>
                </c:pt>
                <c:pt idx="353">
                  <c:v>29.300727848640488</c:v>
                </c:pt>
                <c:pt idx="354">
                  <c:v>29.31015311050831</c:v>
                </c:pt>
                <c:pt idx="355">
                  <c:v>29.319516891073928</c:v>
                </c:pt>
                <c:pt idx="356">
                  <c:v>29.328819165443477</c:v>
                </c:pt>
                <c:pt idx="357">
                  <c:v>29.338059908885121</c:v>
                </c:pt>
                <c:pt idx="358">
                  <c:v>29.347239096824353</c:v>
                </c:pt>
                <c:pt idx="359">
                  <c:v>29.356356704847162</c:v>
                </c:pt>
                <c:pt idx="360">
                  <c:v>29.365412708699505</c:v>
                </c:pt>
                <c:pt idx="361">
                  <c:v>29.374407084285128</c:v>
                </c:pt>
                <c:pt idx="362">
                  <c:v>29.38333980766869</c:v>
                </c:pt>
                <c:pt idx="363">
                  <c:v>29.39221085507474</c:v>
                </c:pt>
                <c:pt idx="364">
                  <c:v>29.401020202884524</c:v>
                </c:pt>
                <c:pt idx="365">
                  <c:v>29.409767827640419</c:v>
                </c:pt>
                <c:pt idx="366">
                  <c:v>29.418453706043902</c:v>
                </c:pt>
                <c:pt idx="367">
                  <c:v>29.427077814954337</c:v>
                </c:pt>
                <c:pt idx="368">
                  <c:v>29.435640131390748</c:v>
                </c:pt>
                <c:pt idx="369">
                  <c:v>29.444140632531521</c:v>
                </c:pt>
                <c:pt idx="370">
                  <c:v>29.452579295712326</c:v>
                </c:pt>
                <c:pt idx="371">
                  <c:v>29.460956098428838</c:v>
                </c:pt>
                <c:pt idx="372">
                  <c:v>29.469271018335519</c:v>
                </c:pt>
                <c:pt idx="373">
                  <c:v>29.477524033244908</c:v>
                </c:pt>
                <c:pt idx="374">
                  <c:v>29.485715121128408</c:v>
                </c:pt>
                <c:pt idx="375">
                  <c:v>29.493844260115655</c:v>
                </c:pt>
                <c:pt idx="376">
                  <c:v>29.50191142849518</c:v>
                </c:pt>
                <c:pt idx="377">
                  <c:v>29.509916604712597</c:v>
                </c:pt>
                <c:pt idx="378">
                  <c:v>29.51785976737446</c:v>
                </c:pt>
                <c:pt idx="379">
                  <c:v>29.525740895242979</c:v>
                </c:pt>
                <c:pt idx="380">
                  <c:v>29.533559967239722</c:v>
                </c:pt>
                <c:pt idx="381">
                  <c:v>29.541316962444615</c:v>
                </c:pt>
                <c:pt idx="382">
                  <c:v>29.549011860094819</c:v>
                </c:pt>
                <c:pt idx="383">
                  <c:v>29.556644639586398</c:v>
                </c:pt>
                <c:pt idx="384">
                  <c:v>29.564215280472663</c:v>
                </c:pt>
                <c:pt idx="385">
                  <c:v>29.571723762466</c:v>
                </c:pt>
                <c:pt idx="386">
                  <c:v>29.579170065434965</c:v>
                </c:pt>
                <c:pt idx="387">
                  <c:v>29.58655416940724</c:v>
                </c:pt>
                <c:pt idx="388">
                  <c:v>29.593876054567843</c:v>
                </c:pt>
                <c:pt idx="389">
                  <c:v>29.6011357012598</c:v>
                </c:pt>
                <c:pt idx="390">
                  <c:v>29.608333089982693</c:v>
                </c:pt>
                <c:pt idx="391">
                  <c:v>29.615468201394819</c:v>
                </c:pt>
                <c:pt idx="392">
                  <c:v>29.622541016312397</c:v>
                </c:pt>
                <c:pt idx="393">
                  <c:v>29.629551515707266</c:v>
                </c:pt>
                <c:pt idx="394">
                  <c:v>29.636499680710564</c:v>
                </c:pt>
                <c:pt idx="395">
                  <c:v>29.643385492610292</c:v>
                </c:pt>
                <c:pt idx="396">
                  <c:v>29.650208932850369</c:v>
                </c:pt>
                <c:pt idx="397">
                  <c:v>29.656969983035275</c:v>
                </c:pt>
                <c:pt idx="398">
                  <c:v>29.663668624922497</c:v>
                </c:pt>
                <c:pt idx="399">
                  <c:v>29.670304840429992</c:v>
                </c:pt>
                <c:pt idx="400">
                  <c:v>29.676878611632212</c:v>
                </c:pt>
                <c:pt idx="401">
                  <c:v>29.683389920758891</c:v>
                </c:pt>
                <c:pt idx="402">
                  <c:v>29.689838750198771</c:v>
                </c:pt>
                <c:pt idx="403">
                  <c:v>29.696225082498088</c:v>
                </c:pt>
                <c:pt idx="404">
                  <c:v>29.702548900356582</c:v>
                </c:pt>
                <c:pt idx="405">
                  <c:v>29.708810186635457</c:v>
                </c:pt>
                <c:pt idx="406">
                  <c:v>29.71500892434878</c:v>
                </c:pt>
                <c:pt idx="407">
                  <c:v>29.721145096669716</c:v>
                </c:pt>
                <c:pt idx="408">
                  <c:v>29.727218686928548</c:v>
                </c:pt>
                <c:pt idx="409">
                  <c:v>29.733229678610623</c:v>
                </c:pt>
                <c:pt idx="410">
                  <c:v>29.739178055358291</c:v>
                </c:pt>
                <c:pt idx="411">
                  <c:v>29.745063800971842</c:v>
                </c:pt>
                <c:pt idx="412">
                  <c:v>29.750886899406723</c:v>
                </c:pt>
                <c:pt idx="413">
                  <c:v>29.756647334776158</c:v>
                </c:pt>
                <c:pt idx="414">
                  <c:v>29.762345091348742</c:v>
                </c:pt>
                <c:pt idx="415">
                  <c:v>29.767980153549964</c:v>
                </c:pt>
                <c:pt idx="416">
                  <c:v>29.773552505962325</c:v>
                </c:pt>
                <c:pt idx="417">
                  <c:v>29.77906213332378</c:v>
                </c:pt>
                <c:pt idx="418">
                  <c:v>29.784509020529264</c:v>
                </c:pt>
                <c:pt idx="419">
                  <c:v>29.789893152630004</c:v>
                </c:pt>
                <c:pt idx="420">
                  <c:v>29.795214514832949</c:v>
                </c:pt>
                <c:pt idx="421">
                  <c:v>29.800473092501935</c:v>
                </c:pt>
                <c:pt idx="422">
                  <c:v>29.805668871157071</c:v>
                </c:pt>
                <c:pt idx="423">
                  <c:v>29.810801836473686</c:v>
                </c:pt>
                <c:pt idx="424">
                  <c:v>29.815871974284839</c:v>
                </c:pt>
                <c:pt idx="425">
                  <c:v>29.820879270577255</c:v>
                </c:pt>
                <c:pt idx="426">
                  <c:v>29.82582371149665</c:v>
                </c:pt>
                <c:pt idx="427">
                  <c:v>29.830705283342805</c:v>
                </c:pt>
                <c:pt idx="428">
                  <c:v>29.835523972571782</c:v>
                </c:pt>
                <c:pt idx="429">
                  <c:v>29.840279765796396</c:v>
                </c:pt>
                <c:pt idx="430">
                  <c:v>29.844972649784101</c:v>
                </c:pt>
                <c:pt idx="431">
                  <c:v>29.849602611459801</c:v>
                </c:pt>
                <c:pt idx="432">
                  <c:v>29.854169637902643</c:v>
                </c:pt>
                <c:pt idx="433">
                  <c:v>29.858673716348601</c:v>
                </c:pt>
                <c:pt idx="434">
                  <c:v>29.863114834189552</c:v>
                </c:pt>
                <c:pt idx="435">
                  <c:v>29.867492978973019</c:v>
                </c:pt>
                <c:pt idx="436">
                  <c:v>29.871808138401445</c:v>
                </c:pt>
                <c:pt idx="437">
                  <c:v>29.876060300334121</c:v>
                </c:pt>
                <c:pt idx="438">
                  <c:v>29.880249452786032</c:v>
                </c:pt>
                <c:pt idx="439">
                  <c:v>29.884375583926612</c:v>
                </c:pt>
                <c:pt idx="440">
                  <c:v>29.888438682081318</c:v>
                </c:pt>
                <c:pt idx="441">
                  <c:v>29.89243873573248</c:v>
                </c:pt>
                <c:pt idx="442">
                  <c:v>29.896375733516631</c:v>
                </c:pt>
                <c:pt idx="443">
                  <c:v>29.900249664226248</c:v>
                </c:pt>
                <c:pt idx="444">
                  <c:v>29.904060516809952</c:v>
                </c:pt>
                <c:pt idx="445">
                  <c:v>29.907808280370851</c:v>
                </c:pt>
                <c:pt idx="446">
                  <c:v>29.911492944167794</c:v>
                </c:pt>
                <c:pt idx="447">
                  <c:v>29.915114497616042</c:v>
                </c:pt>
                <c:pt idx="448">
                  <c:v>29.91867293028487</c:v>
                </c:pt>
                <c:pt idx="449">
                  <c:v>29.922168231899693</c:v>
                </c:pt>
                <c:pt idx="450">
                  <c:v>29.925600392341579</c:v>
                </c:pt>
                <c:pt idx="451">
                  <c:v>29.928969401646352</c:v>
                </c:pt>
                <c:pt idx="452">
                  <c:v>29.932275250005862</c:v>
                </c:pt>
                <c:pt idx="453">
                  <c:v>29.935517927766213</c:v>
                </c:pt>
                <c:pt idx="454">
                  <c:v>29.938697425429755</c:v>
                </c:pt>
                <c:pt idx="455">
                  <c:v>29.941813733654115</c:v>
                </c:pt>
                <c:pt idx="456">
                  <c:v>29.944866843252207</c:v>
                </c:pt>
                <c:pt idx="457">
                  <c:v>29.947856745191096</c:v>
                </c:pt>
                <c:pt idx="458">
                  <c:v>29.950783430593969</c:v>
                </c:pt>
                <c:pt idx="459">
                  <c:v>29.95364689073984</c:v>
                </c:pt>
                <c:pt idx="460">
                  <c:v>29.956447117061497</c:v>
                </c:pt>
                <c:pt idx="461">
                  <c:v>29.959184101148335</c:v>
                </c:pt>
                <c:pt idx="462">
                  <c:v>29.961857834743</c:v>
                </c:pt>
                <c:pt idx="463">
                  <c:v>29.964468309745481</c:v>
                </c:pt>
                <c:pt idx="464">
                  <c:v>29.96701551820955</c:v>
                </c:pt>
                <c:pt idx="465">
                  <c:v>29.969499452344905</c:v>
                </c:pt>
                <c:pt idx="466">
                  <c:v>29.971920104515679</c:v>
                </c:pt>
                <c:pt idx="467">
                  <c:v>29.974277467240665</c:v>
                </c:pt>
                <c:pt idx="468">
                  <c:v>29.976571533195049</c:v>
                </c:pt>
                <c:pt idx="469">
                  <c:v>29.978802295207977</c:v>
                </c:pt>
                <c:pt idx="470">
                  <c:v>29.980969746264169</c:v>
                </c:pt>
                <c:pt idx="471">
                  <c:v>29.983073879504218</c:v>
                </c:pt>
                <c:pt idx="472">
                  <c:v>29.985114688220939</c:v>
                </c:pt>
                <c:pt idx="473">
                  <c:v>29.987092165865548</c:v>
                </c:pt>
                <c:pt idx="474">
                  <c:v>29.989006306042352</c:v>
                </c:pt>
                <c:pt idx="475">
                  <c:v>29.990857102510766</c:v>
                </c:pt>
                <c:pt idx="476">
                  <c:v>29.992644549186043</c:v>
                </c:pt>
                <c:pt idx="477">
                  <c:v>29.994368640137196</c:v>
                </c:pt>
                <c:pt idx="478">
                  <c:v>29.996029369589206</c:v>
                </c:pt>
                <c:pt idx="479">
                  <c:v>29.997626731922026</c:v>
                </c:pt>
                <c:pt idx="480">
                  <c:v>29.999160721669568</c:v>
                </c:pt>
                <c:pt idx="481">
                  <c:v>30.000631333521994</c:v>
                </c:pt>
                <c:pt idx="482">
                  <c:v>30.002038562323506</c:v>
                </c:pt>
                <c:pt idx="483">
                  <c:v>30.003382403073733</c:v>
                </c:pt>
                <c:pt idx="484">
                  <c:v>30.004662850926575</c:v>
                </c:pt>
                <c:pt idx="485">
                  <c:v>30.005879901191818</c:v>
                </c:pt>
                <c:pt idx="486">
                  <c:v>30.007033549333745</c:v>
                </c:pt>
                <c:pt idx="487">
                  <c:v>30.008123790971442</c:v>
                </c:pt>
                <c:pt idx="488">
                  <c:v>30.00915062187843</c:v>
                </c:pt>
                <c:pt idx="489">
                  <c:v>30.010114037984238</c:v>
                </c:pt>
                <c:pt idx="490">
                  <c:v>30.011014035373105</c:v>
                </c:pt>
                <c:pt idx="491">
                  <c:v>30.011850610283329</c:v>
                </c:pt>
                <c:pt idx="492">
                  <c:v>30.012623759109037</c:v>
                </c:pt>
                <c:pt idx="493">
                  <c:v>30.013333478399161</c:v>
                </c:pt>
                <c:pt idx="494">
                  <c:v>30.013979764856391</c:v>
                </c:pt>
                <c:pt idx="495">
                  <c:v>30.014562615340285</c:v>
                </c:pt>
                <c:pt idx="496">
                  <c:v>30.015082026863436</c:v>
                </c:pt>
                <c:pt idx="497">
                  <c:v>30.015537996595004</c:v>
                </c:pt>
                <c:pt idx="498">
                  <c:v>30.015930521858174</c:v>
                </c:pt>
                <c:pt idx="499">
                  <c:v>30.016259600130738</c:v>
                </c:pt>
                <c:pt idx="500">
                  <c:v>30.016525229046419</c:v>
                </c:pt>
                <c:pt idx="501">
                  <c:v>30.016727406392821</c:v>
                </c:pt>
                <c:pt idx="502">
                  <c:v>30.016866130113375</c:v>
                </c:pt>
                <c:pt idx="503">
                  <c:v>30.016941398305949</c:v>
                </c:pt>
                <c:pt idx="504">
                  <c:v>30.016953209223264</c:v>
                </c:pt>
                <c:pt idx="505">
                  <c:v>30.016901561274075</c:v>
                </c:pt>
                <c:pt idx="506">
                  <c:v>30.016786453020597</c:v>
                </c:pt>
                <c:pt idx="507">
                  <c:v>30.016607883180587</c:v>
                </c:pt>
                <c:pt idx="508">
                  <c:v>30.016365850627501</c:v>
                </c:pt>
                <c:pt idx="509">
                  <c:v>30.016060354388941</c:v>
                </c:pt>
                <c:pt idx="510">
                  <c:v>30.015691393647131</c:v>
                </c:pt>
                <c:pt idx="511">
                  <c:v>30.015258967741023</c:v>
                </c:pt>
                <c:pt idx="512">
                  <c:v>30.014763076162591</c:v>
                </c:pt>
                <c:pt idx="513">
                  <c:v>30.014203718559756</c:v>
                </c:pt>
                <c:pt idx="514">
                  <c:v>30.013580894735867</c:v>
                </c:pt>
                <c:pt idx="515">
                  <c:v>30.012894604648906</c:v>
                </c:pt>
                <c:pt idx="516">
                  <c:v>30.01214484841179</c:v>
                </c:pt>
                <c:pt idx="517">
                  <c:v>30.011331626292684</c:v>
                </c:pt>
                <c:pt idx="518">
                  <c:v>30.010454938714908</c:v>
                </c:pt>
                <c:pt idx="519">
                  <c:v>30.009514786256378</c:v>
                </c:pt>
                <c:pt idx="520">
                  <c:v>30.008511169650468</c:v>
                </c:pt>
                <c:pt idx="521">
                  <c:v>30.007444089786169</c:v>
                </c:pt>
                <c:pt idx="522">
                  <c:v>30.006313547707201</c:v>
                </c:pt>
                <c:pt idx="523">
                  <c:v>30.005119544612224</c:v>
                </c:pt>
                <c:pt idx="524">
                  <c:v>30.003862081854841</c:v>
                </c:pt>
                <c:pt idx="525">
                  <c:v>30.002541160944951</c:v>
                </c:pt>
                <c:pt idx="526">
                  <c:v>30.001156783546651</c:v>
                </c:pt>
                <c:pt idx="527">
                  <c:v>29.999708951479334</c:v>
                </c:pt>
                <c:pt idx="528">
                  <c:v>29.998197666718319</c:v>
                </c:pt>
                <c:pt idx="529">
                  <c:v>29.996622931393695</c:v>
                </c:pt>
                <c:pt idx="530">
                  <c:v>29.99498474779082</c:v>
                </c:pt>
                <c:pt idx="531">
                  <c:v>29.993283118350547</c:v>
                </c:pt>
                <c:pt idx="532">
                  <c:v>29.991518045668339</c:v>
                </c:pt>
                <c:pt idx="533">
                  <c:v>29.989689532496691</c:v>
                </c:pt>
                <c:pt idx="534">
                  <c:v>29.987797581741049</c:v>
                </c:pt>
                <c:pt idx="535">
                  <c:v>29.985842196464603</c:v>
                </c:pt>
                <c:pt idx="536">
                  <c:v>29.983823379884328</c:v>
                </c:pt>
                <c:pt idx="537">
                  <c:v>29.981741135373795</c:v>
                </c:pt>
                <c:pt idx="538">
                  <c:v>29.979595466461284</c:v>
                </c:pt>
                <c:pt idx="539">
                  <c:v>29.97738637682971</c:v>
                </c:pt>
                <c:pt idx="540">
                  <c:v>29.975113870319852</c:v>
                </c:pt>
                <c:pt idx="541">
                  <c:v>29.972777950925952</c:v>
                </c:pt>
                <c:pt idx="542">
                  <c:v>29.970378622798712</c:v>
                </c:pt>
                <c:pt idx="543">
                  <c:v>29.967915890243507</c:v>
                </c:pt>
                <c:pt idx="544">
                  <c:v>29.965389757723177</c:v>
                </c:pt>
                <c:pt idx="545">
                  <c:v>29.962800229854121</c:v>
                </c:pt>
                <c:pt idx="546">
                  <c:v>29.960147311409393</c:v>
                </c:pt>
                <c:pt idx="547">
                  <c:v>29.957431007318384</c:v>
                </c:pt>
                <c:pt idx="548">
                  <c:v>29.954651322665118</c:v>
                </c:pt>
                <c:pt idx="549">
                  <c:v>29.951808262689216</c:v>
                </c:pt>
                <c:pt idx="550">
                  <c:v>29.948901832786721</c:v>
                </c:pt>
                <c:pt idx="551">
                  <c:v>29.945932038509646</c:v>
                </c:pt>
                <c:pt idx="552">
                  <c:v>29.942898885565121</c:v>
                </c:pt>
                <c:pt idx="553">
                  <c:v>29.939802379816779</c:v>
                </c:pt>
                <c:pt idx="554">
                  <c:v>29.936642527284199</c:v>
                </c:pt>
                <c:pt idx="555">
                  <c:v>29.933419334141892</c:v>
                </c:pt>
                <c:pt idx="556">
                  <c:v>29.930132806721232</c:v>
                </c:pt>
                <c:pt idx="557">
                  <c:v>29.926782951509598</c:v>
                </c:pt>
                <c:pt idx="558">
                  <c:v>29.923369775149734</c:v>
                </c:pt>
                <c:pt idx="559">
                  <c:v>29.919893284441475</c:v>
                </c:pt>
                <c:pt idx="560">
                  <c:v>29.916353486339879</c:v>
                </c:pt>
                <c:pt idx="561">
                  <c:v>29.912750387956574</c:v>
                </c:pt>
                <c:pt idx="562">
                  <c:v>29.909083996558678</c:v>
                </c:pt>
                <c:pt idx="563">
                  <c:v>29.905354319570751</c:v>
                </c:pt>
                <c:pt idx="564">
                  <c:v>29.901561364572295</c:v>
                </c:pt>
                <c:pt idx="565">
                  <c:v>29.897705139299848</c:v>
                </c:pt>
                <c:pt idx="566">
                  <c:v>29.893785651646411</c:v>
                </c:pt>
                <c:pt idx="567">
                  <c:v>29.889802909660784</c:v>
                </c:pt>
                <c:pt idx="568">
                  <c:v>29.885756921548399</c:v>
                </c:pt>
                <c:pt idx="569">
                  <c:v>29.881647695671028</c:v>
                </c:pt>
                <c:pt idx="570">
                  <c:v>29.877475240547057</c:v>
                </c:pt>
                <c:pt idx="571">
                  <c:v>29.873239564851723</c:v>
                </c:pt>
                <c:pt idx="572">
                  <c:v>29.868940677415832</c:v>
                </c:pt>
                <c:pt idx="573">
                  <c:v>29.864578587227985</c:v>
                </c:pt>
                <c:pt idx="574">
                  <c:v>29.860153303432426</c:v>
                </c:pt>
                <c:pt idx="575">
                  <c:v>29.855664835330654</c:v>
                </c:pt>
                <c:pt idx="576">
                  <c:v>29.851113192380588</c:v>
                </c:pt>
                <c:pt idx="577">
                  <c:v>29.84649838419714</c:v>
                </c:pt>
                <c:pt idx="578">
                  <c:v>29.841820420552256</c:v>
                </c:pt>
                <c:pt idx="579">
                  <c:v>29.837079311373746</c:v>
                </c:pt>
                <c:pt idx="580">
                  <c:v>29.832275066747943</c:v>
                </c:pt>
                <c:pt idx="581">
                  <c:v>29.82740769691609</c:v>
                </c:pt>
                <c:pt idx="582">
                  <c:v>29.822477212278528</c:v>
                </c:pt>
                <c:pt idx="583">
                  <c:v>29.817483623391645</c:v>
                </c:pt>
                <c:pt idx="584">
                  <c:v>29.812426940968404</c:v>
                </c:pt>
                <c:pt idx="585">
                  <c:v>29.807307175879153</c:v>
                </c:pt>
                <c:pt idx="586">
                  <c:v>29.802124339152918</c:v>
                </c:pt>
                <c:pt idx="587">
                  <c:v>29.796878441973742</c:v>
                </c:pt>
                <c:pt idx="588">
                  <c:v>29.791569495684623</c:v>
                </c:pt>
                <c:pt idx="589">
                  <c:v>29.786197511784682</c:v>
                </c:pt>
                <c:pt idx="590">
                  <c:v>29.780762501931797</c:v>
                </c:pt>
                <c:pt idx="591">
                  <c:v>29.775264477939757</c:v>
                </c:pt>
                <c:pt idx="592">
                  <c:v>29.769703451781037</c:v>
                </c:pt>
                <c:pt idx="593">
                  <c:v>29.76407943558435</c:v>
                </c:pt>
                <c:pt idx="594">
                  <c:v>29.75839244163825</c:v>
                </c:pt>
                <c:pt idx="595">
                  <c:v>29.752642482386612</c:v>
                </c:pt>
                <c:pt idx="596">
                  <c:v>29.746829570432428</c:v>
                </c:pt>
                <c:pt idx="597">
                  <c:v>29.740953718535803</c:v>
                </c:pt>
                <c:pt idx="598">
                  <c:v>29.735014939614498</c:v>
                </c:pt>
                <c:pt idx="599">
                  <c:v>29.729013246744692</c:v>
                </c:pt>
                <c:pt idx="600">
                  <c:v>29.722948653160557</c:v>
                </c:pt>
                <c:pt idx="601">
                  <c:v>29.7168211722542</c:v>
                </c:pt>
                <c:pt idx="602">
                  <c:v>29.710630817574696</c:v>
                </c:pt>
                <c:pt idx="603">
                  <c:v>29.704377602830856</c:v>
                </c:pt>
                <c:pt idx="604">
                  <c:v>29.69806154188834</c:v>
                </c:pt>
                <c:pt idx="605">
                  <c:v>29.691682648772119</c:v>
                </c:pt>
                <c:pt idx="606">
                  <c:v>29.685240937664556</c:v>
                </c:pt>
                <c:pt idx="607">
                  <c:v>29.678736422907008</c:v>
                </c:pt>
                <c:pt idx="608">
                  <c:v>29.672169118998553</c:v>
                </c:pt>
                <c:pt idx="609">
                  <c:v>29.665539040596993</c:v>
                </c:pt>
                <c:pt idx="610">
                  <c:v>29.658846202519246</c:v>
                </c:pt>
                <c:pt idx="611">
                  <c:v>29.652090619739983</c:v>
                </c:pt>
                <c:pt idx="612">
                  <c:v>29.645272307392855</c:v>
                </c:pt>
                <c:pt idx="613">
                  <c:v>29.638391280770691</c:v>
                </c:pt>
                <c:pt idx="614">
                  <c:v>29.631447555324151</c:v>
                </c:pt>
                <c:pt idx="615">
                  <c:v>29.62444114666334</c:v>
                </c:pt>
                <c:pt idx="616">
                  <c:v>29.61737207055743</c:v>
                </c:pt>
                <c:pt idx="617">
                  <c:v>29.610240342933675</c:v>
                </c:pt>
                <c:pt idx="618">
                  <c:v>29.60304597987928</c:v>
                </c:pt>
                <c:pt idx="619">
                  <c:v>29.5957889976407</c:v>
                </c:pt>
                <c:pt idx="620">
                  <c:v>29.588469412622441</c:v>
                </c:pt>
                <c:pt idx="621">
                  <c:v>29.581087241389376</c:v>
                </c:pt>
                <c:pt idx="622">
                  <c:v>29.573642500665507</c:v>
                </c:pt>
                <c:pt idx="623">
                  <c:v>29.566135207332994</c:v>
                </c:pt>
                <c:pt idx="624">
                  <c:v>29.558565378435624</c:v>
                </c:pt>
                <c:pt idx="625">
                  <c:v>29.550933031174726</c:v>
                </c:pt>
                <c:pt idx="626">
                  <c:v>29.543238182912152</c:v>
                </c:pt>
                <c:pt idx="627">
                  <c:v>29.535480851168941</c:v>
                </c:pt>
                <c:pt idx="628">
                  <c:v>29.527661053626556</c:v>
                </c:pt>
                <c:pt idx="629">
                  <c:v>29.519778808126038</c:v>
                </c:pt>
                <c:pt idx="630">
                  <c:v>29.511834132668039</c:v>
                </c:pt>
                <c:pt idx="631">
                  <c:v>29.50382704541304</c:v>
                </c:pt>
                <c:pt idx="632">
                  <c:v>29.495757564681696</c:v>
                </c:pt>
                <c:pt idx="633">
                  <c:v>29.487625708955374</c:v>
                </c:pt>
                <c:pt idx="634">
                  <c:v>29.479431496874671</c:v>
                </c:pt>
                <c:pt idx="635">
                  <c:v>29.471174947241103</c:v>
                </c:pt>
                <c:pt idx="636">
                  <c:v>29.462856079015985</c:v>
                </c:pt>
                <c:pt idx="637">
                  <c:v>29.454474911321761</c:v>
                </c:pt>
                <c:pt idx="638">
                  <c:v>29.446031463440477</c:v>
                </c:pt>
                <c:pt idx="639">
                  <c:v>29.437525754815752</c:v>
                </c:pt>
                <c:pt idx="640">
                  <c:v>29.428957805050988</c:v>
                </c:pt>
                <c:pt idx="641">
                  <c:v>29.420327633910844</c:v>
                </c:pt>
                <c:pt idx="642">
                  <c:v>29.411635261319905</c:v>
                </c:pt>
                <c:pt idx="643">
                  <c:v>29.402880707365437</c:v>
                </c:pt>
                <c:pt idx="644">
                  <c:v>29.394063992293557</c:v>
                </c:pt>
                <c:pt idx="645">
                  <c:v>29.385185136512817</c:v>
                </c:pt>
                <c:pt idx="646">
                  <c:v>29.376244160592503</c:v>
                </c:pt>
                <c:pt idx="647">
                  <c:v>29.367241085263029</c:v>
                </c:pt>
                <c:pt idx="648">
                  <c:v>29.358175931416159</c:v>
                </c:pt>
                <c:pt idx="649">
                  <c:v>29.349048720105174</c:v>
                </c:pt>
                <c:pt idx="650">
                  <c:v>29.339859472544717</c:v>
                </c:pt>
                <c:pt idx="651">
                  <c:v>29.33060821011064</c:v>
                </c:pt>
                <c:pt idx="652">
                  <c:v>29.321294954341031</c:v>
                </c:pt>
                <c:pt idx="653">
                  <c:v>29.311919726935773</c:v>
                </c:pt>
                <c:pt idx="654">
                  <c:v>29.302482549755336</c:v>
                </c:pt>
                <c:pt idx="655">
                  <c:v>29.292983444823886</c:v>
                </c:pt>
                <c:pt idx="656">
                  <c:v>29.283422434326347</c:v>
                </c:pt>
                <c:pt idx="657">
                  <c:v>29.273799540610003</c:v>
                </c:pt>
                <c:pt idx="658">
                  <c:v>29.264114786183757</c:v>
                </c:pt>
                <c:pt idx="659">
                  <c:v>29.254368193720612</c:v>
                </c:pt>
                <c:pt idx="660">
                  <c:v>29.244559786053507</c:v>
                </c:pt>
                <c:pt idx="661">
                  <c:v>29.234689586179385</c:v>
                </c:pt>
                <c:pt idx="662">
                  <c:v>29.224757617257637</c:v>
                </c:pt>
                <c:pt idx="663">
                  <c:v>29.214763902609477</c:v>
                </c:pt>
                <c:pt idx="664">
                  <c:v>29.204708465719602</c:v>
                </c:pt>
                <c:pt idx="665">
                  <c:v>29.19459133023495</c:v>
                </c:pt>
                <c:pt idx="666">
                  <c:v>29.184412519965733</c:v>
                </c:pt>
                <c:pt idx="667">
                  <c:v>29.174172058884814</c:v>
                </c:pt>
                <c:pt idx="668">
                  <c:v>29.163869971128758</c:v>
                </c:pt>
                <c:pt idx="669">
                  <c:v>29.153506280997075</c:v>
                </c:pt>
                <c:pt idx="670">
                  <c:v>29.143081012952226</c:v>
                </c:pt>
                <c:pt idx="671">
                  <c:v>29.132594191620019</c:v>
                </c:pt>
                <c:pt idx="672">
                  <c:v>29.122045841790275</c:v>
                </c:pt>
                <c:pt idx="673">
                  <c:v>29.111435988415842</c:v>
                </c:pt>
                <c:pt idx="674">
                  <c:v>29.100764656613979</c:v>
                </c:pt>
                <c:pt idx="675">
                  <c:v>29.090031871665044</c:v>
                </c:pt>
                <c:pt idx="676">
                  <c:v>29.079237659013582</c:v>
                </c:pt>
                <c:pt idx="677">
                  <c:v>29.068382044267992</c:v>
                </c:pt>
                <c:pt idx="678">
                  <c:v>29.057465053200843</c:v>
                </c:pt>
                <c:pt idx="679">
                  <c:v>29.046486711748916</c:v>
                </c:pt>
                <c:pt idx="680">
                  <c:v>29.035447046013093</c:v>
                </c:pt>
                <c:pt idx="681">
                  <c:v>29.024346082258653</c:v>
                </c:pt>
                <c:pt idx="682">
                  <c:v>29.013183846915858</c:v>
                </c:pt>
                <c:pt idx="683">
                  <c:v>29.001960366578906</c:v>
                </c:pt>
                <c:pt idx="684">
                  <c:v>28.990675668007032</c:v>
                </c:pt>
                <c:pt idx="685">
                  <c:v>28.979329778124352</c:v>
                </c:pt>
                <c:pt idx="686">
                  <c:v>28.967922724020156</c:v>
                </c:pt>
                <c:pt idx="687">
                  <c:v>28.956454532947816</c:v>
                </c:pt>
                <c:pt idx="688">
                  <c:v>28.944925232326636</c:v>
                </c:pt>
                <c:pt idx="689">
                  <c:v>28.933334849741293</c:v>
                </c:pt>
                <c:pt idx="690">
                  <c:v>28.92168341294132</c:v>
                </c:pt>
                <c:pt idx="691">
                  <c:v>28.909970949841217</c:v>
                </c:pt>
                <c:pt idx="692">
                  <c:v>28.898197488522786</c:v>
                </c:pt>
                <c:pt idx="693">
                  <c:v>28.886363057232138</c:v>
                </c:pt>
                <c:pt idx="694">
                  <c:v>28.874467684381127</c:v>
                </c:pt>
                <c:pt idx="695">
                  <c:v>28.862511398548225</c:v>
                </c:pt>
                <c:pt idx="696">
                  <c:v>28.850494228477565</c:v>
                </c:pt>
                <c:pt idx="697">
                  <c:v>28.838416203078975</c:v>
                </c:pt>
                <c:pt idx="698">
                  <c:v>28.826277351429827</c:v>
                </c:pt>
                <c:pt idx="699">
                  <c:v>28.814077702772508</c:v>
                </c:pt>
                <c:pt idx="700">
                  <c:v>28.801817286516481</c:v>
                </c:pt>
                <c:pt idx="701">
                  <c:v>28.789496132237986</c:v>
                </c:pt>
                <c:pt idx="702">
                  <c:v>28.777114269679199</c:v>
                </c:pt>
                <c:pt idx="703">
                  <c:v>28.764671728750088</c:v>
                </c:pt>
                <c:pt idx="704">
                  <c:v>28.752168539527091</c:v>
                </c:pt>
                <c:pt idx="705">
                  <c:v>28.739604732253635</c:v>
                </c:pt>
                <c:pt idx="706">
                  <c:v>28.726980337340873</c:v>
                </c:pt>
                <c:pt idx="707">
                  <c:v>28.714295385366</c:v>
                </c:pt>
                <c:pt idx="708">
                  <c:v>28.701549907075552</c:v>
                </c:pt>
                <c:pt idx="709">
                  <c:v>28.688743933381843</c:v>
                </c:pt>
                <c:pt idx="710">
                  <c:v>28.675877495365715</c:v>
                </c:pt>
                <c:pt idx="711">
                  <c:v>28.662950624276306</c:v>
                </c:pt>
                <c:pt idx="712">
                  <c:v>28.649963351528854</c:v>
                </c:pt>
                <c:pt idx="713">
                  <c:v>28.636915708708521</c:v>
                </c:pt>
                <c:pt idx="714">
                  <c:v>28.623807727567971</c:v>
                </c:pt>
                <c:pt idx="715">
                  <c:v>28.61063944002823</c:v>
                </c:pt>
                <c:pt idx="716">
                  <c:v>28.597410878178628</c:v>
                </c:pt>
                <c:pt idx="717">
                  <c:v>28.584122074276706</c:v>
                </c:pt>
                <c:pt idx="718">
                  <c:v>28.570773060749481</c:v>
                </c:pt>
                <c:pt idx="719">
                  <c:v>28.557363870191544</c:v>
                </c:pt>
                <c:pt idx="720">
                  <c:v>28.543894535368242</c:v>
                </c:pt>
                <c:pt idx="721">
                  <c:v>28.530365089212196</c:v>
                </c:pt>
                <c:pt idx="722">
                  <c:v>28.516775564826343</c:v>
                </c:pt>
                <c:pt idx="723">
                  <c:v>28.503125995482609</c:v>
                </c:pt>
                <c:pt idx="724">
                  <c:v>28.489416414622159</c:v>
                </c:pt>
                <c:pt idx="725">
                  <c:v>28.475646855855764</c:v>
                </c:pt>
                <c:pt idx="726">
                  <c:v>28.461817352964466</c:v>
                </c:pt>
                <c:pt idx="727">
                  <c:v>28.447927939898793</c:v>
                </c:pt>
                <c:pt idx="728">
                  <c:v>28.43397865077856</c:v>
                </c:pt>
                <c:pt idx="729">
                  <c:v>28.419969519895432</c:v>
                </c:pt>
                <c:pt idx="730">
                  <c:v>28.40590058170903</c:v>
                </c:pt>
                <c:pt idx="731">
                  <c:v>28.39177187085167</c:v>
                </c:pt>
                <c:pt idx="732">
                  <c:v>28.377583422124452</c:v>
                </c:pt>
                <c:pt idx="733">
                  <c:v>28.363335270500315</c:v>
                </c:pt>
                <c:pt idx="734">
                  <c:v>28.34902745112219</c:v>
                </c:pt>
                <c:pt idx="735">
                  <c:v>28.334659999304208</c:v>
                </c:pt>
                <c:pt idx="736">
                  <c:v>28.320232950531786</c:v>
                </c:pt>
                <c:pt idx="737">
                  <c:v>28.305746340461646</c:v>
                </c:pt>
                <c:pt idx="738">
                  <c:v>28.291200204921896</c:v>
                </c:pt>
                <c:pt idx="739">
                  <c:v>28.276594579911482</c:v>
                </c:pt>
                <c:pt idx="740">
                  <c:v>28.261929501601667</c:v>
                </c:pt>
                <c:pt idx="741">
                  <c:v>28.247205006335037</c:v>
                </c:pt>
                <c:pt idx="742">
                  <c:v>28.232421130626648</c:v>
                </c:pt>
                <c:pt idx="743">
                  <c:v>28.217577911163428</c:v>
                </c:pt>
                <c:pt idx="744">
                  <c:v>28.202675384804174</c:v>
                </c:pt>
                <c:pt idx="745">
                  <c:v>28.187713588580419</c:v>
                </c:pt>
                <c:pt idx="746">
                  <c:v>28.172692559696564</c:v>
                </c:pt>
                <c:pt idx="747">
                  <c:v>28.157612335529141</c:v>
                </c:pt>
                <c:pt idx="748">
                  <c:v>28.142472953627387</c:v>
                </c:pt>
                <c:pt idx="749">
                  <c:v>28.127274451713905</c:v>
                </c:pt>
                <c:pt idx="750">
                  <c:v>28.112016867684375</c:v>
                </c:pt>
                <c:pt idx="751">
                  <c:v>28.09670023960766</c:v>
                </c:pt>
                <c:pt idx="752">
                  <c:v>28.081324605725499</c:v>
                </c:pt>
                <c:pt idx="753">
                  <c:v>28.065890004454463</c:v>
                </c:pt>
                <c:pt idx="754">
                  <c:v>28.050396474383792</c:v>
                </c:pt>
                <c:pt idx="755">
                  <c:v>28.034844054277254</c:v>
                </c:pt>
                <c:pt idx="756">
                  <c:v>28.019232783071555</c:v>
                </c:pt>
                <c:pt idx="757">
                  <c:v>28.003562699878859</c:v>
                </c:pt>
                <c:pt idx="758">
                  <c:v>27.987833843985328</c:v>
                </c:pt>
                <c:pt idx="759">
                  <c:v>27.972046254851058</c:v>
                </c:pt>
                <c:pt idx="760">
                  <c:v>27.956199972111516</c:v>
                </c:pt>
                <c:pt idx="761">
                  <c:v>27.940295035576522</c:v>
                </c:pt>
                <c:pt idx="762">
                  <c:v>27.924331485231423</c:v>
                </c:pt>
                <c:pt idx="763">
                  <c:v>27.908309361235766</c:v>
                </c:pt>
                <c:pt idx="764">
                  <c:v>27.892228703924921</c:v>
                </c:pt>
                <c:pt idx="765">
                  <c:v>27.87608955380994</c:v>
                </c:pt>
                <c:pt idx="766">
                  <c:v>27.859891951577247</c:v>
                </c:pt>
                <c:pt idx="767">
                  <c:v>27.843635938088827</c:v>
                </c:pt>
                <c:pt idx="768">
                  <c:v>27.827321554383296</c:v>
                </c:pt>
                <c:pt idx="769">
                  <c:v>27.810948841674399</c:v>
                </c:pt>
                <c:pt idx="770">
                  <c:v>27.794517841352995</c:v>
                </c:pt>
                <c:pt idx="771">
                  <c:v>27.778028594986221</c:v>
                </c:pt>
                <c:pt idx="772">
                  <c:v>27.761481144316964</c:v>
                </c:pt>
                <c:pt idx="773">
                  <c:v>27.744875531265944</c:v>
                </c:pt>
                <c:pt idx="774">
                  <c:v>27.728211797930381</c:v>
                </c:pt>
                <c:pt idx="775">
                  <c:v>27.71148998658472</c:v>
                </c:pt>
                <c:pt idx="776">
                  <c:v>27.694710139680655</c:v>
                </c:pt>
                <c:pt idx="777">
                  <c:v>27.677872299846978</c:v>
                </c:pt>
                <c:pt idx="778">
                  <c:v>27.660976509890641</c:v>
                </c:pt>
                <c:pt idx="779">
                  <c:v>27.644022812795896</c:v>
                </c:pt>
                <c:pt idx="780">
                  <c:v>27.627011251725314</c:v>
                </c:pt>
                <c:pt idx="781">
                  <c:v>27.609941870019131</c:v>
                </c:pt>
                <c:pt idx="782">
                  <c:v>27.592814711196397</c:v>
                </c:pt>
                <c:pt idx="783">
                  <c:v>27.575629818954482</c:v>
                </c:pt>
                <c:pt idx="784">
                  <c:v>27.558387237169395</c:v>
                </c:pt>
                <c:pt idx="785">
                  <c:v>27.541087009896007</c:v>
                </c:pt>
                <c:pt idx="786">
                  <c:v>27.523729181367713</c:v>
                </c:pt>
                <c:pt idx="787">
                  <c:v>27.506313795997947</c:v>
                </c:pt>
                <c:pt idx="788">
                  <c:v>27.488840898378914</c:v>
                </c:pt>
                <c:pt idx="789">
                  <c:v>27.471310533282946</c:v>
                </c:pt>
                <c:pt idx="790">
                  <c:v>27.453722745661043</c:v>
                </c:pt>
                <c:pt idx="791">
                  <c:v>27.436077580644969</c:v>
                </c:pt>
                <c:pt idx="792">
                  <c:v>27.418375083546231</c:v>
                </c:pt>
                <c:pt idx="793">
                  <c:v>27.400615299856689</c:v>
                </c:pt>
                <c:pt idx="794">
                  <c:v>27.382798275248984</c:v>
                </c:pt>
                <c:pt idx="795">
                  <c:v>27.364924055576097</c:v>
                </c:pt>
                <c:pt idx="796">
                  <c:v>27.346992686871452</c:v>
                </c:pt>
                <c:pt idx="797">
                  <c:v>27.329004215349986</c:v>
                </c:pt>
                <c:pt idx="798">
                  <c:v>27.310958687407584</c:v>
                </c:pt>
                <c:pt idx="799">
                  <c:v>27.292856149621858</c:v>
                </c:pt>
                <c:pt idx="800">
                  <c:v>27.274696648751597</c:v>
                </c:pt>
                <c:pt idx="801">
                  <c:v>27.256480231737481</c:v>
                </c:pt>
                <c:pt idx="802">
                  <c:v>27.238206945702199</c:v>
                </c:pt>
                <c:pt idx="803">
                  <c:v>27.219876837950554</c:v>
                </c:pt>
                <c:pt idx="804">
                  <c:v>27.201489955969524</c:v>
                </c:pt>
                <c:pt idx="805">
                  <c:v>27.183046347428736</c:v>
                </c:pt>
                <c:pt idx="806">
                  <c:v>27.164546060180545</c:v>
                </c:pt>
                <c:pt idx="807">
                  <c:v>27.1459891422605</c:v>
                </c:pt>
                <c:pt idx="808">
                  <c:v>27.127375641886598</c:v>
                </c:pt>
                <c:pt idx="809">
                  <c:v>27.108705607460646</c:v>
                </c:pt>
                <c:pt idx="810">
                  <c:v>27.089979087567841</c:v>
                </c:pt>
                <c:pt idx="811">
                  <c:v>27.071196130977107</c:v>
                </c:pt>
                <c:pt idx="812">
                  <c:v>27.052356786640949</c:v>
                </c:pt>
                <c:pt idx="813">
                  <c:v>27.033461103696354</c:v>
                </c:pt>
                <c:pt idx="814">
                  <c:v>27.014509131463946</c:v>
                </c:pt>
                <c:pt idx="815">
                  <c:v>26.995500919450304</c:v>
                </c:pt>
                <c:pt idx="816">
                  <c:v>26.976436517345078</c:v>
                </c:pt>
                <c:pt idx="817">
                  <c:v>26.957315975023782</c:v>
                </c:pt>
                <c:pt idx="818">
                  <c:v>26.938139342546318</c:v>
                </c:pt>
                <c:pt idx="819">
                  <c:v>26.918906670158943</c:v>
                </c:pt>
                <c:pt idx="820">
                  <c:v>26.899618008292151</c:v>
                </c:pt>
                <c:pt idx="821">
                  <c:v>26.880273407563063</c:v>
                </c:pt>
                <c:pt idx="822">
                  <c:v>26.860872918774131</c:v>
                </c:pt>
                <c:pt idx="823">
                  <c:v>26.841416592914939</c:v>
                </c:pt>
                <c:pt idx="824">
                  <c:v>26.821904481160473</c:v>
                </c:pt>
                <c:pt idx="825">
                  <c:v>26.802336634872166</c:v>
                </c:pt>
                <c:pt idx="826">
                  <c:v>26.78271310559867</c:v>
                </c:pt>
                <c:pt idx="827">
                  <c:v>26.763033945076128</c:v>
                </c:pt>
                <c:pt idx="828">
                  <c:v>26.743299205226613</c:v>
                </c:pt>
                <c:pt idx="829">
                  <c:v>26.723508938160201</c:v>
                </c:pt>
                <c:pt idx="830">
                  <c:v>26.703663196174613</c:v>
                </c:pt>
                <c:pt idx="831">
                  <c:v>26.683762031755432</c:v>
                </c:pt>
                <c:pt idx="832">
                  <c:v>26.663805497576849</c:v>
                </c:pt>
                <c:pt idx="833">
                  <c:v>26.643793646500015</c:v>
                </c:pt>
                <c:pt idx="834">
                  <c:v>26.623726531575556</c:v>
                </c:pt>
                <c:pt idx="835">
                  <c:v>25.577006237682269</c:v>
                </c:pt>
                <c:pt idx="836">
                  <c:v>24.568787633662112</c:v>
                </c:pt>
                <c:pt idx="837">
                  <c:v>23.597689082215251</c:v>
                </c:pt>
                <c:pt idx="838">
                  <c:v>22.662377466838748</c:v>
                </c:pt>
                <c:pt idx="839">
                  <c:v>21.76156649939588</c:v>
                </c:pt>
                <c:pt idx="840">
                  <c:v>20.894015085596696</c:v>
                </c:pt>
                <c:pt idx="841">
                  <c:v>20.058525746370478</c:v>
                </c:pt>
                <c:pt idx="842">
                  <c:v>19.253943093175245</c:v>
                </c:pt>
                <c:pt idx="843">
                  <c:v>18.479152355352241</c:v>
                </c:pt>
                <c:pt idx="844">
                  <c:v>17.733077957692014</c:v>
                </c:pt>
                <c:pt idx="845">
                  <c:v>17.014682146436073</c:v>
                </c:pt>
                <c:pt idx="846">
                  <c:v>16.32296366199186</c:v>
                </c:pt>
                <c:pt idx="847">
                  <c:v>15.656956456690226</c:v>
                </c:pt>
                <c:pt idx="848">
                  <c:v>15.015728455963266</c:v>
                </c:pt>
                <c:pt idx="849">
                  <c:v>14.398380361366339</c:v>
                </c:pt>
                <c:pt idx="850">
                  <c:v>13.804044493910689</c:v>
                </c:pt>
                <c:pt idx="851">
                  <c:v>13.231883676213407</c:v>
                </c:pt>
                <c:pt idx="852">
                  <c:v>12.681090152007929</c:v>
                </c:pt>
                <c:pt idx="853">
                  <c:v>12.150884541591788</c:v>
                </c:pt>
                <c:pt idx="854">
                  <c:v>11.640514831817992</c:v>
                </c:pt>
                <c:pt idx="855">
                  <c:v>11.14925539926222</c:v>
                </c:pt>
                <c:pt idx="856">
                  <c:v>10.676406065219455</c:v>
                </c:pt>
                <c:pt idx="857">
                  <c:v>10.221291181200312</c:v>
                </c:pt>
                <c:pt idx="858">
                  <c:v>9.7832587436083571</c:v>
                </c:pt>
                <c:pt idx="859">
                  <c:v>9.3616795362848233</c:v>
                </c:pt>
                <c:pt idx="860">
                  <c:v>8.955946299604765</c:v>
                </c:pt>
                <c:pt idx="861">
                  <c:v>8.5654729247983035</c:v>
                </c:pt>
                <c:pt idx="862">
                  <c:v>8.1896936721503923</c:v>
                </c:pt>
                <c:pt idx="863">
                  <c:v>7.8280624117005946</c:v>
                </c:pt>
                <c:pt idx="864">
                  <c:v>7.4800518850189546</c:v>
                </c:pt>
                <c:pt idx="865">
                  <c:v>7.145152986571552</c:v>
                </c:pt>
                <c:pt idx="866">
                  <c:v>6.8228740631071023</c:v>
                </c:pt>
                <c:pt idx="867">
                  <c:v>6.5127402293884975</c:v>
                </c:pt>
                <c:pt idx="868">
                  <c:v>6.2142926984553295</c:v>
                </c:pt>
                <c:pt idx="869">
                  <c:v>5.92708812442772</c:v>
                </c:pt>
                <c:pt idx="870">
                  <c:v>5.6506979556380346</c:v>
                </c:pt>
                <c:pt idx="871">
                  <c:v>5.3847077955936031</c:v>
                </c:pt>
                <c:pt idx="872">
                  <c:v>5.1287167689135256</c:v>
                </c:pt>
                <c:pt idx="873">
                  <c:v>4.8823368889245931</c:v>
                </c:pt>
                <c:pt idx="874">
                  <c:v>4.6451924230170354</c:v>
                </c:pt>
                <c:pt idx="875">
                  <c:v>4.4169192511116879</c:v>
                </c:pt>
                <c:pt idx="876">
                  <c:v>4.1971642116246137</c:v>
                </c:pt>
                <c:pt idx="877">
                  <c:v>3.9855844280629027</c:v>
                </c:pt>
                <c:pt idx="878">
                  <c:v>3.7818466077488799</c:v>
                </c:pt>
                <c:pt idx="879">
                  <c:v>3.5856263020140839</c:v>
                </c:pt>
                <c:pt idx="880">
                  <c:v>3.3966071143378245</c:v>
                </c:pt>
                <c:pt idx="881">
                  <c:v>3.2144798390555946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8040"/>
        <c:axId val="505514512"/>
      </c:scatterChart>
      <c:valAx>
        <c:axId val="50551804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4512"/>
        <c:crosses val="autoZero"/>
        <c:crossBetween val="midCat"/>
      </c:valAx>
      <c:valAx>
        <c:axId val="50551451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80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0.65061343198140087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0.12436815990715198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0.65061343198140087</c:v>
                </c:pt>
                <c:pt idx="1">
                  <c:v>1.271734553512581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0.12436815990715198</c:v>
                </c:pt>
                <c:pt idx="1">
                  <c:v>0.25639152988044756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1.271734553512581</c:v>
                </c:pt>
                <c:pt idx="1">
                  <c:v>0.98227303474038019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0.25639152988044756</c:v>
                </c:pt>
                <c:pt idx="1">
                  <c:v>0.19486458471444601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0.65061343198140087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-0.12436815990715198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0.65061343198140087</c:v>
                </c:pt>
                <c:pt idx="1">
                  <c:v>1.271734553512581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-0.12436815990715198</c:v>
                </c:pt>
                <c:pt idx="1">
                  <c:v>-0.25639152988044756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1.271734553512581</c:v>
                </c:pt>
                <c:pt idx="1">
                  <c:v>0.98227303474038019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-0.25639152988044756</c:v>
                </c:pt>
                <c:pt idx="1">
                  <c:v>-0.19486458471444601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1.271734553512581</c:v>
                </c:pt>
                <c:pt idx="1">
                  <c:v>1.271734553512581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0.25639152988044756</c:v>
                </c:pt>
                <c:pt idx="1">
                  <c:v>-0.25639152988044756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0.98227303474038019</c:v>
                </c:pt>
                <c:pt idx="1">
                  <c:v>0.98227303474038019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0.19486458471444601</c:v>
                </c:pt>
                <c:pt idx="1">
                  <c:v>-0.19486458471444601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1.271734553512581</c:v>
                </c:pt>
                <c:pt idx="1">
                  <c:v>1.271734553512581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0.65061343198140087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0.12436815990715198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0.65061343198140087</c:v>
                </c:pt>
                <c:pt idx="1">
                  <c:v>1.271734553512581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0.12436815990715198</c:v>
                </c:pt>
                <c:pt idx="1">
                  <c:v>0.25639152988044756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1.271734553512581</c:v>
                </c:pt>
                <c:pt idx="1">
                  <c:v>0.98227303474038019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0.25639152988044756</c:v>
                </c:pt>
                <c:pt idx="1">
                  <c:v>0.19486458471444601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0.65061343198140087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-0.12436815990715198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0.65061343198140087</c:v>
                </c:pt>
                <c:pt idx="1">
                  <c:v>1.271734553512581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-0.12436815990715198</c:v>
                </c:pt>
                <c:pt idx="1">
                  <c:v>-0.25639152988044756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1.271734553512581</c:v>
                </c:pt>
                <c:pt idx="1">
                  <c:v>0.98227303474038019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-0.25639152988044756</c:v>
                </c:pt>
                <c:pt idx="1">
                  <c:v>-0.19486458471444601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1.271734553512581</c:v>
                </c:pt>
                <c:pt idx="1">
                  <c:v>1.271734553512581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0.25639152988044756</c:v>
                </c:pt>
                <c:pt idx="1">
                  <c:v>-0.25639152988044756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0.98227303474038019</c:v>
                </c:pt>
                <c:pt idx="1">
                  <c:v>0.98227303474038019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0.19486458471444601</c:v>
                </c:pt>
                <c:pt idx="1">
                  <c:v>-0.19486458471444601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1.271734553512581</c:v>
                </c:pt>
                <c:pt idx="1">
                  <c:v>1.271734553512581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5296"/>
        <c:axId val="505518824"/>
      </c:scatterChart>
      <c:valAx>
        <c:axId val="50551529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505518824"/>
        <c:crosses val="autoZero"/>
        <c:crossBetween val="midCat"/>
      </c:valAx>
      <c:valAx>
        <c:axId val="505518824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50551529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24</c:v>
                </c:pt>
                <c:pt idx="1">
                  <c:v>23.098483583777163</c:v>
                </c:pt>
                <c:pt idx="2">
                  <c:v>22.19696716755433</c:v>
                </c:pt>
                <c:pt idx="3">
                  <c:v>21.295450751331494</c:v>
                </c:pt>
                <c:pt idx="4">
                  <c:v>20.393934335108661</c:v>
                </c:pt>
                <c:pt idx="5">
                  <c:v>19.492417918885824</c:v>
                </c:pt>
                <c:pt idx="6">
                  <c:v>18.590901502662987</c:v>
                </c:pt>
                <c:pt idx="7">
                  <c:v>17.689385086440154</c:v>
                </c:pt>
                <c:pt idx="8">
                  <c:v>16.787868670217318</c:v>
                </c:pt>
                <c:pt idx="9">
                  <c:v>15.886352253994485</c:v>
                </c:pt>
                <c:pt idx="10">
                  <c:v>14.98483583777165</c:v>
                </c:pt>
                <c:pt idx="11">
                  <c:v>14.083319421548813</c:v>
                </c:pt>
                <c:pt idx="12">
                  <c:v>13.181803005325978</c:v>
                </c:pt>
                <c:pt idx="13">
                  <c:v>12.280286589103142</c:v>
                </c:pt>
                <c:pt idx="14">
                  <c:v>11.378770172880307</c:v>
                </c:pt>
                <c:pt idx="15">
                  <c:v>10.47725375665747</c:v>
                </c:pt>
                <c:pt idx="16">
                  <c:v>9.5757373404346335</c:v>
                </c:pt>
                <c:pt idx="17">
                  <c:v>8.6742209242117987</c:v>
                </c:pt>
                <c:pt idx="18">
                  <c:v>7.7727045079889621</c:v>
                </c:pt>
                <c:pt idx="19">
                  <c:v>6.8711880917661254</c:v>
                </c:pt>
                <c:pt idx="20">
                  <c:v>5.9696716755432924</c:v>
                </c:pt>
                <c:pt idx="21">
                  <c:v>6.172565663358939</c:v>
                </c:pt>
                <c:pt idx="22">
                  <c:v>6.3754596511745829</c:v>
                </c:pt>
                <c:pt idx="23">
                  <c:v>6.578353638990226</c:v>
                </c:pt>
                <c:pt idx="24">
                  <c:v>6.781247626805869</c:v>
                </c:pt>
                <c:pt idx="25">
                  <c:v>6.984141614621513</c:v>
                </c:pt>
                <c:pt idx="26">
                  <c:v>7.187035602437156</c:v>
                </c:pt>
                <c:pt idx="27">
                  <c:v>7.3899295902527991</c:v>
                </c:pt>
                <c:pt idx="28">
                  <c:v>7.5928235780684421</c:v>
                </c:pt>
                <c:pt idx="29">
                  <c:v>7.795717565884086</c:v>
                </c:pt>
                <c:pt idx="30">
                  <c:v>7.9986115536997291</c:v>
                </c:pt>
                <c:pt idx="31">
                  <c:v>8.2015055415153721</c:v>
                </c:pt>
                <c:pt idx="32">
                  <c:v>8.4043995293310161</c:v>
                </c:pt>
                <c:pt idx="33">
                  <c:v>8.6072935171466582</c:v>
                </c:pt>
                <c:pt idx="34">
                  <c:v>8.8101875049623022</c:v>
                </c:pt>
                <c:pt idx="35">
                  <c:v>9.0130814927779461</c:v>
                </c:pt>
                <c:pt idx="36">
                  <c:v>9.2159754805935883</c:v>
                </c:pt>
                <c:pt idx="37">
                  <c:v>9.4188694684092322</c:v>
                </c:pt>
                <c:pt idx="38">
                  <c:v>9.6217634562248762</c:v>
                </c:pt>
                <c:pt idx="39">
                  <c:v>9.8246574440405183</c:v>
                </c:pt>
                <c:pt idx="40">
                  <c:v>10.02755143185616</c:v>
                </c:pt>
                <c:pt idx="41">
                  <c:v>10.230445419671803</c:v>
                </c:pt>
                <c:pt idx="42">
                  <c:v>10.433339407487445</c:v>
                </c:pt>
                <c:pt idx="43">
                  <c:v>10.636233395303087</c:v>
                </c:pt>
                <c:pt idx="44">
                  <c:v>10.839127383118733</c:v>
                </c:pt>
                <c:pt idx="45">
                  <c:v>11.042021370934375</c:v>
                </c:pt>
                <c:pt idx="46">
                  <c:v>11.244915358750017</c:v>
                </c:pt>
                <c:pt idx="47">
                  <c:v>11.447809346565659</c:v>
                </c:pt>
                <c:pt idx="48">
                  <c:v>11.650703334381301</c:v>
                </c:pt>
                <c:pt idx="49">
                  <c:v>11.853597322196944</c:v>
                </c:pt>
                <c:pt idx="50">
                  <c:v>12.056491310012586</c:v>
                </c:pt>
                <c:pt idx="51">
                  <c:v>12.259385297828228</c:v>
                </c:pt>
                <c:pt idx="52">
                  <c:v>12.46227928564387</c:v>
                </c:pt>
                <c:pt idx="53">
                  <c:v>12.665173273459512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1.0412519781472538</c:v>
                </c:pt>
                <c:pt idx="1">
                  <c:v>1.0397784711884628</c:v>
                </c:pt>
                <c:pt idx="2">
                  <c:v>1.0353719116051687</c:v>
                </c:pt>
                <c:pt idx="3">
                  <c:v>1.0280739400502981</c:v>
                </c:pt>
                <c:pt idx="4">
                  <c:v>1.017953153341038</c:v>
                </c:pt>
                <c:pt idx="5">
                  <c:v>1.0051039205031627</c:v>
                </c:pt>
                <c:pt idx="6">
                  <c:v>0.98964476927924638</c:v>
                </c:pt>
                <c:pt idx="7">
                  <c:v>0.97171638519313797</c:v>
                </c:pt>
                <c:pt idx="8">
                  <c:v>0.95147927460490922</c:v>
                </c:pt>
                <c:pt idx="9">
                  <c:v>0.92911115069829986</c:v>
                </c:pt>
                <c:pt idx="10">
                  <c:v>0.90480410679484757</c:v>
                </c:pt>
                <c:pt idx="11">
                  <c:v>0.87876164465686746</c:v>
                </c:pt>
                <c:pt idx="12">
                  <c:v>0.85119562649352931</c:v>
                </c:pt>
                <c:pt idx="13">
                  <c:v>0.82232321828154165</c:v>
                </c:pt>
                <c:pt idx="14">
                  <c:v>0.79236388890210352</c:v>
                </c:pt>
                <c:pt idx="15">
                  <c:v>0.76153652470018007</c:v>
                </c:pt>
                <c:pt idx="16">
                  <c:v>0.73005671267190875</c:v>
                </c:pt>
                <c:pt idx="17">
                  <c:v>0.69813423790448637</c:v>
                </c:pt>
                <c:pt idx="18">
                  <c:v>0.66597083247780275</c:v>
                </c:pt>
                <c:pt idx="19">
                  <c:v>0.63375820414283202</c:v>
                </c:pt>
                <c:pt idx="20">
                  <c:v>0.60167636406270519</c:v>
                </c:pt>
                <c:pt idx="21">
                  <c:v>0.56989226405794069</c:v>
                </c:pt>
                <c:pt idx="22">
                  <c:v>0.53855874542067383</c:v>
                </c:pt>
                <c:pt idx="23">
                  <c:v>0.50781379369116997</c:v>
                </c:pt>
                <c:pt idx="24">
                  <c:v>0.47778008700969682</c:v>
                </c:pt>
                <c:pt idx="25">
                  <c:v>0.44856481990025932</c:v>
                </c:pt>
                <c:pt idx="26">
                  <c:v>0.420259779688756</c:v>
                </c:pt>
                <c:pt idx="27">
                  <c:v>0.39294164923523728</c:v>
                </c:pt>
                <c:pt idx="28">
                  <c:v>0.36667250725118872</c:v>
                </c:pt>
                <c:pt idx="29">
                  <c:v>0.34150049612213057</c:v>
                </c:pt>
                <c:pt idx="30">
                  <c:v>0.31746062677584569</c:v>
                </c:pt>
                <c:pt idx="31">
                  <c:v>0.29457569061617161</c:v>
                </c:pt>
                <c:pt idx="32">
                  <c:v>0.27285724975464476</c:v>
                </c:pt>
                <c:pt idx="33">
                  <c:v>0.25230667858215783</c:v>
                </c:pt>
                <c:pt idx="34">
                  <c:v>0.23291623199329387</c:v>
                </c:pt>
                <c:pt idx="35">
                  <c:v>0.21467011817418435</c:v>
                </c:pt>
                <c:pt idx="36">
                  <c:v>0.19754555666626122</c:v>
                </c:pt>
                <c:pt idx="37">
                  <c:v>0.18151380531089073</c:v>
                </c:pt>
                <c:pt idx="38">
                  <c:v>0.16654114256569563</c:v>
                </c:pt>
                <c:pt idx="39">
                  <c:v>0.15258979448033505</c:v>
                </c:pt>
                <c:pt idx="40">
                  <c:v>0.13961879826173637</c:v>
                </c:pt>
                <c:pt idx="41">
                  <c:v>0.12758479679625145</c:v>
                </c:pt>
                <c:pt idx="42">
                  <c:v>0.11644276069391346</c:v>
                </c:pt>
                <c:pt idx="43">
                  <c:v>0.10614663635642649</c:v>
                </c:pt>
                <c:pt idx="44">
                  <c:v>9.6649920236218559E-2</c:v>
                </c:pt>
                <c:pt idx="45">
                  <c:v>8.7906160849345272E-2</c:v>
                </c:pt>
                <c:pt idx="46">
                  <c:v>7.9869391239038523E-2</c:v>
                </c:pt>
                <c:pt idx="47">
                  <c:v>7.249449547434797E-2</c:v>
                </c:pt>
                <c:pt idx="48">
                  <c:v>6.5737513429407549E-2</c:v>
                </c:pt>
                <c:pt idx="49">
                  <c:v>5.9555888546228904E-2</c:v>
                </c:pt>
                <c:pt idx="50">
                  <c:v>5.3908663562153757E-2</c:v>
                </c:pt>
                <c:pt idx="51">
                  <c:v>4.8756629307340128E-2</c:v>
                </c:pt>
                <c:pt idx="52">
                  <c:v>4.4062431672722162E-2</c:v>
                </c:pt>
                <c:pt idx="53">
                  <c:v>3.9790641738450039E-2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19216"/>
        <c:axId val="505511768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5216"/>
        <c:axId val="497527176"/>
      </c:lineChart>
      <c:catAx>
        <c:axId val="50551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5511768"/>
        <c:crosses val="autoZero"/>
        <c:auto val="1"/>
        <c:lblAlgn val="ctr"/>
        <c:lblOffset val="100"/>
        <c:noMultiLvlLbl val="0"/>
      </c:catAx>
      <c:valAx>
        <c:axId val="505511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5519216"/>
        <c:crosses val="autoZero"/>
        <c:crossBetween val="between"/>
      </c:valAx>
      <c:valAx>
        <c:axId val="4975271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97525216"/>
        <c:crosses val="max"/>
        <c:crossBetween val="between"/>
      </c:valAx>
      <c:catAx>
        <c:axId val="49752521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975271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9136"/>
        <c:axId val="49753070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4824"/>
        <c:axId val="497529920"/>
      </c:lineChart>
      <c:catAx>
        <c:axId val="49752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497530704"/>
        <c:crosses val="autoZero"/>
        <c:auto val="1"/>
        <c:lblAlgn val="ctr"/>
        <c:lblOffset val="100"/>
        <c:noMultiLvlLbl val="0"/>
      </c:catAx>
      <c:valAx>
        <c:axId val="49753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497529136"/>
        <c:crosses val="autoZero"/>
        <c:crossBetween val="between"/>
      </c:valAx>
      <c:valAx>
        <c:axId val="4975299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497524824"/>
        <c:crosses val="max"/>
        <c:crossBetween val="between"/>
      </c:valAx>
      <c:catAx>
        <c:axId val="497524824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0.00" sourceLinked="1"/>
        <c:majorTickMark val="out"/>
        <c:minorTickMark val="none"/>
        <c:tickLblPos val="nextTo"/>
        <c:crossAx val="497529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5608"/>
        <c:axId val="497531488"/>
      </c:scatterChart>
      <c:valAx>
        <c:axId val="49752560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31488"/>
        <c:crosses val="autoZero"/>
        <c:crossBetween val="midCat"/>
        <c:majorUnit val="100"/>
      </c:valAx>
      <c:valAx>
        <c:axId val="4975314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56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7960"/>
        <c:axId val="497531096"/>
      </c:scatterChart>
      <c:valAx>
        <c:axId val="49752796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31096"/>
        <c:crosses val="autoZero"/>
        <c:crossBetween val="midCat"/>
        <c:majorUnit val="100"/>
      </c:valAx>
      <c:valAx>
        <c:axId val="4975310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79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4432"/>
        <c:axId val="497526392"/>
      </c:scatterChart>
      <c:valAx>
        <c:axId val="4975244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6392"/>
        <c:crosses val="autoZero"/>
        <c:crossBetween val="midCat"/>
        <c:majorUnit val="100"/>
      </c:valAx>
      <c:valAx>
        <c:axId val="4975263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44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7568"/>
        <c:axId val="497528352"/>
      </c:scatterChart>
      <c:valAx>
        <c:axId val="49752756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8352"/>
        <c:crosses val="autoZero"/>
        <c:crossBetween val="midCat"/>
        <c:majorUnit val="100"/>
      </c:valAx>
      <c:valAx>
        <c:axId val="49752835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7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4528"/>
        <c:axId val="503502176"/>
      </c:scatterChart>
      <c:valAx>
        <c:axId val="503504528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2176"/>
        <c:crosses val="autoZero"/>
        <c:crossBetween val="midCat"/>
      </c:valAx>
      <c:valAx>
        <c:axId val="503502176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4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0.10444842000455568</c:v>
                </c:pt>
                <c:pt idx="2">
                  <c:v>0.10668409480671656</c:v>
                </c:pt>
                <c:pt idx="3">
                  <c:v>0.19752019224819481</c:v>
                </c:pt>
                <c:pt idx="4">
                  <c:v>0.2894630621261442</c:v>
                </c:pt>
                <c:pt idx="5">
                  <c:v>0.38050072809725344</c:v>
                </c:pt>
                <c:pt idx="6">
                  <c:v>0.47075699709831903</c:v>
                </c:pt>
                <c:pt idx="7">
                  <c:v>0.56034557749497194</c:v>
                </c:pt>
                <c:pt idx="8">
                  <c:v>0.64937326959018793</c:v>
                </c:pt>
                <c:pt idx="9">
                  <c:v>0.73794130561760252</c:v>
                </c:pt>
                <c:pt idx="10">
                  <c:v>0.82614649851085475</c:v>
                </c:pt>
                <c:pt idx="11">
                  <c:v>0.914082270490994</c:v>
                </c:pt>
                <c:pt idx="12">
                  <c:v>1.0018395931460462</c:v>
                </c:pt>
                <c:pt idx="13">
                  <c:v>1.0895078654153409</c:v>
                </c:pt>
                <c:pt idx="14">
                  <c:v>1.1771757528117721</c:v>
                </c:pt>
                <c:pt idx="15">
                  <c:v>1.2649320093581959</c:v>
                </c:pt>
                <c:pt idx="16">
                  <c:v>1.3528663029174233</c:v>
                </c:pt>
                <c:pt idx="17">
                  <c:v>1.4410700647982717</c:v>
                </c:pt>
                <c:pt idx="18">
                  <c:v>1.5296373857414414</c:v>
                </c:pt>
                <c:pt idx="19">
                  <c:v>1.6186659827276677</c:v>
                </c:pt>
                <c:pt idx="20">
                  <c:v>1.7082582646985851</c:v>
                </c:pt>
                <c:pt idx="21">
                  <c:v>1.7897789700391755</c:v>
                </c:pt>
                <c:pt idx="22">
                  <c:v>1.8191563486463627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103.33584653766222</c:v>
                </c:pt>
                <c:pt idx="2">
                  <c:v>103.59288831357564</c:v>
                </c:pt>
                <c:pt idx="3">
                  <c:v>109.62220402825031</c:v>
                </c:pt>
                <c:pt idx="4">
                  <c:v>114.04221309553405</c:v>
                </c:pt>
                <c:pt idx="5">
                  <c:v>118.02934889617086</c:v>
                </c:pt>
                <c:pt idx="6">
                  <c:v>121.59260597394928</c:v>
                </c:pt>
                <c:pt idx="7">
                  <c:v>124.71520986639518</c:v>
                </c:pt>
                <c:pt idx="8">
                  <c:v>127.38221832457043</c:v>
                </c:pt>
                <c:pt idx="9">
                  <c:v>129.58103310113572</c:v>
                </c:pt>
                <c:pt idx="10">
                  <c:v>131.30134381723508</c:v>
                </c:pt>
                <c:pt idx="11">
                  <c:v>132.53507320487992</c:v>
                </c:pt>
                <c:pt idx="12">
                  <c:v>133.27633602050381</c:v>
                </c:pt>
                <c:pt idx="13">
                  <c:v>133.52141126526692</c:v>
                </c:pt>
                <c:pt idx="14">
                  <c:v>133.26872727061127</c:v>
                </c:pt>
                <c:pt idx="15">
                  <c:v>132.51885943070434</c:v>
                </c:pt>
                <c:pt idx="16">
                  <c:v>131.27454058893397</c:v>
                </c:pt>
                <c:pt idx="17">
                  <c:v>129.54068431345149</c:v>
                </c:pt>
                <c:pt idx="18">
                  <c:v>127.32442153376785</c:v>
                </c:pt>
                <c:pt idx="19">
                  <c:v>124.63515126565889</c:v>
                </c:pt>
                <c:pt idx="20">
                  <c:v>121.48460643332642</c:v>
                </c:pt>
                <c:pt idx="21">
                  <c:v>92.940757903751219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3352"/>
        <c:axId val="503501784"/>
      </c:scatterChart>
      <c:valAx>
        <c:axId val="50350335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1784"/>
        <c:crosses val="autoZero"/>
        <c:crossBetween val="midCat"/>
      </c:valAx>
      <c:valAx>
        <c:axId val="50350178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33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0.10444842000455568</c:v>
                </c:pt>
                <c:pt idx="2">
                  <c:v>0.10668409480671656</c:v>
                </c:pt>
                <c:pt idx="3">
                  <c:v>0.19752019224819481</c:v>
                </c:pt>
                <c:pt idx="4">
                  <c:v>0.2894630621261442</c:v>
                </c:pt>
                <c:pt idx="5">
                  <c:v>0.38050072809725344</c:v>
                </c:pt>
                <c:pt idx="6">
                  <c:v>0.47075699709831903</c:v>
                </c:pt>
                <c:pt idx="7">
                  <c:v>0.56034557749497194</c:v>
                </c:pt>
                <c:pt idx="8">
                  <c:v>0.64937326959018793</c:v>
                </c:pt>
                <c:pt idx="9">
                  <c:v>0.73794130561760252</c:v>
                </c:pt>
                <c:pt idx="10">
                  <c:v>0.82614649851085475</c:v>
                </c:pt>
                <c:pt idx="11">
                  <c:v>0.914082270490994</c:v>
                </c:pt>
                <c:pt idx="12">
                  <c:v>1.0018395931460462</c:v>
                </c:pt>
                <c:pt idx="13">
                  <c:v>1.0895078654153409</c:v>
                </c:pt>
                <c:pt idx="14">
                  <c:v>1.1771757528117721</c:v>
                </c:pt>
                <c:pt idx="15">
                  <c:v>1.2649320093581959</c:v>
                </c:pt>
                <c:pt idx="16">
                  <c:v>1.3528663029174233</c:v>
                </c:pt>
                <c:pt idx="17">
                  <c:v>1.4410700647982717</c:v>
                </c:pt>
                <c:pt idx="18">
                  <c:v>1.5296373857414414</c:v>
                </c:pt>
                <c:pt idx="19">
                  <c:v>1.6186659827276677</c:v>
                </c:pt>
                <c:pt idx="20">
                  <c:v>1.7082582646985851</c:v>
                </c:pt>
                <c:pt idx="21">
                  <c:v>1.7897789700391755</c:v>
                </c:pt>
                <c:pt idx="22">
                  <c:v>1.8191563486463627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23.230935330619626</c:v>
                </c:pt>
                <c:pt idx="2">
                  <c:v>23.288720901392843</c:v>
                </c:pt>
                <c:pt idx="3">
                  <c:v>24.644171581370063</c:v>
                </c:pt>
                <c:pt idx="4">
                  <c:v>25.63783397678478</c:v>
                </c:pt>
                <c:pt idx="5">
                  <c:v>26.534182117748944</c:v>
                </c:pt>
                <c:pt idx="6">
                  <c:v>27.335238067971151</c:v>
                </c:pt>
                <c:pt idx="7">
                  <c:v>28.037230759946763</c:v>
                </c:pt>
                <c:pt idx="8">
                  <c:v>28.63680102616124</c:v>
                </c:pt>
                <c:pt idx="9">
                  <c:v>29.131116654182751</c:v>
                </c:pt>
                <c:pt idx="10">
                  <c:v>29.51785976737446</c:v>
                </c:pt>
                <c:pt idx="11">
                  <c:v>29.795214514832949</c:v>
                </c:pt>
                <c:pt idx="12">
                  <c:v>29.961857834743</c:v>
                </c:pt>
                <c:pt idx="13">
                  <c:v>30.016953209223264</c:v>
                </c:pt>
                <c:pt idx="14">
                  <c:v>29.960147311409393</c:v>
                </c:pt>
                <c:pt idx="15">
                  <c:v>29.791569495684623</c:v>
                </c:pt>
                <c:pt idx="16">
                  <c:v>29.511834132668039</c:v>
                </c:pt>
                <c:pt idx="17">
                  <c:v>29.122045841790275</c:v>
                </c:pt>
                <c:pt idx="18">
                  <c:v>28.623807727567971</c:v>
                </c:pt>
                <c:pt idx="19">
                  <c:v>28.019232783071555</c:v>
                </c:pt>
                <c:pt idx="20">
                  <c:v>27.310958687407584</c:v>
                </c:pt>
                <c:pt idx="21">
                  <c:v>20.894015085596696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1392"/>
        <c:axId val="503503744"/>
      </c:scatterChart>
      <c:valAx>
        <c:axId val="50350139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3744"/>
        <c:crosses val="autoZero"/>
        <c:crossBetween val="midCat"/>
      </c:valAx>
      <c:valAx>
        <c:axId val="50350374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13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7664"/>
        <c:axId val="503501000"/>
      </c:scatterChart>
      <c:valAx>
        <c:axId val="503507664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1000"/>
        <c:crosses val="autoZero"/>
        <c:crossBetween val="midCat"/>
        <c:majorUnit val="2"/>
      </c:valAx>
      <c:valAx>
        <c:axId val="50350100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76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3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3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444580</xdr:colOff>
      <xdr:row>43</xdr:row>
      <xdr:rowOff>88410</xdr:rowOff>
    </xdr:from>
    <xdr:to>
      <xdr:col>8</xdr:col>
      <xdr:colOff>713189</xdr:colOff>
      <xdr:row>55</xdr:row>
      <xdr:rowOff>105294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5223" y="7109696"/>
          <a:ext cx="2976430" cy="197631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5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5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5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500-000024427D00}"/>
            </a:ext>
          </a:extLst>
        </xdr:cNvPr>
        <xdr:cNvGrpSpPr>
          <a:grpSpLocks/>
        </xdr:cNvGrpSpPr>
      </xdr:nvGrpSpPr>
      <xdr:grpSpPr bwMode="auto">
        <a:xfrm>
          <a:off x="8207188" y="27456504"/>
          <a:ext cx="5738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5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5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5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5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5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4320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5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5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5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pSpPr/>
      </xdr:nvGrpSpPr>
      <xdr:grpSpPr>
        <a:xfrm>
          <a:off x="546606" y="14472584"/>
          <a:ext cx="6123267" cy="3667604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6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6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6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6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7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7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700-0000C4AD7000}"/>
            </a:ext>
          </a:extLst>
        </xdr:cNvPr>
        <xdr:cNvGrpSpPr>
          <a:grpSpLocks/>
        </xdr:cNvGrpSpPr>
      </xdr:nvGrpSpPr>
      <xdr:grpSpPr bwMode="auto">
        <a:xfrm>
          <a:off x="1858211" y="3494639"/>
          <a:ext cx="521903" cy="258946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7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7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8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8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800-000079B97000}"/>
            </a:ext>
          </a:extLst>
        </xdr:cNvPr>
        <xdr:cNvGrpSpPr>
          <a:grpSpLocks/>
        </xdr:cNvGrpSpPr>
      </xdr:nvGrpSpPr>
      <xdr:grpSpPr bwMode="auto">
        <a:xfrm>
          <a:off x="2040890" y="3362960"/>
          <a:ext cx="527050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8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8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9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9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pSpPr/>
      </xdr:nvGrpSpPr>
      <xdr:grpSpPr>
        <a:xfrm>
          <a:off x="13002079" y="3271637"/>
          <a:ext cx="5921454" cy="3230976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0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topLeftCell="A56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" zoomScale="70" zoomScaleNormal="70" workbookViewId="0">
      <selection activeCell="I13" sqref="I13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8.8583940801708352E-2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workbookViewId="0">
      <selection activeCell="A51" sqref="A51"/>
    </sheetView>
  </sheetViews>
  <sheetFormatPr defaultColWidth="9.1796875" defaultRowHeight="12.5"/>
  <cols>
    <col min="1" max="1" width="10.453125" bestFit="1" customWidth="1"/>
    <col min="2" max="3" width="12.453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1212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1211</v>
      </c>
      <c r="G2">
        <f>E3/B24</f>
        <v>0.12319190243404701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0.22048627625557526</v>
      </c>
      <c r="F3" s="10"/>
    </row>
    <row r="4" spans="1:7">
      <c r="A4">
        <f>Output!B25</f>
        <v>2</v>
      </c>
      <c r="B4">
        <f>Output!C25</f>
        <v>0.10444842000455568</v>
      </c>
      <c r="C4">
        <f>Output!D25</f>
        <v>103.33584653766222</v>
      </c>
      <c r="D4">
        <f>Output!E25</f>
        <v>23.230935330619626</v>
      </c>
      <c r="E4" s="10">
        <f>$E$3-$G$2*B4</f>
        <v>0.20761907668898369</v>
      </c>
      <c r="F4" s="10"/>
      <c r="G4" s="781" t="s">
        <v>1217</v>
      </c>
    </row>
    <row r="5" spans="1:7">
      <c r="A5">
        <f>Output!B26</f>
        <v>3</v>
      </c>
      <c r="B5">
        <f>Output!C26</f>
        <v>0.10668409480671656</v>
      </c>
      <c r="C5">
        <f>Output!D26</f>
        <v>103.59288831357564</v>
      </c>
      <c r="D5">
        <f>Output!E26</f>
        <v>23.288720901392843</v>
      </c>
      <c r="E5" s="10">
        <f t="shared" ref="E5:E24" si="0">$E$3-$G$2*B5</f>
        <v>0.20734365965688162</v>
      </c>
      <c r="F5" s="10"/>
    </row>
    <row r="6" spans="1:7">
      <c r="A6">
        <f>Output!B27</f>
        <v>4</v>
      </c>
      <c r="B6">
        <f>Output!C27</f>
        <v>0.19752019224819481</v>
      </c>
      <c r="C6">
        <f>Output!D27</f>
        <v>109.62220402825031</v>
      </c>
      <c r="D6">
        <f>Output!E27</f>
        <v>24.644171581370063</v>
      </c>
      <c r="E6" s="10">
        <f t="shared" si="0"/>
        <v>0.19615338800338145</v>
      </c>
      <c r="F6" s="10"/>
    </row>
    <row r="7" spans="1:7">
      <c r="A7">
        <f>Output!B28</f>
        <v>5</v>
      </c>
      <c r="B7">
        <f>Output!C28</f>
        <v>0.2894630621261442</v>
      </c>
      <c r="C7">
        <f>Output!D28</f>
        <v>114.04221309553405</v>
      </c>
      <c r="D7">
        <f>Output!E28</f>
        <v>25.63783397678478</v>
      </c>
      <c r="E7" s="10">
        <f>$E$3-$G$2*B7</f>
        <v>0.18482677094787081</v>
      </c>
      <c r="F7" s="10"/>
      <c r="G7" s="781" t="s">
        <v>1218</v>
      </c>
    </row>
    <row r="8" spans="1:7">
      <c r="A8">
        <f>Output!B29</f>
        <v>6</v>
      </c>
      <c r="B8">
        <f>Output!C29</f>
        <v>0.38050072809725344</v>
      </c>
      <c r="C8">
        <f>Output!D29</f>
        <v>118.02934889617086</v>
      </c>
      <c r="D8">
        <f>Output!E29</f>
        <v>26.534182117748944</v>
      </c>
      <c r="E8" s="10">
        <f t="shared" si="0"/>
        <v>0.17361166768373457</v>
      </c>
      <c r="F8" s="10"/>
    </row>
    <row r="9" spans="1:7">
      <c r="A9">
        <f>Output!B30</f>
        <v>7</v>
      </c>
      <c r="B9">
        <f>Output!C30</f>
        <v>0.47075699709831903</v>
      </c>
      <c r="C9">
        <f>Output!D30</f>
        <v>121.59260597394928</v>
      </c>
      <c r="D9">
        <f>Output!E30</f>
        <v>27.335238067971151</v>
      </c>
      <c r="E9" s="10">
        <f t="shared" si="0"/>
        <v>0.16249282619889419</v>
      </c>
      <c r="F9" s="10"/>
    </row>
    <row r="10" spans="1:7">
      <c r="A10">
        <f>Output!B31</f>
        <v>8</v>
      </c>
      <c r="B10">
        <f>Output!C31</f>
        <v>0.56034557749497194</v>
      </c>
      <c r="C10">
        <f>Output!D31</f>
        <v>124.71520986639518</v>
      </c>
      <c r="D10">
        <f>Output!E31</f>
        <v>28.037230759946763</v>
      </c>
      <c r="E10" s="10">
        <f t="shared" si="0"/>
        <v>0.15145623854346496</v>
      </c>
      <c r="F10" s="10"/>
    </row>
    <row r="11" spans="1:7">
      <c r="A11">
        <f>Output!B32</f>
        <v>9</v>
      </c>
      <c r="B11">
        <f>Output!C32</f>
        <v>0.64937326959018793</v>
      </c>
      <c r="C11">
        <f>Output!D32</f>
        <v>127.38221832457043</v>
      </c>
      <c r="D11">
        <f>Output!E32</f>
        <v>28.63680102616124</v>
      </c>
      <c r="E11" s="10">
        <f t="shared" si="0"/>
        <v>0.14048874778494272</v>
      </c>
      <c r="F11" s="10"/>
    </row>
    <row r="12" spans="1:7">
      <c r="A12">
        <f>Output!B33</f>
        <v>10</v>
      </c>
      <c r="B12">
        <f>Output!C33</f>
        <v>0.73794130561760252</v>
      </c>
      <c r="C12">
        <f>Output!D33</f>
        <v>129.58103310113572</v>
      </c>
      <c r="D12">
        <f>Output!E33</f>
        <v>29.131116654182751</v>
      </c>
      <c r="E12" s="10">
        <f t="shared" si="0"/>
        <v>0.1295778829318783</v>
      </c>
      <c r="F12" s="10"/>
    </row>
    <row r="13" spans="1:7">
      <c r="A13">
        <f>Output!B34</f>
        <v>11</v>
      </c>
      <c r="B13">
        <f>Output!C34</f>
        <v>0.82614649851085475</v>
      </c>
      <c r="C13">
        <f>Output!D34</f>
        <v>131.30134381723508</v>
      </c>
      <c r="D13">
        <f>Output!E34</f>
        <v>29.51785976737446</v>
      </c>
      <c r="E13" s="10">
        <f t="shared" si="0"/>
        <v>0.11871171741479648</v>
      </c>
      <c r="F13" s="10"/>
    </row>
    <row r="14" spans="1:7">
      <c r="A14">
        <f>Output!B35</f>
        <v>12</v>
      </c>
      <c r="B14">
        <f>Output!C35</f>
        <v>0.914082270490994</v>
      </c>
      <c r="C14">
        <f>Output!D35</f>
        <v>132.53507320487992</v>
      </c>
      <c r="D14">
        <f>Output!E35</f>
        <v>29.795214514832949</v>
      </c>
      <c r="E14" s="10">
        <f t="shared" si="0"/>
        <v>0.10787874237255655</v>
      </c>
      <c r="F14" s="10"/>
    </row>
    <row r="15" spans="1:7">
      <c r="A15">
        <f>Output!B36</f>
        <v>13</v>
      </c>
      <c r="B15">
        <f>Output!C36</f>
        <v>1.0018395931460462</v>
      </c>
      <c r="C15">
        <f>Output!D36</f>
        <v>133.27633602050381</v>
      </c>
      <c r="D15">
        <f>Output!E36</f>
        <v>29.961857834743</v>
      </c>
      <c r="E15" s="10">
        <f t="shared" si="0"/>
        <v>9.7067750842162182E-2</v>
      </c>
      <c r="F15" s="10"/>
    </row>
    <row r="16" spans="1:7">
      <c r="A16">
        <f>Output!B37</f>
        <v>14</v>
      </c>
      <c r="B16">
        <f>Output!C37</f>
        <v>1.0895078654153409</v>
      </c>
      <c r="C16">
        <f>Output!D37</f>
        <v>133.52141126526692</v>
      </c>
      <c r="D16">
        <f>Output!E37</f>
        <v>30.016953209223264</v>
      </c>
      <c r="E16" s="10">
        <f t="shared" si="0"/>
        <v>8.6267729598201753E-2</v>
      </c>
      <c r="F16" s="10"/>
    </row>
    <row r="17" spans="1:6">
      <c r="A17">
        <f>Output!B38</f>
        <v>15</v>
      </c>
      <c r="B17">
        <f>Output!C38</f>
        <v>1.1771757528117721</v>
      </c>
      <c r="C17">
        <f>Output!D38</f>
        <v>133.26872727061127</v>
      </c>
      <c r="D17">
        <f>Output!E38</f>
        <v>29.960147311409393</v>
      </c>
      <c r="E17" s="10">
        <f t="shared" si="0"/>
        <v>7.5467755767461592E-2</v>
      </c>
      <c r="F17" s="10"/>
    </row>
    <row r="18" spans="1:6">
      <c r="A18">
        <f>Output!B39</f>
        <v>16</v>
      </c>
      <c r="B18">
        <f>Output!C39</f>
        <v>1.2649320093581959</v>
      </c>
      <c r="C18">
        <f>Output!D39</f>
        <v>132.51885943070434</v>
      </c>
      <c r="D18">
        <f>Output!E39</f>
        <v>29.791569495684623</v>
      </c>
      <c r="E18" s="10">
        <f t="shared" si="0"/>
        <v>6.4656895573017348E-2</v>
      </c>
      <c r="F18" s="10"/>
    </row>
    <row r="19" spans="1:6">
      <c r="A19">
        <f>Output!B40</f>
        <v>17</v>
      </c>
      <c r="B19">
        <f>Output!C40</f>
        <v>1.3528663029174233</v>
      </c>
      <c r="C19">
        <f>Output!D40</f>
        <v>131.27454058893397</v>
      </c>
      <c r="D19">
        <f>Output!E40</f>
        <v>29.511834132668039</v>
      </c>
      <c r="E19" s="10">
        <f t="shared" si="0"/>
        <v>5.3824102660262163E-2</v>
      </c>
      <c r="F19" s="10"/>
    </row>
    <row r="20" spans="1:6">
      <c r="A20">
        <f>Output!B41</f>
        <v>18</v>
      </c>
      <c r="B20">
        <f>Output!C41</f>
        <v>1.4410700647982717</v>
      </c>
      <c r="C20">
        <f>Output!D41</f>
        <v>129.54068431345149</v>
      </c>
      <c r="D20">
        <f>Output!E41</f>
        <v>29.122045841790275</v>
      </c>
      <c r="E20" s="10">
        <f t="shared" si="0"/>
        <v>4.2958113432320782E-2</v>
      </c>
      <c r="F20" s="10"/>
    </row>
    <row r="21" spans="1:6">
      <c r="A21">
        <f>Output!B42</f>
        <v>19</v>
      </c>
      <c r="B21">
        <f>Output!C42</f>
        <v>1.5296373857414414</v>
      </c>
      <c r="C21">
        <f>Output!D42</f>
        <v>127.32442153376785</v>
      </c>
      <c r="D21">
        <f>Output!E42</f>
        <v>28.623807727567971</v>
      </c>
      <c r="E21" s="10">
        <f t="shared" si="0"/>
        <v>3.2047336671844895E-2</v>
      </c>
      <c r="F21" s="10"/>
    </row>
    <row r="22" spans="1:6">
      <c r="A22">
        <f>Output!B43</f>
        <v>20</v>
      </c>
      <c r="B22">
        <f>Output!C43</f>
        <v>1.6186659827276677</v>
      </c>
      <c r="C22">
        <f>Output!D43</f>
        <v>124.63515126565889</v>
      </c>
      <c r="D22">
        <f>Output!E43</f>
        <v>28.019232783071555</v>
      </c>
      <c r="E22" s="10">
        <f t="shared" si="0"/>
        <v>2.1079734438077591E-2</v>
      </c>
      <c r="F22" s="10"/>
    </row>
    <row r="23" spans="1:6">
      <c r="A23">
        <f>Output!B44</f>
        <v>21</v>
      </c>
      <c r="B23">
        <f>Output!C44</f>
        <v>1.7082582646985851</v>
      </c>
      <c r="C23">
        <f>Output!D44</f>
        <v>121.48460643332642</v>
      </c>
      <c r="D23">
        <f>Output!E44</f>
        <v>27.310958687407584</v>
      </c>
      <c r="E23" s="10">
        <f t="shared" si="0"/>
        <v>1.0042690778672703E-2</v>
      </c>
      <c r="F23" s="10"/>
    </row>
    <row r="24" spans="1:6">
      <c r="A24">
        <f>Output!B45</f>
        <v>22</v>
      </c>
      <c r="B24">
        <f>Output!C45</f>
        <v>1.7897789700391755</v>
      </c>
      <c r="C24">
        <f>Output!D45</f>
        <v>92.940757903751219</v>
      </c>
      <c r="D24">
        <f>Output!E45</f>
        <v>20.894015085596696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1.8191563486463627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1213</v>
      </c>
    </row>
    <row r="28" spans="1:6">
      <c r="A28" s="781" t="s">
        <v>1214</v>
      </c>
      <c r="B28" s="781" t="s">
        <v>1215</v>
      </c>
      <c r="C28" s="781" t="s">
        <v>1216</v>
      </c>
      <c r="D28" s="781" t="s">
        <v>1264</v>
      </c>
    </row>
    <row r="29" spans="1:6">
      <c r="A29">
        <f>B3</f>
        <v>0</v>
      </c>
      <c r="B29" s="10">
        <f>E3</f>
        <v>0.22048627625557526</v>
      </c>
      <c r="C29">
        <v>320</v>
      </c>
      <c r="D29">
        <f t="shared" ref="D29:D50" si="1">C3</f>
        <v>0</v>
      </c>
    </row>
    <row r="30" spans="1:6">
      <c r="A30">
        <f t="shared" ref="A30:A51" si="2">B4</f>
        <v>0.10444842000455568</v>
      </c>
      <c r="B30" s="10">
        <f t="shared" ref="B30:B51" si="3">E4</f>
        <v>0.20761907668898369</v>
      </c>
      <c r="C30">
        <f>A30*$F$30+$C$29</f>
        <v>319.241342376467</v>
      </c>
      <c r="D30">
        <f t="shared" si="1"/>
        <v>103.33584653766222</v>
      </c>
      <c r="F30">
        <f>(C51-C29)/(A50)</f>
        <v>-7.2634667283611281</v>
      </c>
    </row>
    <row r="31" spans="1:6">
      <c r="A31">
        <f t="shared" si="2"/>
        <v>0.10668409480671656</v>
      </c>
      <c r="B31" s="10">
        <f t="shared" si="3"/>
        <v>0.20734365965688162</v>
      </c>
      <c r="C31">
        <f t="shared" ref="C31:C50" si="4">A31*$F$30+$C$29</f>
        <v>319.22510362692611</v>
      </c>
      <c r="D31">
        <f t="shared" si="1"/>
        <v>103.59288831357564</v>
      </c>
    </row>
    <row r="32" spans="1:6">
      <c r="A32">
        <f t="shared" si="2"/>
        <v>0.19752019224819481</v>
      </c>
      <c r="B32" s="10">
        <f t="shared" si="3"/>
        <v>0.19615338800338145</v>
      </c>
      <c r="C32">
        <f t="shared" si="4"/>
        <v>318.56531865542576</v>
      </c>
      <c r="D32">
        <f t="shared" si="1"/>
        <v>109.62220402825031</v>
      </c>
    </row>
    <row r="33" spans="1:4">
      <c r="A33">
        <f t="shared" si="2"/>
        <v>0.2894630621261442</v>
      </c>
      <c r="B33" s="10">
        <f t="shared" si="3"/>
        <v>0.18482677094787081</v>
      </c>
      <c r="C33">
        <f t="shared" si="4"/>
        <v>317.89749467915721</v>
      </c>
      <c r="D33">
        <f t="shared" si="1"/>
        <v>114.04221309553405</v>
      </c>
    </row>
    <row r="34" spans="1:4">
      <c r="A34">
        <f t="shared" si="2"/>
        <v>0.38050072809725344</v>
      </c>
      <c r="B34" s="10">
        <f t="shared" si="3"/>
        <v>0.17361166768373457</v>
      </c>
      <c r="C34">
        <f t="shared" si="4"/>
        <v>317.23624562134842</v>
      </c>
      <c r="D34">
        <f t="shared" si="1"/>
        <v>118.02934889617086</v>
      </c>
    </row>
    <row r="35" spans="1:4">
      <c r="A35">
        <f t="shared" si="2"/>
        <v>0.47075699709831903</v>
      </c>
      <c r="B35" s="10">
        <f t="shared" si="3"/>
        <v>0.16249282619889419</v>
      </c>
      <c r="C35">
        <f t="shared" si="4"/>
        <v>316.58067221443315</v>
      </c>
      <c r="D35">
        <f t="shared" si="1"/>
        <v>121.59260597394928</v>
      </c>
    </row>
    <row r="36" spans="1:4">
      <c r="A36">
        <f t="shared" si="2"/>
        <v>0.56034557749497194</v>
      </c>
      <c r="B36" s="10">
        <f t="shared" si="3"/>
        <v>0.15145623854346496</v>
      </c>
      <c r="C36">
        <f t="shared" si="4"/>
        <v>315.929948541481</v>
      </c>
      <c r="D36">
        <f t="shared" si="1"/>
        <v>124.71520986639518</v>
      </c>
    </row>
    <row r="37" spans="1:4">
      <c r="A37">
        <f t="shared" si="2"/>
        <v>0.64937326959018793</v>
      </c>
      <c r="B37" s="10">
        <f t="shared" si="3"/>
        <v>0.14048874778494272</v>
      </c>
      <c r="C37">
        <f t="shared" si="4"/>
        <v>315.2832988620446</v>
      </c>
      <c r="D37">
        <f t="shared" si="1"/>
        <v>127.38221832457043</v>
      </c>
    </row>
    <row r="38" spans="1:4">
      <c r="A38">
        <f t="shared" si="2"/>
        <v>0.73794130561760252</v>
      </c>
      <c r="B38" s="10">
        <f t="shared" si="3"/>
        <v>0.1295778829318783</v>
      </c>
      <c r="C38">
        <f t="shared" si="4"/>
        <v>314.63998787916319</v>
      </c>
      <c r="D38">
        <f t="shared" si="1"/>
        <v>129.58103310113572</v>
      </c>
    </row>
    <row r="39" spans="1:4">
      <c r="A39">
        <f t="shared" si="2"/>
        <v>0.82614649851085475</v>
      </c>
      <c r="B39" s="10">
        <f t="shared" si="3"/>
        <v>0.11871171741479648</v>
      </c>
      <c r="C39">
        <f t="shared" si="4"/>
        <v>313.99931239531435</v>
      </c>
      <c r="D39">
        <f t="shared" si="1"/>
        <v>131.30134381723508</v>
      </c>
    </row>
    <row r="40" spans="1:4">
      <c r="A40">
        <f t="shared" si="2"/>
        <v>0.914082270490994</v>
      </c>
      <c r="B40" s="10">
        <f t="shared" si="3"/>
        <v>0.10787874237255655</v>
      </c>
      <c r="C40">
        <f t="shared" si="4"/>
        <v>313.36059384130385</v>
      </c>
      <c r="D40">
        <f t="shared" si="1"/>
        <v>132.53507320487992</v>
      </c>
    </row>
    <row r="41" spans="1:4">
      <c r="A41">
        <f t="shared" si="2"/>
        <v>1.0018395931460462</v>
      </c>
      <c r="B41" s="10">
        <f t="shared" si="3"/>
        <v>9.7067750842162182E-2</v>
      </c>
      <c r="C41">
        <f t="shared" si="4"/>
        <v>312.72317144802884</v>
      </c>
      <c r="D41">
        <f t="shared" si="1"/>
        <v>133.27633602050381</v>
      </c>
    </row>
    <row r="42" spans="1:4">
      <c r="A42">
        <f t="shared" si="2"/>
        <v>1.0895078654153409</v>
      </c>
      <c r="B42" s="10">
        <f t="shared" si="3"/>
        <v>8.6267729598201753E-2</v>
      </c>
      <c r="C42">
        <f t="shared" si="4"/>
        <v>312.0863958692679</v>
      </c>
      <c r="D42">
        <f t="shared" si="1"/>
        <v>133.52141126526692</v>
      </c>
    </row>
    <row r="43" spans="1:4">
      <c r="A43">
        <f t="shared" si="2"/>
        <v>1.1771757528117721</v>
      </c>
      <c r="B43" s="10">
        <f t="shared" si="3"/>
        <v>7.5467755767461592E-2</v>
      </c>
      <c r="C43">
        <f t="shared" si="4"/>
        <v>311.44962308601822</v>
      </c>
      <c r="D43">
        <f t="shared" si="1"/>
        <v>133.26872727061127</v>
      </c>
    </row>
    <row r="44" spans="1:4">
      <c r="A44">
        <f t="shared" si="2"/>
        <v>1.2649320093581959</v>
      </c>
      <c r="B44" s="10">
        <f t="shared" si="3"/>
        <v>6.4656895573017348E-2</v>
      </c>
      <c r="C44">
        <f t="shared" si="4"/>
        <v>310.81220843638778</v>
      </c>
      <c r="D44">
        <f t="shared" si="1"/>
        <v>132.51885943070434</v>
      </c>
    </row>
    <row r="45" spans="1:4">
      <c r="A45">
        <f t="shared" si="2"/>
        <v>1.3528663029174233</v>
      </c>
      <c r="B45" s="10">
        <f t="shared" si="3"/>
        <v>5.3824102660262163E-2</v>
      </c>
      <c r="C45">
        <f t="shared" si="4"/>
        <v>310.17350062083835</v>
      </c>
      <c r="D45">
        <f t="shared" si="1"/>
        <v>131.27454058893397</v>
      </c>
    </row>
    <row r="46" spans="1:4">
      <c r="A46">
        <f t="shared" si="2"/>
        <v>1.4410700647982717</v>
      </c>
      <c r="B46" s="10">
        <f t="shared" si="3"/>
        <v>4.2958113432320782E-2</v>
      </c>
      <c r="C46">
        <f t="shared" si="4"/>
        <v>309.53283553110055</v>
      </c>
      <c r="D46">
        <f t="shared" si="1"/>
        <v>129.54068431345149</v>
      </c>
    </row>
    <row r="47" spans="1:4">
      <c r="A47">
        <f t="shared" si="2"/>
        <v>1.5296373857414414</v>
      </c>
      <c r="B47" s="10">
        <f t="shared" si="3"/>
        <v>3.2047336671844895E-2</v>
      </c>
      <c r="C47">
        <f t="shared" si="4"/>
        <v>308.88952974220973</v>
      </c>
      <c r="D47">
        <f t="shared" si="1"/>
        <v>127.32442153376785</v>
      </c>
    </row>
    <row r="48" spans="1:4">
      <c r="A48">
        <f t="shared" si="2"/>
        <v>1.6186659827276677</v>
      </c>
      <c r="B48" s="10">
        <f t="shared" si="3"/>
        <v>2.1079734438077591E-2</v>
      </c>
      <c r="C48">
        <f t="shared" si="4"/>
        <v>308.24287349012764</v>
      </c>
      <c r="D48">
        <f t="shared" si="1"/>
        <v>124.63515126565889</v>
      </c>
    </row>
    <row r="49" spans="1:4">
      <c r="A49">
        <f t="shared" si="2"/>
        <v>1.7082582646985851</v>
      </c>
      <c r="B49" s="10">
        <f t="shared" si="3"/>
        <v>1.0042690778672703E-2</v>
      </c>
      <c r="C49">
        <f t="shared" si="4"/>
        <v>307.59212293091389</v>
      </c>
      <c r="D49">
        <f t="shared" si="1"/>
        <v>121.48460643332642</v>
      </c>
    </row>
    <row r="50" spans="1:4">
      <c r="A50">
        <f t="shared" si="2"/>
        <v>1.7897789700391755</v>
      </c>
      <c r="B50" s="10">
        <f t="shared" si="3"/>
        <v>0</v>
      </c>
      <c r="C50">
        <f t="shared" si="4"/>
        <v>307</v>
      </c>
      <c r="D50">
        <f t="shared" si="1"/>
        <v>92.940757903751219</v>
      </c>
    </row>
    <row r="51" spans="1:4">
      <c r="A51">
        <f t="shared" si="2"/>
        <v>1.8191563486463627</v>
      </c>
      <c r="B51" s="10">
        <f t="shared" si="3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zoomScale="95" zoomScaleNormal="85" workbookViewId="0">
      <selection activeCell="Q23" sqref="Q23"/>
    </sheetView>
  </sheetViews>
  <sheetFormatPr defaultColWidth="9.1796875" defaultRowHeight="13"/>
  <cols>
    <col min="1" max="1" width="2.81640625" style="570" customWidth="1"/>
    <col min="2" max="2" width="21.453125" style="570" customWidth="1"/>
    <col min="3" max="3" width="15.7265625" style="580" customWidth="1"/>
    <col min="4" max="4" width="10.7265625" style="580" bestFit="1" customWidth="1"/>
    <col min="5" max="7" width="9.7265625" style="570" bestFit="1" customWidth="1"/>
    <col min="8" max="8" width="9.81640625" style="708" bestFit="1" customWidth="1"/>
    <col min="9" max="12" width="9.7265625" style="570" bestFit="1" customWidth="1"/>
    <col min="13" max="13" width="9.1796875" style="570"/>
    <col min="14" max="14" width="16.7265625" style="570" customWidth="1"/>
    <col min="15" max="15" width="9.1796875" style="570"/>
    <col min="16" max="20" width="9.7265625" style="570" bestFit="1" customWidth="1"/>
    <col min="21" max="16384" width="9.179687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3" t="s">
        <v>778</v>
      </c>
      <c r="D4" s="814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1.8</v>
      </c>
      <c r="D7" s="584">
        <f>C7/1000</f>
        <v>1.8E-3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0.24526732175933194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1.9296000000000001E-2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8.9999999999999992E-5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11" t="s">
        <v>778</v>
      </c>
      <c r="D19" s="812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1101</v>
      </c>
      <c r="D20" s="594"/>
      <c r="E20" s="595"/>
      <c r="F20" s="596"/>
    </row>
    <row r="21" spans="2:6" s="570" customFormat="1">
      <c r="B21" s="574" t="s">
        <v>801</v>
      </c>
      <c r="C21" s="758">
        <v>2</v>
      </c>
      <c r="D21" s="592">
        <f>C21/1000</f>
        <v>2E-3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1.1743091560233807E-3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6.1257142857142863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4.3673373560804352E-4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0.15405070039084429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3" t="s">
        <v>778</v>
      </c>
      <c r="D34" s="814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3.8</v>
      </c>
      <c r="D35" s="587">
        <f>D21+D7</f>
        <v>3.8E-3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0.45</v>
      </c>
      <c r="D39" s="588">
        <f>C39/1000</f>
        <v>4.4999999999999999E-4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0.5</v>
      </c>
      <c r="D40" s="588">
        <f>C40/1000</f>
        <v>5.0000000000000001E-4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7.5793268098766206E-3</v>
      </c>
      <c r="D41" s="700">
        <f>(D39^2)/(2*C13*(1+C17))</f>
        <v>7.7248822605965467E-3</v>
      </c>
      <c r="E41" s="577"/>
      <c r="F41" s="577"/>
    </row>
    <row r="42" spans="2:6" s="570" customFormat="1">
      <c r="B42" s="574" t="s">
        <v>812</v>
      </c>
      <c r="C42" s="699">
        <f>(D40^2)/(2*C25*(1+C27))</f>
        <v>0.22644346431435444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7.5793268098766206E-3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3.7896634049383103E-3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1103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0.5</v>
      </c>
      <c r="F72" s="693">
        <f>E73*$C$40</f>
        <v>1</v>
      </c>
      <c r="G72" s="693">
        <f>F73*$C$40</f>
        <v>1.5</v>
      </c>
      <c r="H72" s="681">
        <f>G73*$C$40</f>
        <v>2</v>
      </c>
      <c r="I72" s="693">
        <f>D73*$C$39+$H$72</f>
        <v>2.4500000000000002</v>
      </c>
      <c r="J72" s="693">
        <f>E73*$C$39+$H$72</f>
        <v>2.9</v>
      </c>
      <c r="K72" s="693">
        <f>F73*$C$39+$H$72</f>
        <v>3.35</v>
      </c>
      <c r="L72" s="694">
        <f>G73*$C$39+$H$72</f>
        <v>3.8</v>
      </c>
      <c r="N72" s="597">
        <f>C36</f>
        <v>5</v>
      </c>
      <c r="O72" s="598" t="s">
        <v>817</v>
      </c>
      <c r="P72" s="692">
        <v>0</v>
      </c>
      <c r="Q72" s="693">
        <f>P73*$C$39</f>
        <v>0.45</v>
      </c>
      <c r="R72" s="693">
        <f>Q73*$C$39</f>
        <v>0.9</v>
      </c>
      <c r="S72" s="693">
        <f>R73*$C$39</f>
        <v>1.35</v>
      </c>
      <c r="T72" s="694">
        <f>S73*$C$39</f>
        <v>1.8</v>
      </c>
    </row>
    <row r="73" spans="2:20" s="580" customFormat="1" ht="13.5" thickBot="1">
      <c r="B73" s="599" t="s">
        <v>816</v>
      </c>
      <c r="C73" s="600">
        <f>C46</f>
        <v>3.7896634049383103E-3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3.7896634049383103E-3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3.7896634049383103E-3</v>
      </c>
      <c r="D75" s="710">
        <f t="shared" ref="D75:D106" si="1">(1-2*FoAb-2*FoAb*BiCombAb)*D74+2*FoAb*E74+2*FoAb*BiCombAb*Tcomb</f>
        <v>316.47861751949915</v>
      </c>
      <c r="E75" s="710">
        <f t="shared" ref="E75:E106" si="2">FoAb*D74+(1-2*FoAb)*E74+FoAb*F74</f>
        <v>297.99999999999994</v>
      </c>
      <c r="F75" s="710">
        <f t="shared" ref="F75:F106" si="3">FoAb*E74+(1-2*FoAb)*F74+FoAb*G74</f>
        <v>297.99999999999994</v>
      </c>
      <c r="G75" s="710">
        <f t="shared" ref="G75:G106" si="4">FoAb*F74+(1-2*FoAb)*G74+FoAb*H74</f>
        <v>297.99999999999994</v>
      </c>
      <c r="H75" s="717">
        <f t="shared" ref="H75:H106" si="5">_FoN1*G74+(1-_FoN1-_FoN2)*H74+_FoN2*I74</f>
        <v>298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298.00000000000006</v>
      </c>
      <c r="N75" s="580">
        <v>1</v>
      </c>
      <c r="O75" s="710">
        <f>$O$73*N75</f>
        <v>3.7896634049383103E-3</v>
      </c>
      <c r="P75" s="710">
        <f t="shared" ref="P75:P106" si="10">(1-2*FoCase-2*FoCase*BiCombCase)*P74+2*FoCase*Q74+2*FoCase*BiCombCase*Tcomb</f>
        <v>310.15730386462809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298.00000000000006</v>
      </c>
    </row>
    <row r="76" spans="2:20" s="580" customFormat="1">
      <c r="B76" s="580">
        <v>2</v>
      </c>
      <c r="C76" s="710">
        <f t="shared" ref="C76:C139" si="12">$C$73*B76</f>
        <v>7.5793268098766206E-3</v>
      </c>
      <c r="D76" s="710">
        <f t="shared" si="1"/>
        <v>334.64798460070659</v>
      </c>
      <c r="E76" s="710">
        <f t="shared" si="2"/>
        <v>298.02169960974373</v>
      </c>
      <c r="F76" s="710">
        <f t="shared" si="3"/>
        <v>297.99999999999989</v>
      </c>
      <c r="G76" s="710">
        <f t="shared" si="4"/>
        <v>297.99999999999989</v>
      </c>
      <c r="H76" s="717">
        <f t="shared" si="5"/>
        <v>298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298.00000000000006</v>
      </c>
      <c r="N76" s="580">
        <v>2</v>
      </c>
      <c r="O76" s="710">
        <f t="shared" ref="O76:O139" si="13">$O$73*N76</f>
        <v>7.5793268098766206E-3</v>
      </c>
      <c r="P76" s="710">
        <f t="shared" si="10"/>
        <v>316.23595579694211</v>
      </c>
      <c r="Q76" s="710">
        <f t="shared" ref="Q76:Q107" si="14">FoCase*P75+(1-2*FoCase)*Q75+FoCase*R75</f>
        <v>300.98178935869169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298.00000000000006</v>
      </c>
    </row>
    <row r="77" spans="2:20" s="580" customFormat="1">
      <c r="B77" s="580">
        <v>3</v>
      </c>
      <c r="C77" s="710">
        <f t="shared" si="12"/>
        <v>1.136899021481493E-2</v>
      </c>
      <c r="D77" s="710">
        <f t="shared" si="1"/>
        <v>352.51332769411891</v>
      </c>
      <c r="E77" s="710">
        <f t="shared" si="2"/>
        <v>298.06468470950932</v>
      </c>
      <c r="F77" s="710">
        <f t="shared" si="3"/>
        <v>298.00002548205026</v>
      </c>
      <c r="G77" s="710">
        <f t="shared" si="4"/>
        <v>297.99999999999983</v>
      </c>
      <c r="H77" s="717">
        <f t="shared" si="5"/>
        <v>298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298.00000000000006</v>
      </c>
      <c r="N77" s="580">
        <v>3</v>
      </c>
      <c r="O77" s="710">
        <f t="shared" si="13"/>
        <v>1.136899021481493E-2</v>
      </c>
      <c r="P77" s="710">
        <f t="shared" si="10"/>
        <v>320.73795274321276</v>
      </c>
      <c r="Q77" s="710">
        <f t="shared" si="14"/>
        <v>303.99180241661566</v>
      </c>
      <c r="R77" s="710">
        <f t="shared" si="15"/>
        <v>298.73133549005678</v>
      </c>
      <c r="S77" s="710">
        <f t="shared" si="16"/>
        <v>298</v>
      </c>
      <c r="T77" s="710">
        <f t="shared" si="11"/>
        <v>298.00000000000006</v>
      </c>
    </row>
    <row r="78" spans="2:20" s="580" customFormat="1">
      <c r="B78" s="580">
        <v>4</v>
      </c>
      <c r="C78" s="710">
        <f t="shared" si="12"/>
        <v>1.5158653619753241E-2</v>
      </c>
      <c r="D78" s="710">
        <f t="shared" si="1"/>
        <v>370.07978480992705</v>
      </c>
      <c r="E78" s="710">
        <f t="shared" si="2"/>
        <v>298.1285483195764</v>
      </c>
      <c r="F78" s="710">
        <f t="shared" si="3"/>
        <v>298.00010138204925</v>
      </c>
      <c r="G78" s="710">
        <f t="shared" si="4"/>
        <v>298.00000002992363</v>
      </c>
      <c r="H78" s="717">
        <f t="shared" si="5"/>
        <v>298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298.00000000000006</v>
      </c>
      <c r="N78" s="580">
        <v>4</v>
      </c>
      <c r="O78" s="710">
        <f t="shared" si="13"/>
        <v>1.5158653619753241E-2</v>
      </c>
      <c r="P78" s="710">
        <f t="shared" si="10"/>
        <v>324.46546689870331</v>
      </c>
      <c r="Q78" s="710">
        <f t="shared" si="14"/>
        <v>306.80886522271862</v>
      </c>
      <c r="R78" s="710">
        <f t="shared" si="15"/>
        <v>299.84218342738365</v>
      </c>
      <c r="S78" s="710">
        <f t="shared" si="16"/>
        <v>298.17937269695375</v>
      </c>
      <c r="T78" s="710">
        <f t="shared" si="11"/>
        <v>298.00000000000006</v>
      </c>
    </row>
    <row r="79" spans="2:20" s="580" customFormat="1">
      <c r="B79" s="580">
        <v>5</v>
      </c>
      <c r="C79" s="710">
        <f t="shared" si="12"/>
        <v>1.894831702469155E-2</v>
      </c>
      <c r="D79" s="710">
        <f t="shared" si="1"/>
        <v>387.35240701488561</v>
      </c>
      <c r="E79" s="710">
        <f t="shared" si="2"/>
        <v>298.21289047895937</v>
      </c>
      <c r="F79" s="710">
        <f t="shared" si="3"/>
        <v>298.00025209944533</v>
      </c>
      <c r="G79" s="710">
        <f t="shared" si="4"/>
        <v>298.00000014890713</v>
      </c>
      <c r="H79" s="717">
        <f t="shared" si="5"/>
        <v>298.00000000001307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298.00000000000006</v>
      </c>
      <c r="N79" s="580">
        <v>5</v>
      </c>
      <c r="O79" s="710">
        <f t="shared" si="13"/>
        <v>1.894831702469155E-2</v>
      </c>
      <c r="P79" s="710">
        <f t="shared" si="10"/>
        <v>327.71109087580999</v>
      </c>
      <c r="Q79" s="710">
        <f t="shared" si="14"/>
        <v>309.43075324166739</v>
      </c>
      <c r="R79" s="710">
        <f t="shared" si="15"/>
        <v>301.14304967842975</v>
      </c>
      <c r="S79" s="710">
        <f t="shared" si="16"/>
        <v>298.54321157042034</v>
      </c>
      <c r="T79" s="710">
        <f t="shared" si="11"/>
        <v>298.08798852195724</v>
      </c>
    </row>
    <row r="80" spans="2:20" s="580" customFormat="1">
      <c r="B80" s="580">
        <v>6</v>
      </c>
      <c r="C80" s="710">
        <f t="shared" si="12"/>
        <v>2.2737980429629861E-2</v>
      </c>
      <c r="D80" s="710">
        <f t="shared" si="1"/>
        <v>404.33615990384635</v>
      </c>
      <c r="E80" s="710">
        <f t="shared" si="2"/>
        <v>298.317318126195</v>
      </c>
      <c r="F80" s="710">
        <f t="shared" si="3"/>
        <v>298.0005015067735</v>
      </c>
      <c r="G80" s="710">
        <f t="shared" si="4"/>
        <v>298.00000044460012</v>
      </c>
      <c r="H80" s="717">
        <f t="shared" si="5"/>
        <v>298.00000000007606</v>
      </c>
      <c r="I80" s="710">
        <f t="shared" si="6"/>
        <v>298.00000000000318</v>
      </c>
      <c r="J80" s="710">
        <f t="shared" si="7"/>
        <v>298</v>
      </c>
      <c r="K80" s="710">
        <f t="shared" si="8"/>
        <v>298</v>
      </c>
      <c r="L80" s="710">
        <f t="shared" si="9"/>
        <v>298.00000000000006</v>
      </c>
      <c r="N80" s="580">
        <v>6</v>
      </c>
      <c r="O80" s="710">
        <f t="shared" si="13"/>
        <v>2.2737980429629861E-2</v>
      </c>
      <c r="P80" s="710">
        <f t="shared" si="10"/>
        <v>330.62002976908423</v>
      </c>
      <c r="Q80" s="710">
        <f t="shared" si="14"/>
        <v>311.8816198375593</v>
      </c>
      <c r="R80" s="710">
        <f t="shared" si="15"/>
        <v>302.53809720516097</v>
      </c>
      <c r="S80" s="710">
        <f t="shared" si="16"/>
        <v>299.06921556227996</v>
      </c>
      <c r="T80" s="710">
        <f t="shared" si="11"/>
        <v>298.31128731322895</v>
      </c>
    </row>
    <row r="81" spans="2:20" s="580" customFormat="1">
      <c r="B81" s="580">
        <v>7</v>
      </c>
      <c r="C81" s="710">
        <f t="shared" si="12"/>
        <v>2.6527643834568172E-2</v>
      </c>
      <c r="D81" s="710">
        <f t="shared" si="1"/>
        <v>421.03592504638465</v>
      </c>
      <c r="E81" s="710">
        <f t="shared" si="2"/>
        <v>298.44144498214854</v>
      </c>
      <c r="F81" s="710">
        <f t="shared" si="3"/>
        <v>298.00087295902853</v>
      </c>
      <c r="G81" s="710">
        <f t="shared" si="4"/>
        <v>298.00000103247999</v>
      </c>
      <c r="H81" s="717">
        <f t="shared" si="5"/>
        <v>298.00000000025898</v>
      </c>
      <c r="I81" s="710">
        <f t="shared" si="6"/>
        <v>298.00000000002024</v>
      </c>
      <c r="J81" s="710">
        <f t="shared" si="7"/>
        <v>298.00000000000074</v>
      </c>
      <c r="K81" s="710">
        <f t="shared" si="8"/>
        <v>298</v>
      </c>
      <c r="L81" s="710">
        <f t="shared" si="9"/>
        <v>298.00000000000006</v>
      </c>
      <c r="N81" s="580">
        <v>7</v>
      </c>
      <c r="O81" s="710">
        <f t="shared" si="13"/>
        <v>2.6527643834568172E-2</v>
      </c>
      <c r="P81" s="710">
        <f t="shared" si="10"/>
        <v>333.27673418764897</v>
      </c>
      <c r="Q81" s="710">
        <f t="shared" si="14"/>
        <v>314.18587868364682</v>
      </c>
      <c r="R81" s="710">
        <f t="shared" si="15"/>
        <v>303.97895466695741</v>
      </c>
      <c r="S81" s="710">
        <f t="shared" si="16"/>
        <v>299.73412384059901</v>
      </c>
      <c r="T81" s="710">
        <f t="shared" si="11"/>
        <v>298.68306363394095</v>
      </c>
    </row>
    <row r="82" spans="2:20" s="580" customFormat="1">
      <c r="B82" s="580">
        <v>8</v>
      </c>
      <c r="C82" s="710">
        <f t="shared" si="12"/>
        <v>3.0317307239506482E-2</v>
      </c>
      <c r="D82" s="710">
        <f t="shared" si="1"/>
        <v>437.45650140894048</v>
      </c>
      <c r="E82" s="710">
        <f t="shared" si="2"/>
        <v>298.58489143480523</v>
      </c>
      <c r="F82" s="710">
        <f t="shared" si="3"/>
        <v>298.00138930287778</v>
      </c>
      <c r="G82" s="710">
        <f t="shared" si="4"/>
        <v>298.00000205517921</v>
      </c>
      <c r="H82" s="717">
        <f t="shared" si="5"/>
        <v>298.00000000067297</v>
      </c>
      <c r="I82" s="710">
        <f t="shared" si="6"/>
        <v>298.00000000007401</v>
      </c>
      <c r="J82" s="710">
        <f t="shared" si="7"/>
        <v>298.00000000000534</v>
      </c>
      <c r="K82" s="710">
        <f t="shared" si="8"/>
        <v>298.00000000000017</v>
      </c>
      <c r="L82" s="710">
        <f t="shared" si="9"/>
        <v>298.00000000000006</v>
      </c>
      <c r="N82" s="580">
        <v>8</v>
      </c>
      <c r="O82" s="710">
        <f t="shared" si="13"/>
        <v>3.0317307239506482E-2</v>
      </c>
      <c r="P82" s="710">
        <f t="shared" si="10"/>
        <v>335.73540518857158</v>
      </c>
      <c r="Q82" s="710">
        <f t="shared" si="14"/>
        <v>316.36481676623339</v>
      </c>
      <c r="R82" s="710">
        <f t="shared" ref="R82:R145" si="17">FoCase*Q81+(1-2*FoCase)*R81+FoCase*S81</f>
        <v>305.44126129582946</v>
      </c>
      <c r="S82" s="710">
        <f t="shared" ref="S82:S145" si="18">FoCase*R81+(1-2*FoCase)*S81+FoCase*T81</f>
        <v>300.51745140680652</v>
      </c>
      <c r="T82" s="710">
        <f t="shared" si="11"/>
        <v>299.19861492175681</v>
      </c>
    </row>
    <row r="83" spans="2:20" s="580" customFormat="1">
      <c r="B83" s="580">
        <v>9</v>
      </c>
      <c r="C83" s="710">
        <f t="shared" si="12"/>
        <v>3.410697064444479E-2</v>
      </c>
      <c r="D83" s="710">
        <f t="shared" si="1"/>
        <v>453.60260675288856</v>
      </c>
      <c r="E83" s="710">
        <f t="shared" si="2"/>
        <v>298.74728442601349</v>
      </c>
      <c r="F83" s="710">
        <f t="shared" si="3"/>
        <v>298.00207288571619</v>
      </c>
      <c r="G83" s="710">
        <f t="shared" si="4"/>
        <v>298.00000368182418</v>
      </c>
      <c r="H83" s="717">
        <f t="shared" si="5"/>
        <v>298.00000000147793</v>
      </c>
      <c r="I83" s="710">
        <f t="shared" si="6"/>
        <v>298.00000000020407</v>
      </c>
      <c r="J83" s="710">
        <f t="shared" si="7"/>
        <v>298.00000000002092</v>
      </c>
      <c r="K83" s="710">
        <f t="shared" si="8"/>
        <v>298.00000000000136</v>
      </c>
      <c r="L83" s="710">
        <f t="shared" si="9"/>
        <v>298.00000000000017</v>
      </c>
      <c r="N83" s="580">
        <v>9</v>
      </c>
      <c r="O83" s="710">
        <f t="shared" si="13"/>
        <v>3.410697064444479E-2</v>
      </c>
      <c r="P83" s="710">
        <f t="shared" si="10"/>
        <v>338.03358530462378</v>
      </c>
      <c r="Q83" s="710">
        <f t="shared" si="14"/>
        <v>318.43659791516711</v>
      </c>
      <c r="R83" s="710">
        <f t="shared" si="17"/>
        <v>306.91280282581215</v>
      </c>
      <c r="S83" s="710">
        <f t="shared" si="18"/>
        <v>301.40163357861263</v>
      </c>
      <c r="T83" s="710">
        <f t="shared" si="11"/>
        <v>299.84549699021721</v>
      </c>
    </row>
    <row r="84" spans="2:20" s="580" customFormat="1">
      <c r="B84" s="580">
        <v>10</v>
      </c>
      <c r="C84" s="710">
        <f t="shared" si="12"/>
        <v>3.78966340493831E-2</v>
      </c>
      <c r="D84" s="710">
        <f t="shared" si="1"/>
        <v>469.47887900894523</v>
      </c>
      <c r="E84" s="710">
        <f t="shared" si="2"/>
        <v>298.92825734014593</v>
      </c>
      <c r="F84" s="710">
        <f t="shared" si="3"/>
        <v>298.00294556456606</v>
      </c>
      <c r="G84" s="710">
        <f t="shared" si="4"/>
        <v>298.00000610738738</v>
      </c>
      <c r="H84" s="717">
        <f t="shared" si="5"/>
        <v>298.00000000288901</v>
      </c>
      <c r="I84" s="710">
        <f t="shared" si="6"/>
        <v>298.00000000047157</v>
      </c>
      <c r="J84" s="710">
        <f t="shared" si="7"/>
        <v>298.00000000006105</v>
      </c>
      <c r="K84" s="710">
        <f t="shared" si="8"/>
        <v>298.00000000000585</v>
      </c>
      <c r="L84" s="710">
        <f t="shared" si="9"/>
        <v>298.0000000000008</v>
      </c>
      <c r="N84" s="580">
        <v>10</v>
      </c>
      <c r="O84" s="710">
        <f t="shared" si="13"/>
        <v>3.78966340493831E-2</v>
      </c>
      <c r="P84" s="710">
        <f t="shared" si="10"/>
        <v>340.19895578999075</v>
      </c>
      <c r="Q84" s="710">
        <f t="shared" si="14"/>
        <v>320.4166881686611</v>
      </c>
      <c r="R84" s="710">
        <f t="shared" si="17"/>
        <v>308.38750346285855</v>
      </c>
      <c r="S84" s="710">
        <f t="shared" si="18"/>
        <v>302.37167384630817</v>
      </c>
      <c r="T84" s="710">
        <f t="shared" si="11"/>
        <v>300.60875442165337</v>
      </c>
    </row>
    <row r="85" spans="2:20" s="580" customFormat="1">
      <c r="B85" s="580">
        <v>11</v>
      </c>
      <c r="C85" s="710">
        <f t="shared" si="12"/>
        <v>4.1686297454321411E-2</v>
      </c>
      <c r="D85" s="710">
        <f t="shared" si="1"/>
        <v>485.08987762831191</v>
      </c>
      <c r="E85" s="710">
        <f t="shared" si="2"/>
        <v>299.12744989464687</v>
      </c>
      <c r="F85" s="710">
        <f t="shared" si="3"/>
        <v>298.00402871482481</v>
      </c>
      <c r="G85" s="710">
        <f t="shared" si="4"/>
        <v>298.0000095520503</v>
      </c>
      <c r="H85" s="717">
        <f t="shared" si="5"/>
        <v>298.00000000518264</v>
      </c>
      <c r="I85" s="710">
        <f t="shared" si="6"/>
        <v>298.00000000096378</v>
      </c>
      <c r="J85" s="710">
        <f t="shared" si="7"/>
        <v>298.00000000014813</v>
      </c>
      <c r="K85" s="710">
        <f t="shared" si="8"/>
        <v>298.00000000001813</v>
      </c>
      <c r="L85" s="710">
        <f t="shared" si="9"/>
        <v>298.0000000000033</v>
      </c>
      <c r="N85" s="580">
        <v>11</v>
      </c>
      <c r="O85" s="710">
        <f t="shared" si="13"/>
        <v>4.1686297454321411E-2</v>
      </c>
      <c r="P85" s="710">
        <f t="shared" si="10"/>
        <v>342.25294389930673</v>
      </c>
      <c r="Q85" s="710">
        <f t="shared" si="14"/>
        <v>322.31826605073047</v>
      </c>
      <c r="R85" s="710">
        <f t="shared" si="17"/>
        <v>309.86238296038727</v>
      </c>
      <c r="S85" s="710">
        <f t="shared" si="18"/>
        <v>303.41477373875733</v>
      </c>
      <c r="T85" s="710">
        <f t="shared" si="11"/>
        <v>301.47341230158071</v>
      </c>
    </row>
    <row r="86" spans="2:20" s="580" customFormat="1">
      <c r="B86" s="580">
        <v>12</v>
      </c>
      <c r="C86" s="710">
        <f t="shared" si="12"/>
        <v>4.5475960859259722E-2</v>
      </c>
      <c r="D86" s="710">
        <f t="shared" si="1"/>
        <v>500.44008491094945</v>
      </c>
      <c r="E86" s="710">
        <f t="shared" si="2"/>
        <v>299.34450803243328</v>
      </c>
      <c r="F86" s="710">
        <f t="shared" si="3"/>
        <v>298.00534323886268</v>
      </c>
      <c r="G86" s="710">
        <f t="shared" si="4"/>
        <v>298.00001426057901</v>
      </c>
      <c r="H86" s="717">
        <f t="shared" si="5"/>
        <v>298.00000000870216</v>
      </c>
      <c r="I86" s="710">
        <f t="shared" si="6"/>
        <v>298.00000000179847</v>
      </c>
      <c r="J86" s="710">
        <f t="shared" si="7"/>
        <v>298.00000000031628</v>
      </c>
      <c r="K86" s="710">
        <f t="shared" si="8"/>
        <v>298.00000000004638</v>
      </c>
      <c r="L86" s="710">
        <f t="shared" si="9"/>
        <v>298.00000000001063</v>
      </c>
      <c r="N86" s="580">
        <v>12</v>
      </c>
      <c r="O86" s="710">
        <f t="shared" si="13"/>
        <v>4.5475960859259722E-2</v>
      </c>
      <c r="P86" s="710">
        <f t="shared" si="10"/>
        <v>344.21272778246856</v>
      </c>
      <c r="Q86" s="710">
        <f t="shared" si="14"/>
        <v>324.15257001107</v>
      </c>
      <c r="R86" s="710">
        <f t="shared" si="17"/>
        <v>311.33601620056311</v>
      </c>
      <c r="S86" s="710">
        <f t="shared" si="18"/>
        <v>304.52000906403413</v>
      </c>
      <c r="T86" s="710">
        <f t="shared" si="11"/>
        <v>302.42556399749122</v>
      </c>
    </row>
    <row r="87" spans="2:20" s="580" customFormat="1">
      <c r="B87" s="580">
        <v>13</v>
      </c>
      <c r="C87" s="710">
        <f t="shared" si="12"/>
        <v>4.9265624264198032E-2</v>
      </c>
      <c r="D87" s="710">
        <f t="shared" si="1"/>
        <v>515.5339073113704</v>
      </c>
      <c r="E87" s="710">
        <f t="shared" si="2"/>
        <v>299.57908381611901</v>
      </c>
      <c r="F87" s="710">
        <f t="shared" si="3"/>
        <v>298.00690957447318</v>
      </c>
      <c r="G87" s="710">
        <f t="shared" si="4"/>
        <v>298.00002050171088</v>
      </c>
      <c r="H87" s="717">
        <f t="shared" si="5"/>
        <v>298.00000001386292</v>
      </c>
      <c r="I87" s="710">
        <f t="shared" si="6"/>
        <v>298.00000000312821</v>
      </c>
      <c r="J87" s="710">
        <f t="shared" si="7"/>
        <v>298.00000000061357</v>
      </c>
      <c r="K87" s="710">
        <f t="shared" si="8"/>
        <v>298.0000000001038</v>
      </c>
      <c r="L87" s="710">
        <f t="shared" si="9"/>
        <v>298.00000000002819</v>
      </c>
      <c r="N87" s="580">
        <v>13</v>
      </c>
      <c r="O87" s="710">
        <f t="shared" si="13"/>
        <v>4.9265624264198032E-2</v>
      </c>
      <c r="P87" s="710">
        <f t="shared" si="10"/>
        <v>346.09240936333947</v>
      </c>
      <c r="Q87" s="710">
        <f t="shared" si="14"/>
        <v>325.92918935444317</v>
      </c>
      <c r="R87" s="710">
        <f t="shared" si="17"/>
        <v>312.8077542123815</v>
      </c>
      <c r="S87" s="710">
        <f t="shared" si="18"/>
        <v>305.67805394746006</v>
      </c>
      <c r="T87" s="710">
        <f t="shared" si="11"/>
        <v>303.45276648125611</v>
      </c>
    </row>
    <row r="88" spans="2:20" s="580" customFormat="1">
      <c r="B88" s="580">
        <v>14</v>
      </c>
      <c r="C88" s="710">
        <f t="shared" si="12"/>
        <v>5.3055287669136343E-2</v>
      </c>
      <c r="D88" s="710">
        <f t="shared" si="1"/>
        <v>530.37567672233001</v>
      </c>
      <c r="E88" s="710">
        <f t="shared" si="2"/>
        <v>299.83083532403003</v>
      </c>
      <c r="F88" s="710">
        <f t="shared" si="3"/>
        <v>298.00874770317876</v>
      </c>
      <c r="G88" s="710">
        <f t="shared" si="4"/>
        <v>298.00002856755304</v>
      </c>
      <c r="H88" s="717">
        <f t="shared" si="5"/>
        <v>298.00000002115695</v>
      </c>
      <c r="I88" s="710">
        <f t="shared" si="6"/>
        <v>298.00000000514427</v>
      </c>
      <c r="J88" s="710">
        <f t="shared" si="7"/>
        <v>298.00000000110526</v>
      </c>
      <c r="K88" s="710">
        <f t="shared" si="8"/>
        <v>298.00000000021032</v>
      </c>
      <c r="L88" s="710">
        <f t="shared" si="9"/>
        <v>298.00000000006531</v>
      </c>
      <c r="N88" s="580">
        <v>14</v>
      </c>
      <c r="O88" s="710">
        <f t="shared" si="13"/>
        <v>5.3055287669136343E-2</v>
      </c>
      <c r="P88" s="710">
        <f t="shared" si="10"/>
        <v>347.90374349004492</v>
      </c>
      <c r="Q88" s="710">
        <f t="shared" si="14"/>
        <v>327.65630906913708</v>
      </c>
      <c r="R88" s="710">
        <f t="shared" si="17"/>
        <v>314.27733097838967</v>
      </c>
      <c r="S88" s="710">
        <f t="shared" si="18"/>
        <v>306.8809461394037</v>
      </c>
      <c r="T88" s="710">
        <f t="shared" si="11"/>
        <v>304.54410634583945</v>
      </c>
    </row>
    <row r="89" spans="2:20" s="580" customFormat="1">
      <c r="B89" s="580">
        <v>15</v>
      </c>
      <c r="C89" s="710">
        <f t="shared" si="12"/>
        <v>5.6844951074074654E-2</v>
      </c>
      <c r="D89" s="710">
        <f t="shared" si="1"/>
        <v>544.96965173678871</v>
      </c>
      <c r="E89" s="710">
        <f t="shared" si="2"/>
        <v>300.09942654798175</v>
      </c>
      <c r="F89" s="710">
        <f t="shared" si="3"/>
        <v>298.01087715839418</v>
      </c>
      <c r="G89" s="710">
        <f t="shared" si="4"/>
        <v>298.00003877299156</v>
      </c>
      <c r="H89" s="717">
        <f t="shared" si="5"/>
        <v>298.00000003115736</v>
      </c>
      <c r="I89" s="710">
        <f t="shared" si="6"/>
        <v>298.00000000808097</v>
      </c>
      <c r="J89" s="710">
        <f t="shared" si="7"/>
        <v>298.00000000187634</v>
      </c>
      <c r="K89" s="710">
        <f t="shared" si="8"/>
        <v>298.00000000039427</v>
      </c>
      <c r="L89" s="710">
        <f t="shared" si="9"/>
        <v>298.00000000013648</v>
      </c>
      <c r="N89" s="580">
        <v>15</v>
      </c>
      <c r="O89" s="710">
        <f t="shared" si="13"/>
        <v>5.6844951074074654E-2</v>
      </c>
      <c r="P89" s="710">
        <f t="shared" si="10"/>
        <v>349.65662260695905</v>
      </c>
      <c r="Q89" s="710">
        <f t="shared" si="14"/>
        <v>329.34091695785645</v>
      </c>
      <c r="R89" s="710">
        <f t="shared" si="17"/>
        <v>315.74466560242467</v>
      </c>
      <c r="S89" s="710">
        <f t="shared" si="18"/>
        <v>308.12188720201493</v>
      </c>
      <c r="T89" s="710">
        <f t="shared" si="11"/>
        <v>305.69011831095713</v>
      </c>
    </row>
    <row r="90" spans="2:20" s="580" customFormat="1">
      <c r="B90" s="580">
        <v>16</v>
      </c>
      <c r="C90" s="710">
        <f t="shared" si="12"/>
        <v>6.0634614479012965E-2</v>
      </c>
      <c r="D90" s="710">
        <f t="shared" si="1"/>
        <v>559.32001888851585</v>
      </c>
      <c r="E90" s="710">
        <f t="shared" si="2"/>
        <v>300.38452729278742</v>
      </c>
      <c r="F90" s="710">
        <f t="shared" si="3"/>
        <v>298.01331703344999</v>
      </c>
      <c r="G90" s="710">
        <f t="shared" si="4"/>
        <v>298.00005145511182</v>
      </c>
      <c r="H90" s="717">
        <f t="shared" si="5"/>
        <v>298.00000004452227</v>
      </c>
      <c r="I90" s="710">
        <f t="shared" si="6"/>
        <v>298.00000001221906</v>
      </c>
      <c r="J90" s="710">
        <f t="shared" si="7"/>
        <v>298.00000000303464</v>
      </c>
      <c r="K90" s="710">
        <f t="shared" si="8"/>
        <v>298.00000000069451</v>
      </c>
      <c r="L90" s="710">
        <f t="shared" si="9"/>
        <v>298.00000000026296</v>
      </c>
      <c r="N90" s="580">
        <v>16</v>
      </c>
      <c r="O90" s="710">
        <f t="shared" si="13"/>
        <v>6.0634614479012965E-2</v>
      </c>
      <c r="P90" s="710">
        <f t="shared" si="10"/>
        <v>351.3594206955778</v>
      </c>
      <c r="Q90" s="710">
        <f t="shared" si="14"/>
        <v>330.98897951614936</v>
      </c>
      <c r="R90" s="710">
        <f t="shared" si="17"/>
        <v>317.20976331570472</v>
      </c>
      <c r="S90" s="710">
        <f t="shared" si="18"/>
        <v>309.3950722016009</v>
      </c>
      <c r="T90" s="710">
        <f t="shared" si="11"/>
        <v>306.88264569280199</v>
      </c>
    </row>
    <row r="91" spans="2:20" s="580" customFormat="1">
      <c r="B91" s="580">
        <v>17</v>
      </c>
      <c r="C91" s="710">
        <f t="shared" si="12"/>
        <v>6.4424277883951275E-2</v>
      </c>
      <c r="D91" s="710">
        <f t="shared" si="1"/>
        <v>573.43089387169482</v>
      </c>
      <c r="E91" s="710">
        <f t="shared" si="2"/>
        <v>300.68581307746928</v>
      </c>
      <c r="F91" s="710">
        <f t="shared" si="3"/>
        <v>298.01608598947826</v>
      </c>
      <c r="G91" s="710">
        <f t="shared" si="4"/>
        <v>298.00006697262995</v>
      </c>
      <c r="H91" s="717">
        <f t="shared" si="5"/>
        <v>298.00000006199866</v>
      </c>
      <c r="I91" s="710">
        <f t="shared" si="6"/>
        <v>298.00000001788936</v>
      </c>
      <c r="J91" s="710">
        <f t="shared" si="7"/>
        <v>298.00000000471334</v>
      </c>
      <c r="K91" s="710">
        <f t="shared" si="8"/>
        <v>298.00000000116256</v>
      </c>
      <c r="L91" s="710">
        <f t="shared" si="9"/>
        <v>298.0000000004747</v>
      </c>
      <c r="N91" s="580">
        <v>17</v>
      </c>
      <c r="O91" s="710">
        <f t="shared" si="13"/>
        <v>6.4424277883951275E-2</v>
      </c>
      <c r="P91" s="710">
        <f t="shared" si="10"/>
        <v>353.01925151941583</v>
      </c>
      <c r="Q91" s="710">
        <f t="shared" si="14"/>
        <v>332.60559161385788</v>
      </c>
      <c r="R91" s="710">
        <f t="shared" si="17"/>
        <v>318.67266640919786</v>
      </c>
      <c r="S91" s="710">
        <f t="shared" si="18"/>
        <v>310.69554444060327</v>
      </c>
      <c r="T91" s="710">
        <f t="shared" si="11"/>
        <v>308.11468578257308</v>
      </c>
    </row>
    <row r="92" spans="2:20" s="580" customFormat="1">
      <c r="B92" s="580">
        <v>18</v>
      </c>
      <c r="C92" s="710">
        <f t="shared" si="12"/>
        <v>6.8213941288889579E-2</v>
      </c>
      <c r="D92" s="710">
        <f t="shared" si="1"/>
        <v>587.30632273988499</v>
      </c>
      <c r="E92" s="710">
        <f t="shared" si="2"/>
        <v>301.00296503814275</v>
      </c>
      <c r="F92" s="710">
        <f t="shared" si="3"/>
        <v>298.01920226316361</v>
      </c>
      <c r="G92" s="710">
        <f t="shared" si="4"/>
        <v>298.00008570533436</v>
      </c>
      <c r="H92" s="717">
        <f t="shared" si="5"/>
        <v>298.00000008442572</v>
      </c>
      <c r="I92" s="710">
        <f t="shared" si="6"/>
        <v>298.00000002547631</v>
      </c>
      <c r="J92" s="710">
        <f t="shared" si="7"/>
        <v>298.00000000707411</v>
      </c>
      <c r="K92" s="710">
        <f t="shared" si="8"/>
        <v>298.00000000186469</v>
      </c>
      <c r="L92" s="710">
        <f t="shared" si="9"/>
        <v>298.00000000081212</v>
      </c>
      <c r="N92" s="580">
        <v>18</v>
      </c>
      <c r="O92" s="710">
        <f t="shared" si="13"/>
        <v>6.8213941288889579E-2</v>
      </c>
      <c r="P92" s="710">
        <f t="shared" si="10"/>
        <v>354.64217117039226</v>
      </c>
      <c r="Q92" s="710">
        <f t="shared" si="14"/>
        <v>334.19510405697986</v>
      </c>
      <c r="R92" s="710">
        <f t="shared" si="17"/>
        <v>320.13343031783313</v>
      </c>
      <c r="S92" s="710">
        <f t="shared" si="18"/>
        <v>312.01907149029353</v>
      </c>
      <c r="T92" s="710">
        <f t="shared" si="11"/>
        <v>309.38023982002136</v>
      </c>
    </row>
    <row r="93" spans="2:20" s="580" customFormat="1">
      <c r="B93" s="580">
        <v>19</v>
      </c>
      <c r="C93" s="710">
        <f t="shared" si="12"/>
        <v>7.2003604693827897E-2</v>
      </c>
      <c r="D93" s="710">
        <f t="shared" si="1"/>
        <v>600.95028308469091</v>
      </c>
      <c r="E93" s="710">
        <f t="shared" si="2"/>
        <v>301.33566983254605</v>
      </c>
      <c r="F93" s="710">
        <f t="shared" si="3"/>
        <v>298.02268367436074</v>
      </c>
      <c r="G93" s="710">
        <f t="shared" si="4"/>
        <v>298.00010805353782</v>
      </c>
      <c r="H93" s="717">
        <f t="shared" si="5"/>
        <v>298.00000011273801</v>
      </c>
      <c r="I93" s="710">
        <f t="shared" si="6"/>
        <v>298.00000003542118</v>
      </c>
      <c r="J93" s="710">
        <f t="shared" si="7"/>
        <v>298.0000000103098</v>
      </c>
      <c r="K93" s="710">
        <f t="shared" si="8"/>
        <v>298.00000000288424</v>
      </c>
      <c r="L93" s="710">
        <f t="shared" si="9"/>
        <v>298.00000000132843</v>
      </c>
      <c r="N93" s="580">
        <v>19</v>
      </c>
      <c r="O93" s="710">
        <f t="shared" si="13"/>
        <v>7.2003604693827897E-2</v>
      </c>
      <c r="P93" s="710">
        <f t="shared" si="10"/>
        <v>356.23334191553579</v>
      </c>
      <c r="Q93" s="710">
        <f t="shared" si="14"/>
        <v>335.76123238826574</v>
      </c>
      <c r="R93" s="710">
        <f t="shared" si="17"/>
        <v>321.59211231786236</v>
      </c>
      <c r="S93" s="710">
        <f t="shared" si="18"/>
        <v>313.36203937137697</v>
      </c>
      <c r="T93" s="710">
        <f t="shared" si="11"/>
        <v>310.67417575653457</v>
      </c>
    </row>
    <row r="94" spans="2:20">
      <c r="B94" s="580">
        <v>20</v>
      </c>
      <c r="C94" s="710">
        <f t="shared" si="12"/>
        <v>7.5793268098766201E-2</v>
      </c>
      <c r="D94" s="710">
        <f t="shared" si="1"/>
        <v>614.36668519448108</v>
      </c>
      <c r="E94" s="710">
        <f t="shared" si="2"/>
        <v>301.68361954618712</v>
      </c>
      <c r="F94" s="710">
        <f t="shared" si="3"/>
        <v>298.0265476335818</v>
      </c>
      <c r="G94" s="710">
        <f t="shared" si="4"/>
        <v>298.00013443754017</v>
      </c>
      <c r="H94" s="717">
        <f t="shared" si="5"/>
        <v>298.00000014796865</v>
      </c>
      <c r="I94" s="710">
        <f t="shared" si="6"/>
        <v>298.0000000482255</v>
      </c>
      <c r="J94" s="710">
        <f t="shared" si="7"/>
        <v>298.00000001464758</v>
      </c>
      <c r="K94" s="710">
        <f t="shared" si="8"/>
        <v>298.00000000432391</v>
      </c>
      <c r="L94" s="710">
        <f t="shared" si="9"/>
        <v>298.00000000209155</v>
      </c>
      <c r="N94" s="580">
        <v>20</v>
      </c>
      <c r="O94" s="710">
        <f t="shared" si="13"/>
        <v>7.5793268098766201E-2</v>
      </c>
      <c r="P94" s="710">
        <f t="shared" si="10"/>
        <v>357.79716749079932</v>
      </c>
      <c r="Q94" s="710">
        <f t="shared" si="14"/>
        <v>337.30714973142869</v>
      </c>
      <c r="R94" s="710">
        <f t="shared" si="17"/>
        <v>323.04876649974818</v>
      </c>
      <c r="S94" s="710">
        <f t="shared" si="18"/>
        <v>314.72136221077858</v>
      </c>
      <c r="T94" s="710">
        <f t="shared" si="11"/>
        <v>311.99210643566232</v>
      </c>
    </row>
    <row r="95" spans="2:20">
      <c r="B95" s="580">
        <v>21</v>
      </c>
      <c r="C95" s="710">
        <f t="shared" si="12"/>
        <v>7.9582931503704518E-2</v>
      </c>
      <c r="D95" s="710">
        <f t="shared" si="1"/>
        <v>627.55937319349459</v>
      </c>
      <c r="E95" s="710">
        <f t="shared" si="2"/>
        <v>302.04651160008018</v>
      </c>
      <c r="F95" s="710">
        <f t="shared" si="3"/>
        <v>298.03081114935509</v>
      </c>
      <c r="G95" s="710">
        <f t="shared" si="4"/>
        <v>298.00016529710064</v>
      </c>
      <c r="H95" s="717">
        <f t="shared" si="5"/>
        <v>298.0000001912519</v>
      </c>
      <c r="I95" s="710">
        <f t="shared" si="6"/>
        <v>298.00000006445367</v>
      </c>
      <c r="J95" s="710">
        <f t="shared" si="7"/>
        <v>298.00000002035108</v>
      </c>
      <c r="K95" s="710">
        <f t="shared" si="8"/>
        <v>298.00000000630843</v>
      </c>
      <c r="L95" s="710">
        <f t="shared" si="9"/>
        <v>298.00000000318653</v>
      </c>
      <c r="N95" s="580">
        <v>21</v>
      </c>
      <c r="O95" s="710">
        <f t="shared" si="13"/>
        <v>7.9582931503704518E-2</v>
      </c>
      <c r="P95" s="710">
        <f t="shared" si="10"/>
        <v>359.33740629126885</v>
      </c>
      <c r="Q95" s="710">
        <f t="shared" si="14"/>
        <v>338.8355660422182</v>
      </c>
      <c r="R95" s="710">
        <f t="shared" si="17"/>
        <v>324.50344182043784</v>
      </c>
      <c r="S95" s="710">
        <f t="shared" si="18"/>
        <v>316.0944051035824</v>
      </c>
      <c r="T95" s="710">
        <f t="shared" si="11"/>
        <v>313.33028321921546</v>
      </c>
    </row>
    <row r="96" spans="2:20">
      <c r="B96" s="580">
        <v>22</v>
      </c>
      <c r="C96" s="710">
        <f t="shared" si="12"/>
        <v>8.3372594908642822E-2</v>
      </c>
      <c r="D96" s="710">
        <f t="shared" si="1"/>
        <v>640.53212616166752</v>
      </c>
      <c r="E96" s="710">
        <f t="shared" si="2"/>
        <v>302.42404866004551</v>
      </c>
      <c r="F96" s="710">
        <f t="shared" si="3"/>
        <v>298.03549083545732</v>
      </c>
      <c r="G96" s="710">
        <f t="shared" si="4"/>
        <v>298.0002010909202</v>
      </c>
      <c r="H96" s="717">
        <f t="shared" si="5"/>
        <v>298.00000024382581</v>
      </c>
      <c r="I96" s="710">
        <f t="shared" si="6"/>
        <v>298.00000008473614</v>
      </c>
      <c r="J96" s="710">
        <f t="shared" si="7"/>
        <v>298.00000002772379</v>
      </c>
      <c r="K96" s="710">
        <f t="shared" si="8"/>
        <v>298.00000000898694</v>
      </c>
      <c r="L96" s="710">
        <f t="shared" si="9"/>
        <v>298.00000000471783</v>
      </c>
      <c r="N96" s="580">
        <v>22</v>
      </c>
      <c r="O96" s="710">
        <f t="shared" si="13"/>
        <v>8.3372594908642822E-2</v>
      </c>
      <c r="P96" s="710">
        <f t="shared" si="10"/>
        <v>360.85726684166491</v>
      </c>
      <c r="Q96" s="710">
        <f t="shared" si="14"/>
        <v>340.34879576824238</v>
      </c>
      <c r="R96" s="710">
        <f t="shared" si="17"/>
        <v>325.95618162931692</v>
      </c>
      <c r="S96" s="710">
        <f t="shared" si="18"/>
        <v>317.47891824610639</v>
      </c>
      <c r="T96" s="710">
        <f t="shared" si="11"/>
        <v>314.68550395925428</v>
      </c>
    </row>
    <row r="97" spans="2:20">
      <c r="B97" s="580">
        <v>23</v>
      </c>
      <c r="C97" s="710">
        <f t="shared" si="12"/>
        <v>8.716225831358114E-2</v>
      </c>
      <c r="D97" s="710">
        <f t="shared" si="1"/>
        <v>653.28865923550518</v>
      </c>
      <c r="E97" s="710">
        <f t="shared" si="2"/>
        <v>302.81593854754595</v>
      </c>
      <c r="F97" s="710">
        <f t="shared" si="3"/>
        <v>298.04060291802233</v>
      </c>
      <c r="G97" s="710">
        <f t="shared" si="4"/>
        <v>298.00024229613376</v>
      </c>
      <c r="H97" s="717">
        <f t="shared" si="5"/>
        <v>298.00000030703461</v>
      </c>
      <c r="I97" s="710">
        <f t="shared" si="6"/>
        <v>298.00000010977237</v>
      </c>
      <c r="J97" s="710">
        <f t="shared" si="7"/>
        <v>298.00000003711148</v>
      </c>
      <c r="K97" s="710">
        <f t="shared" si="8"/>
        <v>298.00000001253539</v>
      </c>
      <c r="L97" s="710">
        <f t="shared" si="9"/>
        <v>298.00000000681177</v>
      </c>
      <c r="N97" s="580">
        <v>23</v>
      </c>
      <c r="O97" s="710">
        <f t="shared" si="13"/>
        <v>8.716225831358114E-2</v>
      </c>
      <c r="P97" s="710">
        <f t="shared" si="10"/>
        <v>362.35948872108003</v>
      </c>
      <c r="Q97" s="710">
        <f t="shared" si="14"/>
        <v>341.84881561882969</v>
      </c>
      <c r="R97" s="710">
        <f t="shared" si="17"/>
        <v>327.40702386643812</v>
      </c>
      <c r="S97" s="710">
        <f t="shared" si="18"/>
        <v>318.87298069125438</v>
      </c>
      <c r="T97" s="710">
        <f t="shared" si="11"/>
        <v>316.05503380705892</v>
      </c>
    </row>
    <row r="98" spans="2:20">
      <c r="B98" s="580">
        <v>24</v>
      </c>
      <c r="C98" s="710">
        <f t="shared" si="12"/>
        <v>9.0951921718519443E-2</v>
      </c>
      <c r="D98" s="710">
        <f t="shared" si="1"/>
        <v>665.83262469032161</v>
      </c>
      <c r="E98" s="710">
        <f t="shared" si="2"/>
        <v>303.22189415203343</v>
      </c>
      <c r="F98" s="710">
        <f t="shared" si="3"/>
        <v>298.04616324252731</v>
      </c>
      <c r="G98" s="710">
        <f t="shared" si="4"/>
        <v>298.00028940781152</v>
      </c>
      <c r="H98" s="717">
        <f t="shared" si="5"/>
        <v>298.000000382331</v>
      </c>
      <c r="I98" s="710">
        <f t="shared" si="6"/>
        <v>298.00000014033299</v>
      </c>
      <c r="J98" s="710">
        <f t="shared" si="7"/>
        <v>298.00000004890512</v>
      </c>
      <c r="K98" s="710">
        <f t="shared" si="8"/>
        <v>298.00000001715927</v>
      </c>
      <c r="L98" s="710">
        <f t="shared" si="9"/>
        <v>298.0000000096191</v>
      </c>
      <c r="N98" s="580">
        <v>24</v>
      </c>
      <c r="O98" s="710">
        <f t="shared" si="13"/>
        <v>9.0951921718519443E-2</v>
      </c>
      <c r="P98" s="710">
        <f t="shared" si="10"/>
        <v>363.84641136346636</v>
      </c>
      <c r="Q98" s="710">
        <f t="shared" si="14"/>
        <v>343.33731389358468</v>
      </c>
      <c r="R98" s="710">
        <f t="shared" si="17"/>
        <v>328.85600153759736</v>
      </c>
      <c r="S98" s="710">
        <f t="shared" si="18"/>
        <v>320.27495231946352</v>
      </c>
      <c r="T98" s="710">
        <f t="shared" si="11"/>
        <v>317.4365372815908</v>
      </c>
    </row>
    <row r="99" spans="2:20">
      <c r="B99" s="580">
        <v>25</v>
      </c>
      <c r="C99" s="710">
        <f t="shared" si="12"/>
        <v>9.4741585123457761E-2</v>
      </c>
      <c r="D99" s="710">
        <f t="shared" si="1"/>
        <v>678.16761300416078</v>
      </c>
      <c r="E99" s="710">
        <f t="shared" si="2"/>
        <v>303.6416333447807</v>
      </c>
      <c r="F99" s="710">
        <f t="shared" si="3"/>
        <v>298.05218728065933</v>
      </c>
      <c r="G99" s="710">
        <f t="shared" si="4"/>
        <v>298.0003429384704</v>
      </c>
      <c r="H99" s="717">
        <f t="shared" si="5"/>
        <v>298.00000047127821</v>
      </c>
      <c r="I99" s="710">
        <f t="shared" si="6"/>
        <v>298.0000001772629</v>
      </c>
      <c r="J99" s="710">
        <f t="shared" si="7"/>
        <v>298.00000006354315</v>
      </c>
      <c r="K99" s="710">
        <f t="shared" si="8"/>
        <v>298.00000002309611</v>
      </c>
      <c r="L99" s="710">
        <f t="shared" si="9"/>
        <v>298.00000001331745</v>
      </c>
      <c r="N99" s="580">
        <v>25</v>
      </c>
      <c r="O99" s="710">
        <f t="shared" si="13"/>
        <v>9.4741585123457761E-2</v>
      </c>
      <c r="P99" s="710">
        <f t="shared" si="10"/>
        <v>365.32003265524463</v>
      </c>
      <c r="Q99" s="710">
        <f t="shared" si="14"/>
        <v>344.81573260461028</v>
      </c>
      <c r="R99" s="710">
        <f t="shared" si="17"/>
        <v>330.30314327509399</v>
      </c>
      <c r="S99" s="710">
        <f t="shared" si="18"/>
        <v>321.68343282469976</v>
      </c>
      <c r="T99" s="710">
        <f t="shared" si="11"/>
        <v>318.82802010381198</v>
      </c>
    </row>
    <row r="100" spans="2:20">
      <c r="B100" s="580">
        <v>26</v>
      </c>
      <c r="C100" s="710">
        <f t="shared" si="12"/>
        <v>9.8531248528396065E-2</v>
      </c>
      <c r="D100" s="710">
        <f t="shared" si="1"/>
        <v>690.29715390371064</v>
      </c>
      <c r="E100" s="710">
        <f t="shared" si="2"/>
        <v>304.07487889417314</v>
      </c>
      <c r="F100" s="710">
        <f t="shared" si="3"/>
        <v>298.05869013706382</v>
      </c>
      <c r="G100" s="710">
        <f t="shared" si="4"/>
        <v>298.00040341759376</v>
      </c>
      <c r="H100" s="717">
        <f t="shared" si="5"/>
        <v>298.00000057555189</v>
      </c>
      <c r="I100" s="710">
        <f t="shared" si="6"/>
        <v>298.00000022148345</v>
      </c>
      <c r="J100" s="710">
        <f t="shared" si="7"/>
        <v>298.00000008151454</v>
      </c>
      <c r="K100" s="710">
        <f t="shared" si="8"/>
        <v>298.00000003061803</v>
      </c>
      <c r="L100" s="710">
        <f t="shared" si="9"/>
        <v>298.00000001811367</v>
      </c>
      <c r="N100" s="580">
        <v>26</v>
      </c>
      <c r="O100" s="710">
        <f t="shared" si="13"/>
        <v>9.8531248528396065E-2</v>
      </c>
      <c r="P100" s="710">
        <f t="shared" si="10"/>
        <v>366.78205889651804</v>
      </c>
      <c r="Q100" s="710">
        <f t="shared" si="14"/>
        <v>346.28530344593548</v>
      </c>
      <c r="R100" s="710">
        <f t="shared" si="17"/>
        <v>331.74847389522836</v>
      </c>
      <c r="S100" s="710">
        <f t="shared" si="18"/>
        <v>323.09722669063922</v>
      </c>
      <c r="T100" s="710">
        <f t="shared" si="11"/>
        <v>320.22777944706382</v>
      </c>
    </row>
    <row r="101" spans="2:20">
      <c r="B101" s="580">
        <v>27</v>
      </c>
      <c r="C101" s="710">
        <f t="shared" si="12"/>
        <v>0.10232091193333438</v>
      </c>
      <c r="D101" s="710">
        <f t="shared" si="1"/>
        <v>702.22471739251353</v>
      </c>
      <c r="E101" s="710">
        <f t="shared" si="2"/>
        <v>304.52135838243515</v>
      </c>
      <c r="F101" s="710">
        <f t="shared" si="3"/>
        <v>298.06568655597727</v>
      </c>
      <c r="G101" s="710">
        <f t="shared" si="4"/>
        <v>298.000471391161</v>
      </c>
      <c r="H101" s="717">
        <f t="shared" si="5"/>
        <v>298.0000006969421</v>
      </c>
      <c r="I101" s="710">
        <f t="shared" si="6"/>
        <v>298.00000027399506</v>
      </c>
      <c r="J101" s="710">
        <f t="shared" si="7"/>
        <v>298.00000010336106</v>
      </c>
      <c r="K101" s="710">
        <f t="shared" si="8"/>
        <v>298.00000004003437</v>
      </c>
      <c r="L101" s="710">
        <f t="shared" si="9"/>
        <v>298.00000002424673</v>
      </c>
      <c r="N101" s="580">
        <v>27</v>
      </c>
      <c r="O101" s="710">
        <f t="shared" si="13"/>
        <v>0.10232091193333438</v>
      </c>
      <c r="P101" s="710">
        <f t="shared" si="10"/>
        <v>368.23394742592961</v>
      </c>
      <c r="Q101" s="710">
        <f t="shared" si="14"/>
        <v>347.74707850928201</v>
      </c>
      <c r="R101" s="710">
        <f t="shared" si="17"/>
        <v>333.19201491425468</v>
      </c>
      <c r="S101" s="710">
        <f t="shared" si="18"/>
        <v>324.51531328202526</v>
      </c>
      <c r="T101" s="710">
        <f t="shared" si="11"/>
        <v>321.63436141315862</v>
      </c>
    </row>
    <row r="102" spans="2:20">
      <c r="B102" s="580">
        <v>28</v>
      </c>
      <c r="C102" s="710">
        <f t="shared" si="12"/>
        <v>0.10611057533827269</v>
      </c>
      <c r="D102" s="710">
        <f t="shared" si="1"/>
        <v>713.95371476177399</v>
      </c>
      <c r="E102" s="710">
        <f t="shared" si="2"/>
        <v>304.98080412376783</v>
      </c>
      <c r="F102" s="710">
        <f t="shared" si="3"/>
        <v>298.07319092774623</v>
      </c>
      <c r="G102" s="710">
        <f t="shared" si="4"/>
        <v>298.00054742118562</v>
      </c>
      <c r="H102" s="717">
        <f t="shared" si="5"/>
        <v>298.00000083735483</v>
      </c>
      <c r="I102" s="710">
        <f t="shared" si="6"/>
        <v>298.00000033587918</v>
      </c>
      <c r="J102" s="710">
        <f t="shared" si="7"/>
        <v>298.00000012968002</v>
      </c>
      <c r="K102" s="710">
        <f t="shared" si="8"/>
        <v>298.00000005169414</v>
      </c>
      <c r="L102" s="710">
        <f t="shared" si="9"/>
        <v>298.00000003199006</v>
      </c>
      <c r="N102" s="580">
        <v>28</v>
      </c>
      <c r="O102" s="710">
        <f t="shared" si="13"/>
        <v>0.10611057533827269</v>
      </c>
      <c r="P102" s="710">
        <f t="shared" si="10"/>
        <v>369.67694300023857</v>
      </c>
      <c r="Q102" s="710">
        <f t="shared" si="14"/>
        <v>349.20195651371353</v>
      </c>
      <c r="R102" s="710">
        <f t="shared" si="17"/>
        <v>334.63378500920203</v>
      </c>
      <c r="S102" s="710">
        <f t="shared" si="18"/>
        <v>325.93682130407251</v>
      </c>
      <c r="T102" s="710">
        <f t="shared" si="11"/>
        <v>323.04652469857302</v>
      </c>
    </row>
    <row r="103" spans="2:20">
      <c r="B103" s="580">
        <v>29</v>
      </c>
      <c r="C103" s="710">
        <f t="shared" si="12"/>
        <v>0.109900238743211</v>
      </c>
      <c r="D103" s="710">
        <f t="shared" si="1"/>
        <v>725.48749958405745</v>
      </c>
      <c r="E103" s="710">
        <f t="shared" si="2"/>
        <v>305.45295308387318</v>
      </c>
      <c r="F103" s="710">
        <f t="shared" si="3"/>
        <v>298.08121729523367</v>
      </c>
      <c r="G103" s="710">
        <f t="shared" si="4"/>
        <v>298.00063208526211</v>
      </c>
      <c r="H103" s="717">
        <f t="shared" si="5"/>
        <v>298.00000099881379</v>
      </c>
      <c r="I103" s="710">
        <f t="shared" si="6"/>
        <v>298.00000040830088</v>
      </c>
      <c r="J103" s="710">
        <f t="shared" si="7"/>
        <v>298.00000016112654</v>
      </c>
      <c r="K103" s="710">
        <f t="shared" si="8"/>
        <v>298.00000006598873</v>
      </c>
      <c r="L103" s="710">
        <f t="shared" si="9"/>
        <v>298.00000004165423</v>
      </c>
      <c r="N103" s="580">
        <v>29</v>
      </c>
      <c r="O103" s="710">
        <f t="shared" si="13"/>
        <v>0.109900238743211</v>
      </c>
      <c r="P103" s="710">
        <f t="shared" si="10"/>
        <v>371.11210885065998</v>
      </c>
      <c r="Q103" s="710">
        <f t="shared" si="14"/>
        <v>350.65070520447983</v>
      </c>
      <c r="R103" s="710">
        <f t="shared" si="17"/>
        <v>336.07380042164891</v>
      </c>
      <c r="S103" s="710">
        <f t="shared" si="18"/>
        <v>327.36100699194674</v>
      </c>
      <c r="T103" s="710">
        <f t="shared" si="11"/>
        <v>324.46320955668915</v>
      </c>
    </row>
    <row r="104" spans="2:20">
      <c r="B104" s="580">
        <v>30</v>
      </c>
      <c r="C104" s="710">
        <f t="shared" si="12"/>
        <v>0.11368990214814931</v>
      </c>
      <c r="D104" s="710">
        <f t="shared" si="1"/>
        <v>736.82936869016999</v>
      </c>
      <c r="E104" s="710">
        <f t="shared" si="2"/>
        <v>305.93754680084209</v>
      </c>
      <c r="F104" s="710">
        <f t="shared" si="3"/>
        <v>298.0897793601161</v>
      </c>
      <c r="G104" s="710">
        <f t="shared" si="4"/>
        <v>298.00072597612143</v>
      </c>
      <c r="H104" s="717">
        <f t="shared" si="5"/>
        <v>298.00000118346156</v>
      </c>
      <c r="I104" s="710">
        <f t="shared" si="6"/>
        <v>298.00000049251059</v>
      </c>
      <c r="J104" s="710">
        <f t="shared" si="7"/>
        <v>298.0000001984161</v>
      </c>
      <c r="K104" s="710">
        <f t="shared" si="8"/>
        <v>298.00000008335445</v>
      </c>
      <c r="L104" s="710">
        <f t="shared" si="9"/>
        <v>298.0000000535893</v>
      </c>
      <c r="N104" s="580">
        <v>30</v>
      </c>
      <c r="O104" s="710">
        <f t="shared" si="13"/>
        <v>0.11368990214814931</v>
      </c>
      <c r="P104" s="710">
        <f t="shared" si="10"/>
        <v>372.54035319844388</v>
      </c>
      <c r="Q104" s="710">
        <f t="shared" si="14"/>
        <v>352.09398048058932</v>
      </c>
      <c r="R104" s="710">
        <f t="shared" si="17"/>
        <v>337.51207530772928</v>
      </c>
      <c r="S104" s="710">
        <f t="shared" si="18"/>
        <v>328.78723548554535</v>
      </c>
      <c r="T104" s="710">
        <f t="shared" si="11"/>
        <v>325.88351128768659</v>
      </c>
    </row>
    <row r="105" spans="2:20">
      <c r="B105" s="580">
        <v>31</v>
      </c>
      <c r="C105" s="710">
        <f t="shared" si="12"/>
        <v>0.11747956555308763</v>
      </c>
      <c r="D105" s="710">
        <f t="shared" si="1"/>
        <v>747.98256312950355</v>
      </c>
      <c r="E105" s="710">
        <f t="shared" si="2"/>
        <v>306.43433130738231</v>
      </c>
      <c r="F105" s="710">
        <f t="shared" si="3"/>
        <v>298.09889048907183</v>
      </c>
      <c r="G105" s="710">
        <f t="shared" si="4"/>
        <v>298.00082970119496</v>
      </c>
      <c r="H105" s="717">
        <f t="shared" si="5"/>
        <v>298.00000139356149</v>
      </c>
      <c r="I105" s="710">
        <f t="shared" si="6"/>
        <v>298.00000058984648</v>
      </c>
      <c r="J105" s="710">
        <f t="shared" si="7"/>
        <v>298.00000024232702</v>
      </c>
      <c r="K105" s="710">
        <f t="shared" si="8"/>
        <v>298.00000010427487</v>
      </c>
      <c r="L105" s="710">
        <f t="shared" si="9"/>
        <v>298.00000006818783</v>
      </c>
      <c r="N105" s="580">
        <v>31</v>
      </c>
      <c r="O105" s="710">
        <f t="shared" si="13"/>
        <v>0.11747956555308763</v>
      </c>
      <c r="P105" s="710">
        <f t="shared" si="10"/>
        <v>373.9624518954015</v>
      </c>
      <c r="Q105" s="710">
        <f t="shared" si="14"/>
        <v>353.53234272889466</v>
      </c>
      <c r="R105" s="710">
        <f t="shared" si="17"/>
        <v>338.94862203965897</v>
      </c>
      <c r="S105" s="710">
        <f t="shared" si="18"/>
        <v>330.21496492437495</v>
      </c>
      <c r="T105" s="710">
        <f t="shared" si="11"/>
        <v>327.30665759741549</v>
      </c>
    </row>
    <row r="106" spans="2:20">
      <c r="B106" s="580">
        <v>32</v>
      </c>
      <c r="C106" s="710">
        <f t="shared" si="12"/>
        <v>0.12126922895802593</v>
      </c>
      <c r="D106" s="710">
        <f t="shared" si="1"/>
        <v>758.95026911412663</v>
      </c>
      <c r="E106" s="710">
        <f t="shared" si="2"/>
        <v>306.94305705436449</v>
      </c>
      <c r="F106" s="710">
        <f t="shared" si="3"/>
        <v>298.10856371986324</v>
      </c>
      <c r="G106" s="710">
        <f t="shared" si="4"/>
        <v>298.00094388218679</v>
      </c>
      <c r="H106" s="717">
        <f t="shared" si="5"/>
        <v>298.00000163149849</v>
      </c>
      <c r="I106" s="710">
        <f t="shared" si="6"/>
        <v>298.00000070173633</v>
      </c>
      <c r="J106" s="710">
        <f t="shared" si="7"/>
        <v>298.0000002937025</v>
      </c>
      <c r="K106" s="710">
        <f t="shared" si="8"/>
        <v>298.00000012928353</v>
      </c>
      <c r="L106" s="710">
        <f t="shared" si="9"/>
        <v>298.00000008588677</v>
      </c>
      <c r="N106" s="580">
        <v>32</v>
      </c>
      <c r="O106" s="710">
        <f t="shared" si="13"/>
        <v>0.12126922895802593</v>
      </c>
      <c r="P106" s="710">
        <f t="shared" si="10"/>
        <v>375.37906775660349</v>
      </c>
      <c r="Q106" s="710">
        <f t="shared" si="14"/>
        <v>354.96627077267954</v>
      </c>
      <c r="R106" s="710">
        <f t="shared" si="17"/>
        <v>340.3834514645639</v>
      </c>
      <c r="S106" s="710">
        <f t="shared" si="18"/>
        <v>331.64373286526859</v>
      </c>
      <c r="T106" s="710">
        <f t="shared" si="11"/>
        <v>328.73198926151298</v>
      </c>
    </row>
    <row r="107" spans="2:20">
      <c r="B107" s="580">
        <v>33</v>
      </c>
      <c r="C107" s="710">
        <f t="shared" si="12"/>
        <v>0.12505889236296425</v>
      </c>
      <c r="D107" s="710">
        <f t="shared" ref="D107:D138" si="19">(1-2*FoAb-2*FoAb*BiCombAb)*D106+2*FoAb*E106+2*FoAb*BiCombAb*Tcomb</f>
        <v>769.73561894689522</v>
      </c>
      <c r="E107" s="710">
        <f t="shared" ref="E107:E138" si="20">FoAb*D106+(1-2*FoAb)*E106+FoAb*F106</f>
        <v>307.4634788356633</v>
      </c>
      <c r="F107" s="710">
        <f t="shared" ref="F107:F138" si="21">FoAb*E106+(1-2*FoAb)*F106+FoAb*G106</f>
        <v>298.11881176731401</v>
      </c>
      <c r="G107" s="710">
        <f t="shared" ref="G107:G138" si="22">FoAb*F106+(1-2*FoAb)*G106+FoAb*H106</f>
        <v>298.00106915465392</v>
      </c>
      <c r="H107" s="717">
        <f t="shared" ref="H107:H138" si="23">_FoN1*G106+(1-_FoN1-_FoN2)*H106+_FoN2*I106</f>
        <v>298.00000189978061</v>
      </c>
      <c r="I107" s="710">
        <f t="shared" ref="I107:I138" si="24">FoCase*H106+(1-2*FoCase)*I106+FoCase*J106</f>
        <v>298.00000082969922</v>
      </c>
      <c r="J107" s="710">
        <f t="shared" ref="J107:J138" si="25">FoCase*I106+(1-2*FoCase)*J106+FoCase*K106</f>
        <v>298.00000035345329</v>
      </c>
      <c r="K107" s="710">
        <f t="shared" ref="K107:K138" si="26">FoCase*J106+(1-2*FoCase)*K106+FoCase*L106</f>
        <v>298.00000015896632</v>
      </c>
      <c r="L107" s="710">
        <f t="shared" ref="L107:L138" si="27">(1-2*FoCase-2*FoCase*BiAtmCase)*L106+2*FoCase*K106+2*FoCase*BiAtmCase*Tatm</f>
        <v>298.00000010717059</v>
      </c>
      <c r="N107" s="580">
        <v>33</v>
      </c>
      <c r="O107" s="710">
        <f t="shared" si="13"/>
        <v>0.12505889236296425</v>
      </c>
      <c r="P107" s="710">
        <f t="shared" ref="P107:P138" si="28">(1-2*FoCase-2*FoCase*BiCombCase)*P106+2*FoCase*Q106+2*FoCase*BiCombCase*Tcomb</f>
        <v>376.79076706899389</v>
      </c>
      <c r="Q107" s="710">
        <f t="shared" si="14"/>
        <v>356.39617378314171</v>
      </c>
      <c r="R107" s="710">
        <f t="shared" si="17"/>
        <v>341.81657312618631</v>
      </c>
      <c r="S107" s="710">
        <f t="shared" si="18"/>
        <v>333.07314468370498</v>
      </c>
      <c r="T107" s="710">
        <f t="shared" ref="T107:T138" si="29">(1-2*FoCase-2*FoCase*BiAtmCase)*T106+2*FoCase*S106+2*FoCase*BiAtmCase*Tatm</f>
        <v>330.15894361271324</v>
      </c>
    </row>
    <row r="108" spans="2:20">
      <c r="B108" s="580">
        <v>34</v>
      </c>
      <c r="C108" s="710">
        <f t="shared" si="12"/>
        <v>0.12884855576790255</v>
      </c>
      <c r="D108" s="710">
        <f t="shared" si="19"/>
        <v>780.34169193385526</v>
      </c>
      <c r="E108" s="710">
        <f t="shared" si="20"/>
        <v>307.99535571427208</v>
      </c>
      <c r="F108" s="710">
        <f t="shared" si="21"/>
        <v>298.12964702918424</v>
      </c>
      <c r="G108" s="710">
        <f t="shared" si="22"/>
        <v>298.00120616759483</v>
      </c>
      <c r="H108" s="717">
        <f t="shared" si="23"/>
        <v>298.00000220104005</v>
      </c>
      <c r="I108" s="710">
        <f t="shared" si="24"/>
        <v>298.00000097534763</v>
      </c>
      <c r="J108" s="710">
        <f t="shared" si="25"/>
        <v>298.00000042255954</v>
      </c>
      <c r="K108" s="710">
        <f t="shared" si="26"/>
        <v>298.00000019396379</v>
      </c>
      <c r="L108" s="710">
        <f t="shared" si="27"/>
        <v>298.00000013257346</v>
      </c>
      <c r="N108" s="580">
        <v>34</v>
      </c>
      <c r="O108" s="710">
        <f t="shared" si="13"/>
        <v>0.12884855576790255</v>
      </c>
      <c r="P108" s="710">
        <f t="shared" si="28"/>
        <v>378.19803368869236</v>
      </c>
      <c r="Q108" s="710">
        <f t="shared" ref="Q108:Q139" si="30">FoCase*P107+(1-2*FoCase)*Q107+FoCase*R107</f>
        <v>357.82240145128145</v>
      </c>
      <c r="R108" s="710">
        <f t="shared" si="17"/>
        <v>343.24799545455659</v>
      </c>
      <c r="S108" s="710">
        <f t="shared" si="18"/>
        <v>334.5028636690364</v>
      </c>
      <c r="T108" s="710">
        <f t="shared" si="29"/>
        <v>331.58704043937922</v>
      </c>
    </row>
    <row r="109" spans="2:20">
      <c r="B109" s="580">
        <v>35</v>
      </c>
      <c r="C109" s="710">
        <f t="shared" si="12"/>
        <v>0.13263821917284085</v>
      </c>
      <c r="D109" s="710">
        <f t="shared" si="19"/>
        <v>790.77151528120135</v>
      </c>
      <c r="E109" s="710">
        <f t="shared" si="20"/>
        <v>308.53845094966931</v>
      </c>
      <c r="F109" s="710">
        <f t="shared" si="21"/>
        <v>298.14108159194404</v>
      </c>
      <c r="G109" s="710">
        <f t="shared" si="22"/>
        <v>298.00135558304567</v>
      </c>
      <c r="H109" s="717">
        <f t="shared" si="23"/>
        <v>298.00000253803404</v>
      </c>
      <c r="I109" s="710">
        <f t="shared" si="24"/>
        <v>298.00000114038909</v>
      </c>
      <c r="J109" s="710">
        <f t="shared" si="25"/>
        <v>298.00000050207331</v>
      </c>
      <c r="K109" s="710">
        <f t="shared" si="26"/>
        <v>298.00000023497375</v>
      </c>
      <c r="L109" s="710">
        <f t="shared" si="27"/>
        <v>298.00000016268172</v>
      </c>
      <c r="N109" s="580">
        <v>35</v>
      </c>
      <c r="O109" s="710">
        <f t="shared" si="13"/>
        <v>0.13263821917284085</v>
      </c>
      <c r="P109" s="710">
        <f t="shared" si="28"/>
        <v>379.60128107930905</v>
      </c>
      <c r="Q109" s="710">
        <f t="shared" si="30"/>
        <v>359.24525267425446</v>
      </c>
      <c r="R109" s="710">
        <f t="shared" si="17"/>
        <v>344.67772592813947</v>
      </c>
      <c r="S109" s="710">
        <f t="shared" si="18"/>
        <v>335.93260256624171</v>
      </c>
      <c r="T109" s="710">
        <f t="shared" si="29"/>
        <v>333.01586994328079</v>
      </c>
    </row>
    <row r="110" spans="2:20">
      <c r="B110" s="580">
        <v>36</v>
      </c>
      <c r="C110" s="710">
        <f t="shared" si="12"/>
        <v>0.13642788257777916</v>
      </c>
      <c r="D110" s="710">
        <f t="shared" si="19"/>
        <v>801.02806497705433</v>
      </c>
      <c r="E110" s="710">
        <f t="shared" si="20"/>
        <v>309.09253192641569</v>
      </c>
      <c r="F110" s="710">
        <f t="shared" si="21"/>
        <v>298.1531272364478</v>
      </c>
      <c r="G110" s="710">
        <f t="shared" si="22"/>
        <v>298.00151807568409</v>
      </c>
      <c r="H110" s="717">
        <f t="shared" si="23"/>
        <v>298.00000291364626</v>
      </c>
      <c r="I110" s="710">
        <f t="shared" si="24"/>
        <v>298.00000132662768</v>
      </c>
      <c r="J110" s="710">
        <f t="shared" si="25"/>
        <v>298.00000059312049</v>
      </c>
      <c r="K110" s="710">
        <f t="shared" si="26"/>
        <v>298.00000028275366</v>
      </c>
      <c r="L110" s="710">
        <f t="shared" si="27"/>
        <v>298.00000019813632</v>
      </c>
      <c r="N110" s="580">
        <v>36</v>
      </c>
      <c r="O110" s="710">
        <f t="shared" si="13"/>
        <v>0.13642788257777916</v>
      </c>
      <c r="P110" s="710">
        <f t="shared" si="28"/>
        <v>381.00086259205852</v>
      </c>
      <c r="Q110" s="710">
        <f t="shared" si="30"/>
        <v>360.664982973142</v>
      </c>
      <c r="R110" s="710">
        <f t="shared" si="17"/>
        <v>346.1057712123889</v>
      </c>
      <c r="S110" s="710">
        <f t="shared" si="18"/>
        <v>337.36211635294762</v>
      </c>
      <c r="T110" s="710">
        <f t="shared" si="29"/>
        <v>334.44508245596899</v>
      </c>
    </row>
    <row r="111" spans="2:20">
      <c r="B111" s="580">
        <v>37</v>
      </c>
      <c r="C111" s="710">
        <f t="shared" si="12"/>
        <v>0.14021754598271749</v>
      </c>
      <c r="D111" s="710">
        <f t="shared" si="19"/>
        <v>811.1142666583138</v>
      </c>
      <c r="E111" s="710">
        <f t="shared" si="20"/>
        <v>309.65737008396138</v>
      </c>
      <c r="F111" s="710">
        <f t="shared" si="21"/>
        <v>298.16579544351106</v>
      </c>
      <c r="G111" s="710">
        <f t="shared" si="22"/>
        <v>298.00169433244105</v>
      </c>
      <c r="H111" s="717">
        <f t="shared" si="23"/>
        <v>298.0000033308873</v>
      </c>
      <c r="I111" s="710">
        <f t="shared" si="24"/>
        <v>298.00000153596608</v>
      </c>
      <c r="J111" s="710">
        <f t="shared" si="25"/>
        <v>298.00000069690299</v>
      </c>
      <c r="K111" s="710">
        <f t="shared" si="26"/>
        <v>298.00000033812262</v>
      </c>
      <c r="L111" s="710">
        <f t="shared" si="27"/>
        <v>298.00000023963531</v>
      </c>
      <c r="N111" s="580">
        <v>37</v>
      </c>
      <c r="O111" s="710">
        <f t="shared" si="13"/>
        <v>0.14021754598271749</v>
      </c>
      <c r="P111" s="710">
        <f t="shared" si="28"/>
        <v>382.39708024449072</v>
      </c>
      <c r="Q111" s="710">
        <f t="shared" si="30"/>
        <v>362.08181082740697</v>
      </c>
      <c r="R111" s="710">
        <f t="shared" si="17"/>
        <v>347.53213727811266</v>
      </c>
      <c r="S111" s="710">
        <f t="shared" si="18"/>
        <v>338.79119607131759</v>
      </c>
      <c r="T111" s="710">
        <f t="shared" si="29"/>
        <v>335.8743796569575</v>
      </c>
    </row>
    <row r="112" spans="2:20">
      <c r="B112" s="580">
        <v>38</v>
      </c>
      <c r="C112" s="710">
        <f t="shared" si="12"/>
        <v>0.14400720938765579</v>
      </c>
      <c r="D112" s="710">
        <f t="shared" si="19"/>
        <v>821.03299646283858</v>
      </c>
      <c r="E112" s="710">
        <f t="shared" si="20"/>
        <v>310.23274084764233</v>
      </c>
      <c r="F112" s="710">
        <f t="shared" si="21"/>
        <v>298.1790973993912</v>
      </c>
      <c r="G112" s="710">
        <f t="shared" si="22"/>
        <v>298.00188505211969</v>
      </c>
      <c r="H112" s="717">
        <f t="shared" si="23"/>
        <v>298.00000379289582</v>
      </c>
      <c r="I112" s="710">
        <f t="shared" si="24"/>
        <v>298.00000177040681</v>
      </c>
      <c r="J112" s="710">
        <f t="shared" si="25"/>
        <v>298.00000081470063</v>
      </c>
      <c r="K112" s="710">
        <f t="shared" si="26"/>
        <v>298.00000040196403</v>
      </c>
      <c r="L112" s="710">
        <f t="shared" si="27"/>
        <v>298.00000028793619</v>
      </c>
      <c r="N112" s="580">
        <v>38</v>
      </c>
      <c r="O112" s="710">
        <f t="shared" si="13"/>
        <v>0.14400720938765579</v>
      </c>
      <c r="P112" s="710">
        <f t="shared" si="28"/>
        <v>383.79019221712599</v>
      </c>
      <c r="Q112" s="710">
        <f t="shared" si="30"/>
        <v>363.49592308424633</v>
      </c>
      <c r="R112" s="710">
        <f t="shared" si="17"/>
        <v>348.95682950257424</v>
      </c>
      <c r="S112" s="710">
        <f t="shared" si="18"/>
        <v>340.21966356075023</v>
      </c>
      <c r="T112" s="710">
        <f t="shared" si="29"/>
        <v>337.3035070744059</v>
      </c>
    </row>
    <row r="113" spans="2:20">
      <c r="B113" s="580">
        <v>39</v>
      </c>
      <c r="C113" s="710">
        <f t="shared" si="12"/>
        <v>0.1477968727925941</v>
      </c>
      <c r="D113" s="710">
        <f t="shared" si="19"/>
        <v>830.78708186720326</v>
      </c>
      <c r="E113" s="710">
        <f t="shared" si="20"/>
        <v>310.81842356084559</v>
      </c>
      <c r="F113" s="710">
        <f t="shared" si="21"/>
        <v>298.19304400117397</v>
      </c>
      <c r="G113" s="710">
        <f t="shared" si="22"/>
        <v>298.00209094502173</v>
      </c>
      <c r="H113" s="717">
        <f t="shared" si="23"/>
        <v>298.00000430293932</v>
      </c>
      <c r="I113" s="710">
        <f t="shared" si="24"/>
        <v>298.00000203205377</v>
      </c>
      <c r="J113" s="710">
        <f t="shared" si="25"/>
        <v>298.00000094787333</v>
      </c>
      <c r="K113" s="710">
        <f t="shared" si="26"/>
        <v>298.00000047522747</v>
      </c>
      <c r="L113" s="710">
        <f t="shared" si="27"/>
        <v>298.00000034385806</v>
      </c>
      <c r="N113" s="580">
        <v>39</v>
      </c>
      <c r="O113" s="710">
        <f t="shared" si="13"/>
        <v>0.1477968727925941</v>
      </c>
      <c r="P113" s="710">
        <f t="shared" si="28"/>
        <v>385.18041925524767</v>
      </c>
      <c r="Q113" s="710">
        <f t="shared" si="30"/>
        <v>364.90747957794576</v>
      </c>
      <c r="R113" s="710">
        <f t="shared" si="17"/>
        <v>350.37985275584123</v>
      </c>
      <c r="S113" s="710">
        <f t="shared" si="18"/>
        <v>341.64736695983146</v>
      </c>
      <c r="T113" s="710">
        <f t="shared" si="29"/>
        <v>338.7322476810146</v>
      </c>
    </row>
    <row r="114" spans="2:20">
      <c r="B114" s="580">
        <v>40</v>
      </c>
      <c r="C114" s="710">
        <f t="shared" si="12"/>
        <v>0.1515865361975324</v>
      </c>
      <c r="D114" s="710">
        <f t="shared" si="19"/>
        <v>840.37930251027512</v>
      </c>
      <c r="E114" s="710">
        <f t="shared" si="20"/>
        <v>311.41420141832475</v>
      </c>
      <c r="F114" s="710">
        <f t="shared" si="21"/>
        <v>298.20764586206695</v>
      </c>
      <c r="G114" s="710">
        <f t="shared" si="22"/>
        <v>298.002312732581</v>
      </c>
      <c r="H114" s="717">
        <f t="shared" si="23"/>
        <v>298.00000486441479</v>
      </c>
      <c r="I114" s="710">
        <f t="shared" si="24"/>
        <v>298.00000232311373</v>
      </c>
      <c r="J114" s="710">
        <f t="shared" si="25"/>
        <v>298.00000109786276</v>
      </c>
      <c r="K114" s="710">
        <f t="shared" si="26"/>
        <v>298.00000055893145</v>
      </c>
      <c r="L114" s="710">
        <f t="shared" si="27"/>
        <v>298.00000040828417</v>
      </c>
      <c r="N114" s="580">
        <v>40</v>
      </c>
      <c r="O114" s="710">
        <f t="shared" si="13"/>
        <v>0.1515865361975324</v>
      </c>
      <c r="P114" s="710">
        <f t="shared" si="28"/>
        <v>386.56795013575186</v>
      </c>
      <c r="Q114" s="710">
        <f t="shared" si="30"/>
        <v>366.31661707460944</v>
      </c>
      <c r="R114" s="710">
        <f t="shared" si="17"/>
        <v>351.80121147452911</v>
      </c>
      <c r="S114" s="710">
        <f t="shared" si="18"/>
        <v>343.07417686519574</v>
      </c>
      <c r="T114" s="710">
        <f t="shared" si="29"/>
        <v>340.16041642518979</v>
      </c>
    </row>
    <row r="115" spans="2:20">
      <c r="B115" s="580">
        <v>41</v>
      </c>
      <c r="C115" s="710">
        <f t="shared" si="12"/>
        <v>0.15537619960247073</v>
      </c>
      <c r="D115" s="710">
        <f t="shared" si="19"/>
        <v>849.81239100285165</v>
      </c>
      <c r="E115" s="710">
        <f t="shared" si="20"/>
        <v>312.01986140064463</v>
      </c>
      <c r="F115" s="710">
        <f t="shared" si="21"/>
        <v>298.22291331660216</v>
      </c>
      <c r="G115" s="710">
        <f t="shared" si="22"/>
        <v>298.00255114700428</v>
      </c>
      <c r="H115" s="717">
        <f t="shared" si="23"/>
        <v>298.00000548084944</v>
      </c>
      <c r="I115" s="710">
        <f t="shared" si="24"/>
        <v>298.00000264589778</v>
      </c>
      <c r="J115" s="710">
        <f t="shared" si="25"/>
        <v>298.00000126619454</v>
      </c>
      <c r="K115" s="710">
        <f t="shared" si="26"/>
        <v>298.00000065416486</v>
      </c>
      <c r="L115" s="710">
        <f t="shared" si="27"/>
        <v>298.0000004821639</v>
      </c>
      <c r="N115" s="580">
        <v>41</v>
      </c>
      <c r="O115" s="710">
        <f t="shared" si="13"/>
        <v>0.15537619960247073</v>
      </c>
      <c r="P115" s="710">
        <f t="shared" si="28"/>
        <v>387.95294633559865</v>
      </c>
      <c r="Q115" s="710">
        <f t="shared" si="30"/>
        <v>367.7234526407899</v>
      </c>
      <c r="R115" s="710">
        <f t="shared" si="17"/>
        <v>353.22090972477906</v>
      </c>
      <c r="S115" s="710">
        <f t="shared" si="18"/>
        <v>344.49998305135938</v>
      </c>
      <c r="T115" s="710">
        <f t="shared" si="29"/>
        <v>341.58785556089111</v>
      </c>
    </row>
    <row r="116" spans="2:20">
      <c r="B116" s="580">
        <v>42</v>
      </c>
      <c r="C116" s="710">
        <f t="shared" si="12"/>
        <v>0.15916586300740904</v>
      </c>
      <c r="D116" s="710">
        <f t="shared" si="19"/>
        <v>859.08903372359418</v>
      </c>
      <c r="E116" s="710">
        <f t="shared" si="20"/>
        <v>312.63519420973716</v>
      </c>
      <c r="F116" s="710">
        <f t="shared" si="21"/>
        <v>298.23885642574902</v>
      </c>
      <c r="G116" s="710">
        <f t="shared" si="22"/>
        <v>298.00280693091861</v>
      </c>
      <c r="H116" s="717">
        <f t="shared" si="23"/>
        <v>298.00000615590142</v>
      </c>
      <c r="I116" s="710">
        <f t="shared" si="24"/>
        <v>298.00000300282261</v>
      </c>
      <c r="J116" s="710">
        <f t="shared" si="25"/>
        <v>298.00000145447979</v>
      </c>
      <c r="K116" s="710">
        <f t="shared" si="26"/>
        <v>298.00000076208948</v>
      </c>
      <c r="L116" s="710">
        <f t="shared" si="27"/>
        <v>298.0000005665151</v>
      </c>
      <c r="N116" s="580">
        <v>42</v>
      </c>
      <c r="O116" s="710">
        <f t="shared" si="13"/>
        <v>0.15916586300740904</v>
      </c>
      <c r="P116" s="710">
        <f t="shared" si="28"/>
        <v>389.33554601846777</v>
      </c>
      <c r="Q116" s="710">
        <f t="shared" si="30"/>
        <v>369.12808652015315</v>
      </c>
      <c r="R116" s="710">
        <f t="shared" si="17"/>
        <v>354.6389512560396</v>
      </c>
      <c r="S116" s="710">
        <f t="shared" si="18"/>
        <v>345.92469166959967</v>
      </c>
      <c r="T116" s="710">
        <f t="shared" si="29"/>
        <v>343.01443065952185</v>
      </c>
    </row>
    <row r="117" spans="2:20">
      <c r="B117" s="580">
        <v>43</v>
      </c>
      <c r="C117" s="710">
        <f t="shared" si="12"/>
        <v>0.16295552641234734</v>
      </c>
      <c r="D117" s="710">
        <f t="shared" si="19"/>
        <v>868.21187160148918</v>
      </c>
      <c r="E117" s="710">
        <f t="shared" si="20"/>
        <v>313.25999420554945</v>
      </c>
      <c r="F117" s="710">
        <f t="shared" si="21"/>
        <v>298.25548498193888</v>
      </c>
      <c r="G117" s="710">
        <f t="shared" si="22"/>
        <v>298.00308083702589</v>
      </c>
      <c r="H117" s="717">
        <f t="shared" si="23"/>
        <v>298.00000689336036</v>
      </c>
      <c r="I117" s="710">
        <f t="shared" si="24"/>
        <v>298.0000033964119</v>
      </c>
      <c r="J117" s="710">
        <f t="shared" si="25"/>
        <v>298.00000166441697</v>
      </c>
      <c r="K117" s="710">
        <f t="shared" si="26"/>
        <v>298.00000088394222</v>
      </c>
      <c r="L117" s="710">
        <f t="shared" si="27"/>
        <v>298.00000066242615</v>
      </c>
      <c r="N117" s="580">
        <v>43</v>
      </c>
      <c r="O117" s="710">
        <f t="shared" si="13"/>
        <v>0.16295552641234734</v>
      </c>
      <c r="P117" s="710">
        <f t="shared" si="28"/>
        <v>390.71586743918999</v>
      </c>
      <c r="Q117" s="710">
        <f t="shared" si="30"/>
        <v>370.53060459002711</v>
      </c>
      <c r="R117" s="710">
        <f t="shared" si="17"/>
        <v>356.0553395469957</v>
      </c>
      <c r="S117" s="710">
        <f t="shared" si="18"/>
        <v>347.34822285591895</v>
      </c>
      <c r="T117" s="710">
        <f t="shared" si="29"/>
        <v>344.44002720425391</v>
      </c>
    </row>
    <row r="118" spans="2:20">
      <c r="B118" s="580">
        <v>44</v>
      </c>
      <c r="C118" s="710">
        <f t="shared" si="12"/>
        <v>0.16674518981728564</v>
      </c>
      <c r="D118" s="710">
        <f t="shared" si="19"/>
        <v>877.18350088506691</v>
      </c>
      <c r="E118" s="710">
        <f t="shared" si="20"/>
        <v>313.89405934376492</v>
      </c>
      <c r="F118" s="710">
        <f t="shared" si="21"/>
        <v>298.27280851400337</v>
      </c>
      <c r="G118" s="710">
        <f t="shared" si="22"/>
        <v>298.00337362776406</v>
      </c>
      <c r="H118" s="717">
        <f t="shared" si="23"/>
        <v>298.00000769714791</v>
      </c>
      <c r="I118" s="710">
        <f t="shared" si="24"/>
        <v>298.00000382929733</v>
      </c>
      <c r="J118" s="710">
        <f t="shared" si="25"/>
        <v>298.00000189779371</v>
      </c>
      <c r="K118" s="710">
        <f t="shared" si="26"/>
        <v>298.0000010210365</v>
      </c>
      <c r="L118" s="710">
        <f t="shared" si="27"/>
        <v>298.00000077105824</v>
      </c>
      <c r="N118" s="580">
        <v>44</v>
      </c>
      <c r="O118" s="710">
        <f t="shared" si="13"/>
        <v>0.16674518981728564</v>
      </c>
      <c r="P118" s="710">
        <f t="shared" si="28"/>
        <v>392.09401185098523</v>
      </c>
      <c r="Q118" s="710">
        <f t="shared" si="30"/>
        <v>371.93108045918859</v>
      </c>
      <c r="R118" s="710">
        <f t="shared" si="17"/>
        <v>357.47007784479007</v>
      </c>
      <c r="S118" s="710">
        <f t="shared" si="18"/>
        <v>348.77050868834931</v>
      </c>
      <c r="T118" s="710">
        <f t="shared" si="29"/>
        <v>345.86454768172888</v>
      </c>
    </row>
    <row r="119" spans="2:20">
      <c r="B119" s="580">
        <v>45</v>
      </c>
      <c r="C119" s="710">
        <f t="shared" si="12"/>
        <v>0.17053485322222398</v>
      </c>
      <c r="D119" s="710">
        <f t="shared" si="19"/>
        <v>886.00647389859989</v>
      </c>
      <c r="E119" s="710">
        <f t="shared" si="20"/>
        <v>314.5371911145802</v>
      </c>
      <c r="F119" s="710">
        <f t="shared" si="21"/>
        <v>298.29083629202745</v>
      </c>
      <c r="G119" s="710">
        <f t="shared" si="22"/>
        <v>298.00368607497472</v>
      </c>
      <c r="H119" s="717">
        <f t="shared" si="23"/>
        <v>298.00000857131829</v>
      </c>
      <c r="I119" s="710">
        <f t="shared" si="24"/>
        <v>298.00000430421994</v>
      </c>
      <c r="J119" s="710">
        <f t="shared" si="25"/>
        <v>298.00000215648851</v>
      </c>
      <c r="K119" s="710">
        <f t="shared" si="26"/>
        <v>298.00000117476486</v>
      </c>
      <c r="L119" s="710">
        <f t="shared" si="27"/>
        <v>298.00000089364721</v>
      </c>
      <c r="N119" s="580">
        <v>45</v>
      </c>
      <c r="O119" s="710">
        <f t="shared" si="13"/>
        <v>0.17053485322222398</v>
      </c>
      <c r="P119" s="710">
        <f t="shared" si="28"/>
        <v>393.47006598811845</v>
      </c>
      <c r="Q119" s="710">
        <f t="shared" si="30"/>
        <v>373.32957725928344</v>
      </c>
      <c r="R119" s="710">
        <f t="shared" si="17"/>
        <v>358.88316919851798</v>
      </c>
      <c r="S119" s="710">
        <f t="shared" si="18"/>
        <v>350.19149144257875</v>
      </c>
      <c r="T119" s="710">
        <f t="shared" si="29"/>
        <v>347.2879090984955</v>
      </c>
    </row>
    <row r="120" spans="2:20">
      <c r="B120" s="580">
        <v>46</v>
      </c>
      <c r="C120" s="710">
        <f t="shared" si="12"/>
        <v>0.17432451662716228</v>
      </c>
      <c r="D120" s="710">
        <f t="shared" si="19"/>
        <v>894.68329978550173</v>
      </c>
      <c r="E120" s="710">
        <f t="shared" si="20"/>
        <v>315.18919448251944</v>
      </c>
      <c r="F120" s="710">
        <f t="shared" si="21"/>
        <v>298.30957733211852</v>
      </c>
      <c r="G120" s="710">
        <f t="shared" si="22"/>
        <v>298.00401895957754</v>
      </c>
      <c r="H120" s="717">
        <f t="shared" si="23"/>
        <v>298.00000952005871</v>
      </c>
      <c r="I120" s="710">
        <f t="shared" si="24"/>
        <v>298.00000482403135</v>
      </c>
      <c r="J120" s="710">
        <f t="shared" si="25"/>
        <v>298.00000244247212</v>
      </c>
      <c r="K120" s="710">
        <f t="shared" si="26"/>
        <v>298.00000134660058</v>
      </c>
      <c r="L120" s="710">
        <f t="shared" si="27"/>
        <v>298.00000103150575</v>
      </c>
      <c r="N120" s="580">
        <v>46</v>
      </c>
      <c r="O120" s="710">
        <f t="shared" si="13"/>
        <v>0.17432451662716228</v>
      </c>
      <c r="P120" s="710">
        <f t="shared" si="28"/>
        <v>394.84410418598156</v>
      </c>
      <c r="Q120" s="710">
        <f t="shared" si="30"/>
        <v>374.72614917462238</v>
      </c>
      <c r="R120" s="710">
        <f t="shared" si="17"/>
        <v>360.29461648782996</v>
      </c>
      <c r="S120" s="710">
        <f t="shared" si="18"/>
        <v>351.61112210233216</v>
      </c>
      <c r="T120" s="710">
        <f t="shared" si="29"/>
        <v>348.71004086015472</v>
      </c>
    </row>
    <row r="121" spans="2:20">
      <c r="B121" s="580">
        <v>47</v>
      </c>
      <c r="C121" s="710">
        <f t="shared" si="12"/>
        <v>0.17811418003210058</v>
      </c>
      <c r="D121" s="710">
        <f t="shared" si="19"/>
        <v>903.21644523914438</v>
      </c>
      <c r="E121" s="710">
        <f t="shared" si="20"/>
        <v>315.84987782726847</v>
      </c>
      <c r="F121" s="710">
        <f t="shared" si="21"/>
        <v>298.32904040109383</v>
      </c>
      <c r="G121" s="710">
        <f t="shared" si="22"/>
        <v>298.0043730712506</v>
      </c>
      <c r="H121" s="717">
        <f t="shared" si="23"/>
        <v>298.0000105476899</v>
      </c>
      <c r="I121" s="710">
        <f t="shared" si="24"/>
        <v>298.00000539169474</v>
      </c>
      <c r="J121" s="710">
        <f t="shared" si="25"/>
        <v>298.00000275780928</v>
      </c>
      <c r="K121" s="710">
        <f t="shared" si="26"/>
        <v>298.00000153809958</v>
      </c>
      <c r="L121" s="710">
        <f t="shared" si="27"/>
        <v>298.00000118602514</v>
      </c>
      <c r="N121" s="580">
        <v>47</v>
      </c>
      <c r="O121" s="710">
        <f t="shared" si="13"/>
        <v>0.17811418003210058</v>
      </c>
      <c r="P121" s="710">
        <f t="shared" si="28"/>
        <v>396.21619019155207</v>
      </c>
      <c r="Q121" s="710">
        <f t="shared" si="30"/>
        <v>376.1208427485613</v>
      </c>
      <c r="R121" s="710">
        <f t="shared" si="17"/>
        <v>361.70442244735852</v>
      </c>
      <c r="S121" s="710">
        <f t="shared" si="18"/>
        <v>353.02935908730029</v>
      </c>
      <c r="T121" s="710">
        <f t="shared" si="29"/>
        <v>350.13088296024148</v>
      </c>
    </row>
    <row r="122" spans="2:20">
      <c r="B122" s="580">
        <v>48</v>
      </c>
      <c r="C122" s="710">
        <f t="shared" si="12"/>
        <v>0.18190384343703889</v>
      </c>
      <c r="D122" s="710">
        <f t="shared" si="19"/>
        <v>911.60833522130497</v>
      </c>
      <c r="E122" s="710">
        <f t="shared" si="20"/>
        <v>316.51905288551148</v>
      </c>
      <c r="F122" s="710">
        <f t="shared" si="21"/>
        <v>298.34923402108649</v>
      </c>
      <c r="G122" s="710">
        <f t="shared" si="22"/>
        <v>298.00474920811735</v>
      </c>
      <c r="H122" s="717">
        <f t="shared" si="23"/>
        <v>298.00001165866644</v>
      </c>
      <c r="I122" s="710">
        <f t="shared" si="24"/>
        <v>298.0000060102858</v>
      </c>
      <c r="J122" s="710">
        <f t="shared" si="25"/>
        <v>298.00000310466038</v>
      </c>
      <c r="K122" s="710">
        <f t="shared" si="26"/>
        <v>298.00000175090213</v>
      </c>
      <c r="L122" s="710">
        <f t="shared" si="27"/>
        <v>298.00000135867748</v>
      </c>
      <c r="N122" s="580">
        <v>48</v>
      </c>
      <c r="O122" s="710">
        <f t="shared" si="13"/>
        <v>0.18190384343703889</v>
      </c>
      <c r="P122" s="710">
        <f t="shared" si="28"/>
        <v>397.58637870944722</v>
      </c>
      <c r="Q122" s="710">
        <f t="shared" si="30"/>
        <v>377.51369799909401</v>
      </c>
      <c r="R122" s="710">
        <f t="shared" si="17"/>
        <v>363.11258968757733</v>
      </c>
      <c r="S122" s="710">
        <f t="shared" si="18"/>
        <v>354.4461671668472</v>
      </c>
      <c r="T122" s="710">
        <f t="shared" si="29"/>
        <v>351.55038443360763</v>
      </c>
    </row>
    <row r="123" spans="2:20">
      <c r="B123" s="580">
        <v>49</v>
      </c>
      <c r="C123" s="710">
        <f t="shared" si="12"/>
        <v>0.18569350684197719</v>
      </c>
      <c r="D123" s="710">
        <f t="shared" si="19"/>
        <v>919.86135366845247</v>
      </c>
      <c r="E123" s="710">
        <f t="shared" si="20"/>
        <v>317.19653469375396</v>
      </c>
      <c r="F123" s="710">
        <f t="shared" si="21"/>
        <v>298.37016647407228</v>
      </c>
      <c r="G123" s="710">
        <f t="shared" si="22"/>
        <v>298.0051481764396</v>
      </c>
      <c r="H123" s="717">
        <f t="shared" si="23"/>
        <v>298.00001285757708</v>
      </c>
      <c r="I123" s="710">
        <f t="shared" si="24"/>
        <v>298.00000668299401</v>
      </c>
      <c r="J123" s="710">
        <f t="shared" si="25"/>
        <v>298.00000348528266</v>
      </c>
      <c r="K123" s="710">
        <f t="shared" si="26"/>
        <v>298.0000019867349</v>
      </c>
      <c r="L123" s="710">
        <f t="shared" si="27"/>
        <v>298.00000155101731</v>
      </c>
      <c r="N123" s="580">
        <v>49</v>
      </c>
      <c r="O123" s="710">
        <f t="shared" si="13"/>
        <v>0.18569350684197719</v>
      </c>
      <c r="P123" s="710">
        <f t="shared" si="28"/>
        <v>398.95471672218798</v>
      </c>
      <c r="Q123" s="710">
        <f t="shared" si="30"/>
        <v>378.90474937152078</v>
      </c>
      <c r="R123" s="710">
        <f t="shared" si="17"/>
        <v>364.51912071261478</v>
      </c>
      <c r="S123" s="710">
        <f t="shared" si="18"/>
        <v>355.86151653236283</v>
      </c>
      <c r="T123" s="710">
        <f t="shared" si="29"/>
        <v>352.96850203567834</v>
      </c>
    </row>
    <row r="124" spans="2:20">
      <c r="B124" s="580">
        <v>50</v>
      </c>
      <c r="C124" s="710">
        <f t="shared" si="12"/>
        <v>0.18948317024691552</v>
      </c>
      <c r="D124" s="710">
        <f t="shared" si="19"/>
        <v>927.97784418608069</v>
      </c>
      <c r="E124" s="710">
        <f t="shared" si="20"/>
        <v>317.88214153211408</v>
      </c>
      <c r="F124" s="710">
        <f t="shared" si="21"/>
        <v>298.39184580631826</v>
      </c>
      <c r="G124" s="710">
        <f t="shared" si="22"/>
        <v>298.00557079031665</v>
      </c>
      <c r="H124" s="717">
        <f t="shared" si="23"/>
        <v>298.00001414914516</v>
      </c>
      <c r="I124" s="710">
        <f t="shared" si="24"/>
        <v>298.00000741312334</v>
      </c>
      <c r="J124" s="710">
        <f t="shared" si="25"/>
        <v>298.00000390203195</v>
      </c>
      <c r="K124" s="710">
        <f t="shared" si="26"/>
        <v>298.0000022474124</v>
      </c>
      <c r="L124" s="710">
        <f t="shared" si="27"/>
        <v>298.00000176468342</v>
      </c>
      <c r="N124" s="580">
        <v>50</v>
      </c>
      <c r="O124" s="710">
        <f t="shared" si="13"/>
        <v>0.18948317024691552</v>
      </c>
      <c r="P124" s="710">
        <f t="shared" si="28"/>
        <v>400.32124461764789</v>
      </c>
      <c r="Q124" s="710">
        <f t="shared" si="30"/>
        <v>380.2940265519868</v>
      </c>
      <c r="R124" s="710">
        <f t="shared" si="17"/>
        <v>365.92401793546611</v>
      </c>
      <c r="S124" s="710">
        <f t="shared" si="18"/>
        <v>357.27538200509287</v>
      </c>
      <c r="T124" s="710">
        <f t="shared" si="29"/>
        <v>354.38519911459423</v>
      </c>
    </row>
    <row r="125" spans="2:20">
      <c r="B125" s="580">
        <v>51</v>
      </c>
      <c r="C125" s="710">
        <f t="shared" si="12"/>
        <v>0.19327283365185383</v>
      </c>
      <c r="D125" s="710">
        <f t="shared" si="19"/>
        <v>935.96011073128841</v>
      </c>
      <c r="E125" s="710">
        <f t="shared" si="20"/>
        <v>318.57569486906669</v>
      </c>
      <c r="F125" s="710">
        <f t="shared" si="21"/>
        <v>298.41427983275457</v>
      </c>
      <c r="G125" s="710">
        <f t="shared" si="22"/>
        <v>298.00601787139004</v>
      </c>
      <c r="H125" s="717">
        <f t="shared" si="23"/>
        <v>298.00001553822892</v>
      </c>
      <c r="I125" s="710">
        <f t="shared" si="24"/>
        <v>298.00000820409338</v>
      </c>
      <c r="J125" s="710">
        <f t="shared" si="25"/>
        <v>298.00000435736382</v>
      </c>
      <c r="K125" s="710">
        <f t="shared" si="26"/>
        <v>298.00000253483881</v>
      </c>
      <c r="L125" s="710">
        <f t="shared" si="27"/>
        <v>298.00000200140084</v>
      </c>
      <c r="N125" s="580">
        <v>51</v>
      </c>
      <c r="O125" s="710">
        <f t="shared" si="13"/>
        <v>0.19327283365185383</v>
      </c>
      <c r="P125" s="710">
        <f t="shared" si="28"/>
        <v>401.68599715184632</v>
      </c>
      <c r="Q125" s="710">
        <f t="shared" si="30"/>
        <v>381.68155516220907</v>
      </c>
      <c r="R125" s="710">
        <f t="shared" si="17"/>
        <v>367.32728369098447</v>
      </c>
      <c r="S125" s="710">
        <f t="shared" si="18"/>
        <v>358.68774235965981</v>
      </c>
      <c r="T125" s="710">
        <f t="shared" si="29"/>
        <v>355.80044464806946</v>
      </c>
    </row>
    <row r="126" spans="2:20">
      <c r="B126" s="580">
        <v>52</v>
      </c>
      <c r="C126" s="710">
        <f t="shared" si="12"/>
        <v>0.19706249705679213</v>
      </c>
      <c r="D126" s="710">
        <f t="shared" si="19"/>
        <v>943.81041828380671</v>
      </c>
      <c r="E126" s="710">
        <f t="shared" si="20"/>
        <v>319.27701930712431</v>
      </c>
      <c r="F126" s="710">
        <f t="shared" si="21"/>
        <v>298.43747614127079</v>
      </c>
      <c r="G126" s="710">
        <f t="shared" si="22"/>
        <v>298.00649024855454</v>
      </c>
      <c r="H126" s="717">
        <f t="shared" si="23"/>
        <v>298.00001702982161</v>
      </c>
      <c r="I126" s="710">
        <f t="shared" si="24"/>
        <v>298.00000905944012</v>
      </c>
      <c r="J126" s="710">
        <f t="shared" si="25"/>
        <v>298.00000485383504</v>
      </c>
      <c r="K126" s="710">
        <f t="shared" si="26"/>
        <v>298.0000028510097</v>
      </c>
      <c r="L126" s="710">
        <f t="shared" si="27"/>
        <v>298.00000226298226</v>
      </c>
      <c r="N126" s="580">
        <v>52</v>
      </c>
      <c r="O126" s="710">
        <f t="shared" si="13"/>
        <v>0.19706249705679213</v>
      </c>
      <c r="P126" s="710">
        <f t="shared" si="28"/>
        <v>403.0490042711329</v>
      </c>
      <c r="Q126" s="710">
        <f t="shared" si="30"/>
        <v>383.06735735274367</v>
      </c>
      <c r="R126" s="710">
        <f t="shared" si="17"/>
        <v>368.72892024697506</v>
      </c>
      <c r="S126" s="710">
        <f t="shared" si="18"/>
        <v>360.09857974637924</v>
      </c>
      <c r="T126" s="710">
        <f t="shared" si="29"/>
        <v>357.21421242091077</v>
      </c>
    </row>
    <row r="127" spans="2:20">
      <c r="B127" s="580">
        <v>53</v>
      </c>
      <c r="C127" s="710">
        <f t="shared" si="12"/>
        <v>0.20085216046173043</v>
      </c>
      <c r="D127" s="710">
        <f t="shared" si="19"/>
        <v>951.53099350566799</v>
      </c>
      <c r="E127" s="710">
        <f t="shared" si="20"/>
        <v>319.98594252943803</v>
      </c>
      <c r="F127" s="710">
        <f t="shared" si="21"/>
        <v>298.46144209693784</v>
      </c>
      <c r="G127" s="710">
        <f t="shared" si="22"/>
        <v>298.00698875767449</v>
      </c>
      <c r="H127" s="717">
        <f t="shared" si="23"/>
        <v>298.00001862905174</v>
      </c>
      <c r="I127" s="710">
        <f t="shared" si="24"/>
        <v>298.00000998281672</v>
      </c>
      <c r="J127" s="710">
        <f t="shared" si="25"/>
        <v>298.0000053941049</v>
      </c>
      <c r="K127" s="710">
        <f t="shared" si="26"/>
        <v>298.00000319801336</v>
      </c>
      <c r="L127" s="710">
        <f t="shared" si="27"/>
        <v>298.00000255133017</v>
      </c>
      <c r="N127" s="580">
        <v>53</v>
      </c>
      <c r="O127" s="710">
        <f t="shared" si="13"/>
        <v>0.20085216046173043</v>
      </c>
      <c r="P127" s="710">
        <f t="shared" si="28"/>
        <v>404.41029181429747</v>
      </c>
      <c r="Q127" s="710">
        <f t="shared" si="30"/>
        <v>384.45145230961106</v>
      </c>
      <c r="R127" s="710">
        <f t="shared" si="17"/>
        <v>370.12892981366929</v>
      </c>
      <c r="S127" s="710">
        <f t="shared" si="18"/>
        <v>361.50787919794368</v>
      </c>
      <c r="T127" s="710">
        <f t="shared" si="29"/>
        <v>358.62648032265406</v>
      </c>
    </row>
    <row r="128" spans="2:20">
      <c r="B128" s="580">
        <v>54</v>
      </c>
      <c r="C128" s="710">
        <f t="shared" si="12"/>
        <v>0.20464182386666877</v>
      </c>
      <c r="D128" s="710">
        <f t="shared" si="19"/>
        <v>959.12402538971139</v>
      </c>
      <c r="E128" s="710">
        <f t="shared" si="20"/>
        <v>320.70229524730394</v>
      </c>
      <c r="F128" s="710">
        <f t="shared" si="21"/>
        <v>298.4861848461573</v>
      </c>
      <c r="G128" s="710">
        <f t="shared" si="22"/>
        <v>298.00751424130596</v>
      </c>
      <c r="H128" s="717">
        <f t="shared" si="23"/>
        <v>298.00002034118347</v>
      </c>
      <c r="I128" s="710">
        <f t="shared" si="24"/>
        <v>298.00001097799458</v>
      </c>
      <c r="J128" s="710">
        <f t="shared" si="25"/>
        <v>298.00000598093641</v>
      </c>
      <c r="K128" s="710">
        <f t="shared" si="26"/>
        <v>298.00000357803253</v>
      </c>
      <c r="L128" s="710">
        <f t="shared" si="27"/>
        <v>298.00000286843806</v>
      </c>
      <c r="N128" s="580">
        <v>54</v>
      </c>
      <c r="O128" s="710">
        <f t="shared" si="13"/>
        <v>0.20464182386666877</v>
      </c>
      <c r="P128" s="710">
        <f t="shared" si="28"/>
        <v>405.76988211214268</v>
      </c>
      <c r="Q128" s="710">
        <f t="shared" si="30"/>
        <v>385.83385668693239</v>
      </c>
      <c r="R128" s="710">
        <f t="shared" si="17"/>
        <v>371.52731455181606</v>
      </c>
      <c r="S128" s="710">
        <f t="shared" si="18"/>
        <v>362.91562820815165</v>
      </c>
      <c r="T128" s="710">
        <f t="shared" si="29"/>
        <v>360.03722974777719</v>
      </c>
    </row>
    <row r="129" spans="2:20">
      <c r="B129" s="580">
        <v>55</v>
      </c>
      <c r="C129" s="710">
        <f t="shared" si="12"/>
        <v>0.20843148727160707</v>
      </c>
      <c r="D129" s="710">
        <f t="shared" si="19"/>
        <v>966.59166589710958</v>
      </c>
      <c r="E129" s="710">
        <f t="shared" si="20"/>
        <v>321.42591114855918</v>
      </c>
      <c r="F129" s="710">
        <f t="shared" si="21"/>
        <v>298.51171132073858</v>
      </c>
      <c r="G129" s="710">
        <f t="shared" si="22"/>
        <v>298.00806754842444</v>
      </c>
      <c r="H129" s="717">
        <f t="shared" si="23"/>
        <v>298.00002217161665</v>
      </c>
      <c r="I129" s="710">
        <f t="shared" si="24"/>
        <v>298.00001204886377</v>
      </c>
      <c r="J129" s="710">
        <f t="shared" si="25"/>
        <v>298.00000661719764</v>
      </c>
      <c r="K129" s="710">
        <f t="shared" si="26"/>
        <v>298.00000399334601</v>
      </c>
      <c r="L129" s="710">
        <f t="shared" si="27"/>
        <v>298.00000321639214</v>
      </c>
      <c r="N129" s="580">
        <v>55</v>
      </c>
      <c r="O129" s="710">
        <f t="shared" si="13"/>
        <v>0.20843148727160707</v>
      </c>
      <c r="P129" s="710">
        <f t="shared" si="28"/>
        <v>407.12779449949323</v>
      </c>
      <c r="Q129" s="710">
        <f t="shared" si="30"/>
        <v>387.21458497638264</v>
      </c>
      <c r="R129" s="710">
        <f t="shared" si="17"/>
        <v>372.92407657959109</v>
      </c>
      <c r="S129" s="710">
        <f t="shared" si="18"/>
        <v>364.32181637216138</v>
      </c>
      <c r="T129" s="710">
        <f t="shared" si="29"/>
        <v>361.44644508350751</v>
      </c>
    </row>
    <row r="130" spans="2:20">
      <c r="B130" s="580">
        <v>56</v>
      </c>
      <c r="C130" s="710">
        <f t="shared" si="12"/>
        <v>0.21222115067654537</v>
      </c>
      <c r="D130" s="710">
        <f t="shared" si="19"/>
        <v>973.93603058410656</v>
      </c>
      <c r="E130" s="710">
        <f t="shared" si="20"/>
        <v>322.15662684685236</v>
      </c>
      <c r="F130" s="710">
        <f t="shared" si="21"/>
        <v>298.53802824190609</v>
      </c>
      <c r="G130" s="710">
        <f t="shared" si="22"/>
        <v>298.00864953415794</v>
      </c>
      <c r="H130" s="717">
        <f t="shared" si="23"/>
        <v>298.00002412588691</v>
      </c>
      <c r="I130" s="710">
        <f t="shared" si="24"/>
        <v>298.00001319943402</v>
      </c>
      <c r="J130" s="710">
        <f t="shared" si="25"/>
        <v>298.00000730586277</v>
      </c>
      <c r="K130" s="710">
        <f t="shared" si="26"/>
        <v>298.00000444632968</v>
      </c>
      <c r="L130" s="710">
        <f t="shared" si="27"/>
        <v>298.000003597373</v>
      </c>
      <c r="N130" s="580">
        <v>56</v>
      </c>
      <c r="O130" s="710">
        <f t="shared" si="13"/>
        <v>0.21222115067654537</v>
      </c>
      <c r="P130" s="710">
        <f t="shared" si="28"/>
        <v>408.48404575243012</v>
      </c>
      <c r="Q130" s="710">
        <f t="shared" si="30"/>
        <v>388.59364982268806</v>
      </c>
      <c r="R130" s="710">
        <f t="shared" si="17"/>
        <v>374.31921797849822</v>
      </c>
      <c r="S130" s="710">
        <f t="shared" si="18"/>
        <v>365.72643507928274</v>
      </c>
      <c r="T130" s="710">
        <f t="shared" si="29"/>
        <v>362.85411327243224</v>
      </c>
    </row>
    <row r="131" spans="2:20">
      <c r="B131" s="580">
        <v>57</v>
      </c>
      <c r="C131" s="710">
        <f t="shared" si="12"/>
        <v>0.21601081408148368</v>
      </c>
      <c r="D131" s="710">
        <f t="shared" si="19"/>
        <v>981.15919921814725</v>
      </c>
      <c r="E131" s="710">
        <f t="shared" si="20"/>
        <v>322.89428183177421</v>
      </c>
      <c r="F131" s="710">
        <f t="shared" si="21"/>
        <v>298.56514212423679</v>
      </c>
      <c r="G131" s="710">
        <f t="shared" si="22"/>
        <v>298.0092610595255</v>
      </c>
      <c r="H131" s="717">
        <f t="shared" si="23"/>
        <v>298.00002620966592</v>
      </c>
      <c r="I131" s="710">
        <f t="shared" si="24"/>
        <v>298.00001443383542</v>
      </c>
      <c r="J131" s="710">
        <f t="shared" si="25"/>
        <v>298.00000805001315</v>
      </c>
      <c r="K131" s="710">
        <f t="shared" si="26"/>
        <v>298.00000493945834</v>
      </c>
      <c r="L131" s="710">
        <f t="shared" si="27"/>
        <v>298.00000401365685</v>
      </c>
      <c r="N131" s="580">
        <v>57</v>
      </c>
      <c r="O131" s="710">
        <f t="shared" si="13"/>
        <v>0.21601081408148368</v>
      </c>
      <c r="P131" s="710">
        <f t="shared" si="28"/>
        <v>409.83865046167011</v>
      </c>
      <c r="Q131" s="710">
        <f t="shared" si="30"/>
        <v>389.97106229304802</v>
      </c>
      <c r="R131" s="710">
        <f t="shared" si="17"/>
        <v>375.71274079840879</v>
      </c>
      <c r="S131" s="710">
        <f t="shared" si="18"/>
        <v>367.12947725063555</v>
      </c>
      <c r="T131" s="710">
        <f t="shared" si="29"/>
        <v>364.26022343898643</v>
      </c>
    </row>
    <row r="132" spans="2:20">
      <c r="B132" s="580">
        <v>58</v>
      </c>
      <c r="C132" s="710">
        <f t="shared" si="12"/>
        <v>0.21980047748642201</v>
      </c>
      <c r="D132" s="710">
        <f t="shared" si="19"/>
        <v>988.26321638357763</v>
      </c>
      <c r="E132" s="710">
        <f t="shared" si="20"/>
        <v>323.63871841983325</v>
      </c>
      <c r="F132" s="710">
        <f t="shared" si="21"/>
        <v>298.59305927952954</v>
      </c>
      <c r="G132" s="710">
        <f t="shared" si="22"/>
        <v>298.0099029911807</v>
      </c>
      <c r="H132" s="717">
        <f t="shared" si="23"/>
        <v>298.00002842876142</v>
      </c>
      <c r="I132" s="710">
        <f t="shared" si="24"/>
        <v>298.00001575631882</v>
      </c>
      <c r="J132" s="710">
        <f t="shared" si="25"/>
        <v>298.00000885283868</v>
      </c>
      <c r="K132" s="710">
        <f t="shared" si="26"/>
        <v>298.00000547530692</v>
      </c>
      <c r="L132" s="710">
        <f t="shared" si="27"/>
        <v>298.00000446761737</v>
      </c>
      <c r="N132" s="580">
        <v>58</v>
      </c>
      <c r="O132" s="710">
        <f t="shared" si="13"/>
        <v>0.21980047748642201</v>
      </c>
      <c r="P132" s="710">
        <f t="shared" si="28"/>
        <v>411.1916213514163</v>
      </c>
      <c r="Q132" s="710">
        <f t="shared" si="30"/>
        <v>391.34683210720965</v>
      </c>
      <c r="R132" s="710">
        <f t="shared" si="17"/>
        <v>377.10464706186559</v>
      </c>
      <c r="S132" s="710">
        <f t="shared" si="18"/>
        <v>368.53093711512139</v>
      </c>
      <c r="T132" s="710">
        <f t="shared" si="29"/>
        <v>365.66476657049071</v>
      </c>
    </row>
    <row r="133" spans="2:20">
      <c r="B133" s="580">
        <v>59</v>
      </c>
      <c r="C133" s="710">
        <f t="shared" si="12"/>
        <v>0.22359014089136031</v>
      </c>
      <c r="D133" s="710">
        <f t="shared" si="19"/>
        <v>995.25009207709445</v>
      </c>
      <c r="E133" s="710">
        <f t="shared" si="20"/>
        <v>324.3897817062624</v>
      </c>
      <c r="F133" s="710">
        <f t="shared" si="21"/>
        <v>298.62178582060778</v>
      </c>
      <c r="G133" s="710">
        <f t="shared" si="22"/>
        <v>298.0105762011604</v>
      </c>
      <c r="H133" s="717">
        <f t="shared" si="23"/>
        <v>298.00003078911726</v>
      </c>
      <c r="I133" s="710">
        <f t="shared" si="24"/>
        <v>298.00001717125679</v>
      </c>
      <c r="J133" s="710">
        <f t="shared" si="25"/>
        <v>298.00000971763853</v>
      </c>
      <c r="K133" s="710">
        <f t="shared" si="26"/>
        <v>298.00000605655174</v>
      </c>
      <c r="L133" s="710">
        <f t="shared" si="27"/>
        <v>298.0000049617268</v>
      </c>
      <c r="N133" s="580">
        <v>59</v>
      </c>
      <c r="O133" s="710">
        <f t="shared" si="13"/>
        <v>0.22359014089136031</v>
      </c>
      <c r="P133" s="710">
        <f t="shared" si="28"/>
        <v>412.5429695516429</v>
      </c>
      <c r="Q133" s="710">
        <f t="shared" si="30"/>
        <v>392.72096783394227</v>
      </c>
      <c r="R133" s="710">
        <f t="shared" si="17"/>
        <v>378.49493876775864</v>
      </c>
      <c r="S133" s="710">
        <f t="shared" si="18"/>
        <v>369.93081001811356</v>
      </c>
      <c r="T133" s="710">
        <f t="shared" si="29"/>
        <v>367.06773524477148</v>
      </c>
    </row>
    <row r="134" spans="2:20">
      <c r="B134" s="580">
        <v>60</v>
      </c>
      <c r="C134" s="710">
        <f t="shared" si="12"/>
        <v>0.22737980429629862</v>
      </c>
      <c r="D134" s="710">
        <f t="shared" si="19"/>
        <v>1002.1218022931156</v>
      </c>
      <c r="E134" s="710">
        <f t="shared" si="20"/>
        <v>325.14731951764264</v>
      </c>
      <c r="F134" s="710">
        <f t="shared" si="21"/>
        <v>298.65132766505627</v>
      </c>
      <c r="G134" s="710">
        <f t="shared" si="22"/>
        <v>298.01128156663884</v>
      </c>
      <c r="H134" s="717">
        <f t="shared" si="23"/>
        <v>298.00003329681351</v>
      </c>
      <c r="I134" s="710">
        <f t="shared" si="24"/>
        <v>298.00001868314394</v>
      </c>
      <c r="J134" s="710">
        <f t="shared" si="25"/>
        <v>298.00001064782259</v>
      </c>
      <c r="K134" s="710">
        <f t="shared" si="26"/>
        <v>298.00000668597187</v>
      </c>
      <c r="L134" s="710">
        <f t="shared" si="27"/>
        <v>298.0000054985573</v>
      </c>
      <c r="N134" s="580">
        <v>60</v>
      </c>
      <c r="O134" s="710">
        <f t="shared" si="13"/>
        <v>0.22737980429629862</v>
      </c>
      <c r="P134" s="710">
        <f t="shared" si="28"/>
        <v>413.89270483061523</v>
      </c>
      <c r="Q134" s="710">
        <f t="shared" si="30"/>
        <v>394.09347705881828</v>
      </c>
      <c r="R134" s="710">
        <f t="shared" si="17"/>
        <v>379.88361789446435</v>
      </c>
      <c r="S134" s="710">
        <f t="shared" si="18"/>
        <v>371.32909225808675</v>
      </c>
      <c r="T134" s="710">
        <f t="shared" si="29"/>
        <v>368.46912339756028</v>
      </c>
    </row>
    <row r="135" spans="2:20">
      <c r="B135" s="580">
        <v>61</v>
      </c>
      <c r="C135" s="710">
        <f t="shared" si="12"/>
        <v>0.23116946770123692</v>
      </c>
      <c r="D135" s="710">
        <f t="shared" si="19"/>
        <v>1008.880289599243</v>
      </c>
      <c r="E135" s="710">
        <f t="shared" si="20"/>
        <v>325.91118236532964</v>
      </c>
      <c r="F135" s="710">
        <f t="shared" si="21"/>
        <v>298.68169053889301</v>
      </c>
      <c r="G135" s="710">
        <f t="shared" si="22"/>
        <v>298.01201996968621</v>
      </c>
      <c r="H135" s="717">
        <f t="shared" si="23"/>
        <v>298.00003595806635</v>
      </c>
      <c r="I135" s="710">
        <f t="shared" si="24"/>
        <v>298.00002029659777</v>
      </c>
      <c r="J135" s="710">
        <f t="shared" si="25"/>
        <v>298.00001164691184</v>
      </c>
      <c r="K135" s="710">
        <f t="shared" si="26"/>
        <v>298.0000073664504</v>
      </c>
      <c r="L135" s="710">
        <f t="shared" si="27"/>
        <v>298.00000608078255</v>
      </c>
      <c r="N135" s="580">
        <v>61</v>
      </c>
      <c r="O135" s="710">
        <f t="shared" si="13"/>
        <v>0.23116946770123692</v>
      </c>
      <c r="P135" s="710">
        <f t="shared" si="28"/>
        <v>415.24083579345205</v>
      </c>
      <c r="Q135" s="710">
        <f t="shared" si="30"/>
        <v>395.46436652749151</v>
      </c>
      <c r="R135" s="710">
        <f t="shared" si="17"/>
        <v>381.27068640252685</v>
      </c>
      <c r="S135" s="710">
        <f t="shared" si="18"/>
        <v>372.72578094710616</v>
      </c>
      <c r="T135" s="710">
        <f t="shared" si="29"/>
        <v>369.8689261238639</v>
      </c>
    </row>
    <row r="136" spans="2:20">
      <c r="B136" s="580">
        <v>62</v>
      </c>
      <c r="C136" s="710">
        <f t="shared" si="12"/>
        <v>0.23495913110617525</v>
      </c>
      <c r="D136" s="710">
        <f t="shared" si="19"/>
        <v>1015.5274637019854</v>
      </c>
      <c r="E136" s="710">
        <f t="shared" si="20"/>
        <v>326.68122339966988</v>
      </c>
      <c r="F136" s="710">
        <f t="shared" si="21"/>
        <v>298.71287998017772</v>
      </c>
      <c r="G136" s="710">
        <f t="shared" si="22"/>
        <v>298.01279229703255</v>
      </c>
      <c r="H136" s="717">
        <f t="shared" si="23"/>
        <v>298.0000387792283</v>
      </c>
      <c r="I136" s="710">
        <f t="shared" si="24"/>
        <v>298.00002201635891</v>
      </c>
      <c r="J136" s="710">
        <f t="shared" si="25"/>
        <v>298.00001271853984</v>
      </c>
      <c r="K136" s="710">
        <f t="shared" si="26"/>
        <v>298.00000810097538</v>
      </c>
      <c r="L136" s="710">
        <f t="shared" si="27"/>
        <v>298.00000671117874</v>
      </c>
      <c r="N136" s="580">
        <v>62</v>
      </c>
      <c r="O136" s="710">
        <f t="shared" si="13"/>
        <v>0.23495913110617525</v>
      </c>
      <c r="P136" s="710">
        <f t="shared" si="28"/>
        <v>416.58737005168956</v>
      </c>
      <c r="Q136" s="710">
        <f t="shared" si="30"/>
        <v>396.8336422680506</v>
      </c>
      <c r="R136" s="710">
        <f t="shared" si="17"/>
        <v>382.65614623694779</v>
      </c>
      <c r="S136" s="710">
        <f t="shared" si="18"/>
        <v>374.12087389169199</v>
      </c>
      <c r="T136" s="710">
        <f t="shared" si="29"/>
        <v>371.26713950834255</v>
      </c>
    </row>
    <row r="137" spans="2:20">
      <c r="B137" s="580">
        <v>63</v>
      </c>
      <c r="C137" s="710">
        <f t="shared" si="12"/>
        <v>0.23874879451111355</v>
      </c>
      <c r="D137" s="710">
        <f t="shared" si="19"/>
        <v>1022.0652020029057</v>
      </c>
      <c r="E137" s="710">
        <f t="shared" si="20"/>
        <v>327.45729836499288</v>
      </c>
      <c r="F137" s="710">
        <f t="shared" si="21"/>
        <v>298.74490134255768</v>
      </c>
      <c r="G137" s="710">
        <f t="shared" si="22"/>
        <v>298.01359943983618</v>
      </c>
      <c r="H137" s="717">
        <f t="shared" si="23"/>
        <v>298.000041766788</v>
      </c>
      <c r="I137" s="710">
        <f t="shared" si="24"/>
        <v>298.0000238472918</v>
      </c>
      <c r="J137" s="710">
        <f t="shared" si="25"/>
        <v>298.00001386645334</v>
      </c>
      <c r="K137" s="710">
        <f t="shared" si="26"/>
        <v>298.00000889264135</v>
      </c>
      <c r="L137" s="710">
        <f t="shared" si="27"/>
        <v>298.00000739262583</v>
      </c>
      <c r="N137" s="580">
        <v>63</v>
      </c>
      <c r="O137" s="710">
        <f t="shared" si="13"/>
        <v>0.23874879451111355</v>
      </c>
      <c r="P137" s="710">
        <f t="shared" si="28"/>
        <v>417.93231436808219</v>
      </c>
      <c r="Q137" s="710">
        <f t="shared" si="30"/>
        <v>398.20130969550451</v>
      </c>
      <c r="R137" s="710">
        <f t="shared" si="17"/>
        <v>384.03999932914252</v>
      </c>
      <c r="S137" s="710">
        <f t="shared" si="18"/>
        <v>375.51436949108273</v>
      </c>
      <c r="T137" s="710">
        <f t="shared" si="29"/>
        <v>372.66376048046141</v>
      </c>
    </row>
    <row r="138" spans="2:20">
      <c r="B138" s="580">
        <v>64</v>
      </c>
      <c r="C138" s="710">
        <f t="shared" si="12"/>
        <v>0.24253845791605186</v>
      </c>
      <c r="D138" s="710">
        <f t="shared" si="19"/>
        <v>1028.4953501453556</v>
      </c>
      <c r="E138" s="710">
        <f t="shared" si="20"/>
        <v>328.23926555536627</v>
      </c>
      <c r="F138" s="710">
        <f t="shared" si="21"/>
        <v>298.7777597987523</v>
      </c>
      <c r="G138" s="710">
        <f t="shared" si="22"/>
        <v>298.0144422934568</v>
      </c>
      <c r="H138" s="717">
        <f t="shared" si="23"/>
        <v>298.00004492737025</v>
      </c>
      <c r="I138" s="710">
        <f t="shared" si="24"/>
        <v>298.00002579438507</v>
      </c>
      <c r="J138" s="710">
        <f t="shared" si="25"/>
        <v>298.00001509451329</v>
      </c>
      <c r="K138" s="710">
        <f t="shared" si="26"/>
        <v>298.00000974465013</v>
      </c>
      <c r="L138" s="710">
        <f t="shared" si="27"/>
        <v>298.00000812810907</v>
      </c>
      <c r="N138" s="580">
        <v>64</v>
      </c>
      <c r="O138" s="710">
        <f t="shared" si="13"/>
        <v>0.24253845791605186</v>
      </c>
      <c r="P138" s="710">
        <f t="shared" si="28"/>
        <v>419.27567478025674</v>
      </c>
      <c r="Q138" s="710">
        <f t="shared" si="30"/>
        <v>399.56737370100814</v>
      </c>
      <c r="R138" s="710">
        <f t="shared" si="17"/>
        <v>385.4222475986104</v>
      </c>
      <c r="S138" s="710">
        <f t="shared" si="18"/>
        <v>376.906266650357</v>
      </c>
      <c r="T138" s="710">
        <f t="shared" si="29"/>
        <v>374.05878669079584</v>
      </c>
    </row>
    <row r="139" spans="2:20">
      <c r="B139" s="580">
        <v>65</v>
      </c>
      <c r="C139" s="710">
        <f t="shared" si="12"/>
        <v>0.24632812132099016</v>
      </c>
      <c r="D139" s="710">
        <f t="shared" ref="D139:D170" si="31">(1-2*FoAb-2*FoAb*BiCombAb)*D138+2*FoAb*E138+2*FoAb*BiCombAb*Tcomb</f>
        <v>1034.8197225519561</v>
      </c>
      <c r="E139" s="710">
        <f t="shared" ref="E139:E170" si="32">FoAb*D138+(1-2*FoAb)*E138+FoAb*F138</f>
        <v>329.02698577110112</v>
      </c>
      <c r="F139" s="710">
        <f t="shared" ref="F139:F170" si="33">FoAb*E138+(1-2*FoAb)*F138+FoAb*G138</f>
        <v>298.8114603439771</v>
      </c>
      <c r="G139" s="710">
        <f t="shared" ref="G139:G170" si="34">FoAb*F138+(1-2*FoAb)*G138+FoAb*H138</f>
        <v>298.01532175723338</v>
      </c>
      <c r="H139" s="717">
        <f t="shared" ref="H139:H170" si="35">_FoN1*G138+(1-_FoN1-_FoN2)*H138+_FoN2*I138</f>
        <v>298.00004826773596</v>
      </c>
      <c r="I139" s="710">
        <f t="shared" ref="I139:I170" si="36">FoCase*H138+(1-2*FoCase)*I138+FoCase*J138</f>
        <v>298.00002786275218</v>
      </c>
      <c r="J139" s="710">
        <f t="shared" ref="J139:J170" si="37">FoCase*I138+(1-2*FoCase)*J138+FoCase*K138</f>
        <v>298.00001640669558</v>
      </c>
      <c r="K139" s="710">
        <f t="shared" ref="K139:K170" si="38">FoCase*J138+(1-2*FoCase)*K138+FoCase*L138</f>
        <v>298.00001066031206</v>
      </c>
      <c r="L139" s="710">
        <f t="shared" ref="L139:L170" si="39">(1-2*FoCase-2*FoCase*BiAtmCase)*L138+2*FoCase*K138+2*FoCase*BiAtmCase*Tatm</f>
        <v>298.00000892071961</v>
      </c>
      <c r="N139" s="580">
        <v>65</v>
      </c>
      <c r="O139" s="710">
        <f t="shared" si="13"/>
        <v>0.24632812132099016</v>
      </c>
      <c r="P139" s="710">
        <f t="shared" ref="P139:P170" si="40">(1-2*FoCase-2*FoCase*BiCombCase)*P138+2*FoCase*Q138+2*FoCase*BiCombCase*Tcomb</f>
        <v>420.61745670630739</v>
      </c>
      <c r="Q139" s="710">
        <f t="shared" si="30"/>
        <v>400.93183872805889</v>
      </c>
      <c r="R139" s="710">
        <f t="shared" si="17"/>
        <v>386.80289295436188</v>
      </c>
      <c r="S139" s="710">
        <f t="shared" si="18"/>
        <v>378.29656470624366</v>
      </c>
      <c r="T139" s="710">
        <f t="shared" ref="T139:T170" si="41">(1-2*FoCase-2*FoCase*BiAtmCase)*T138+2*FoCase*S138+2*FoCase*BiAtmCase*Tatm</f>
        <v>375.45221640540234</v>
      </c>
    </row>
    <row r="140" spans="2:20">
      <c r="B140" s="580">
        <v>66</v>
      </c>
      <c r="C140" s="710">
        <f t="shared" ref="C140:C202" si="42">$C$73*B140</f>
        <v>0.25011778472592849</v>
      </c>
      <c r="D140" s="710">
        <f t="shared" si="31"/>
        <v>1041.0401029529808</v>
      </c>
      <c r="E140" s="710">
        <f t="shared" si="32"/>
        <v>329.82032227599456</v>
      </c>
      <c r="F140" s="710">
        <f t="shared" si="33"/>
        <v>298.84600779930838</v>
      </c>
      <c r="G140" s="710">
        <f t="shared" si="34"/>
        <v>298.01623873426666</v>
      </c>
      <c r="H140" s="717">
        <f t="shared" si="35"/>
        <v>298.00005179478205</v>
      </c>
      <c r="I140" s="710">
        <f t="shared" si="36"/>
        <v>298.00003005763159</v>
      </c>
      <c r="J140" s="710">
        <f t="shared" si="37"/>
        <v>298.00001780709181</v>
      </c>
      <c r="K140" s="710">
        <f t="shared" si="38"/>
        <v>298.00001164304695</v>
      </c>
      <c r="L140" s="710">
        <f t="shared" si="39"/>
        <v>298.00000977365613</v>
      </c>
      <c r="N140" s="580">
        <v>66</v>
      </c>
      <c r="O140" s="710">
        <f t="shared" ref="O140:O200" si="43">$O$73*N140</f>
        <v>0.25011778472592849</v>
      </c>
      <c r="P140" s="710">
        <f t="shared" si="40"/>
        <v>421.95766503497077</v>
      </c>
      <c r="Q140" s="710">
        <f t="shared" ref="Q140:Q171" si="44">FoCase*P139+(1-2*FoCase)*Q139+FoCase*R139</f>
        <v>402.29470883756375</v>
      </c>
      <c r="R140" s="710">
        <f t="shared" si="17"/>
        <v>388.18193729613762</v>
      </c>
      <c r="S140" s="710">
        <f t="shared" si="18"/>
        <v>379.68526336376732</v>
      </c>
      <c r="T140" s="710">
        <f t="shared" si="41"/>
        <v>376.8440484156157</v>
      </c>
    </row>
    <row r="141" spans="2:20">
      <c r="B141" s="580">
        <v>67</v>
      </c>
      <c r="C141" s="710">
        <f t="shared" si="42"/>
        <v>0.2539074481308668</v>
      </c>
      <c r="D141" s="710">
        <f t="shared" si="31"/>
        <v>1047.1582449057955</v>
      </c>
      <c r="E141" s="710">
        <f t="shared" si="32"/>
        <v>330.619140755297</v>
      </c>
      <c r="F141" s="710">
        <f t="shared" si="33"/>
        <v>298.88140681498942</v>
      </c>
      <c r="G141" s="710">
        <f t="shared" si="34"/>
        <v>298.01719413120594</v>
      </c>
      <c r="H141" s="717">
        <f t="shared" si="35"/>
        <v>298.00005551554131</v>
      </c>
      <c r="I141" s="710">
        <f t="shared" si="36"/>
        <v>298.00003238438717</v>
      </c>
      <c r="J141" s="710">
        <f t="shared" si="37"/>
        <v>298.00001929991009</v>
      </c>
      <c r="K141" s="710">
        <f t="shared" si="38"/>
        <v>298.00001269638528</v>
      </c>
      <c r="L141" s="710">
        <f t="shared" si="39"/>
        <v>298.00001069022562</v>
      </c>
      <c r="N141" s="580">
        <v>67</v>
      </c>
      <c r="O141" s="710">
        <f t="shared" si="43"/>
        <v>0.2539074481308668</v>
      </c>
      <c r="P141" s="710">
        <f t="shared" si="40"/>
        <v>423.29630420263067</v>
      </c>
      <c r="Q141" s="710">
        <f t="shared" si="44"/>
        <v>403.65598776340585</v>
      </c>
      <c r="R141" s="710">
        <f t="shared" si="17"/>
        <v>389.55938251544967</v>
      </c>
      <c r="S141" s="710">
        <f t="shared" si="18"/>
        <v>381.07236264214635</v>
      </c>
      <c r="T141" s="710">
        <f t="shared" si="41"/>
        <v>378.23428196102071</v>
      </c>
    </row>
    <row r="142" spans="2:20">
      <c r="B142" s="580">
        <v>68</v>
      </c>
      <c r="C142" s="710">
        <f t="shared" si="42"/>
        <v>0.2576971115358051</v>
      </c>
      <c r="D142" s="710">
        <f t="shared" si="31"/>
        <v>1053.1758723055077</v>
      </c>
      <c r="E142" s="710">
        <f t="shared" si="32"/>
        <v>331.42330927439212</v>
      </c>
      <c r="F142" s="710">
        <f t="shared" si="33"/>
        <v>298.91766187367966</v>
      </c>
      <c r="G142" s="710">
        <f t="shared" si="34"/>
        <v>298.01818885803993</v>
      </c>
      <c r="H142" s="717">
        <f t="shared" si="35"/>
        <v>298.00005943718247</v>
      </c>
      <c r="I142" s="710">
        <f t="shared" si="36"/>
        <v>298.00003484850873</v>
      </c>
      <c r="J142" s="710">
        <f t="shared" si="37"/>
        <v>298.00002088947588</v>
      </c>
      <c r="K142" s="710">
        <f t="shared" si="38"/>
        <v>298.00001382396874</v>
      </c>
      <c r="L142" s="710">
        <f t="shared" si="39"/>
        <v>298.00001167384454</v>
      </c>
      <c r="N142" s="580">
        <v>68</v>
      </c>
      <c r="O142" s="710">
        <f t="shared" si="43"/>
        <v>0.2576971115358051</v>
      </c>
      <c r="P142" s="710">
        <f t="shared" si="40"/>
        <v>424.63337825907803</v>
      </c>
      <c r="Q142" s="710">
        <f t="shared" si="44"/>
        <v>405.01567895989558</v>
      </c>
      <c r="R142" s="710">
        <f t="shared" si="17"/>
        <v>390.93523049647104</v>
      </c>
      <c r="S142" s="710">
        <f t="shared" si="18"/>
        <v>382.45786282859308</v>
      </c>
      <c r="T142" s="710">
        <f t="shared" si="41"/>
        <v>379.62291666367292</v>
      </c>
    </row>
    <row r="143" spans="2:20">
      <c r="B143" s="580">
        <v>69</v>
      </c>
      <c r="C143" s="710">
        <f t="shared" si="42"/>
        <v>0.2614867749407434</v>
      </c>
      <c r="D143" s="710">
        <f t="shared" si="31"/>
        <v>1059.0946798869709</v>
      </c>
      <c r="E143" s="710">
        <f t="shared" si="32"/>
        <v>332.23269823817776</v>
      </c>
      <c r="F143" s="710">
        <f t="shared" si="33"/>
        <v>298.95477729364694</v>
      </c>
      <c r="G143" s="710">
        <f t="shared" si="34"/>
        <v>298.01922382789286</v>
      </c>
      <c r="H143" s="717">
        <f t="shared" si="35"/>
        <v>298.0000635670097</v>
      </c>
      <c r="I143" s="710">
        <f t="shared" si="36"/>
        <v>298.00003745561224</v>
      </c>
      <c r="J143" s="710">
        <f t="shared" si="37"/>
        <v>298.00002258023244</v>
      </c>
      <c r="K143" s="710">
        <f t="shared" si="38"/>
        <v>298.00001502955155</v>
      </c>
      <c r="L143" s="710">
        <f t="shared" si="39"/>
        <v>298.00001272803962</v>
      </c>
      <c r="N143" s="580">
        <v>69</v>
      </c>
      <c r="O143" s="710">
        <f t="shared" si="43"/>
        <v>0.2614867749407434</v>
      </c>
      <c r="P143" s="710">
        <f t="shared" si="40"/>
        <v>425.96889092366723</v>
      </c>
      <c r="Q143" s="710">
        <f t="shared" si="44"/>
        <v>406.37378564229152</v>
      </c>
      <c r="R143" s="710">
        <f t="shared" si="17"/>
        <v>392.30948311679583</v>
      </c>
      <c r="S143" s="710">
        <f t="shared" si="18"/>
        <v>383.84176443886076</v>
      </c>
      <c r="T143" s="710">
        <f t="shared" si="41"/>
        <v>381.00995247192708</v>
      </c>
    </row>
    <row r="144" spans="2:20">
      <c r="B144" s="580">
        <v>70</v>
      </c>
      <c r="C144" s="710">
        <f t="shared" si="42"/>
        <v>0.26527643834568171</v>
      </c>
      <c r="D144" s="710">
        <f t="shared" si="31"/>
        <v>1064.9163337182931</v>
      </c>
      <c r="E144" s="710">
        <f t="shared" si="32"/>
        <v>333.04718035113467</v>
      </c>
      <c r="F144" s="710">
        <f t="shared" si="33"/>
        <v>298.99275723190476</v>
      </c>
      <c r="G144" s="710">
        <f t="shared" si="34"/>
        <v>298.02029995682381</v>
      </c>
      <c r="H144" s="717">
        <f t="shared" si="35"/>
        <v>298.0000679124629</v>
      </c>
      <c r="I144" s="710">
        <f t="shared" si="36"/>
        <v>298.00004021144019</v>
      </c>
      <c r="J144" s="710">
        <f t="shared" si="37"/>
        <v>298.00002437674169</v>
      </c>
      <c r="K144" s="710">
        <f t="shared" si="38"/>
        <v>298.00001631700115</v>
      </c>
      <c r="L144" s="710">
        <f t="shared" si="39"/>
        <v>298.00001385644902</v>
      </c>
      <c r="N144" s="580">
        <v>70</v>
      </c>
      <c r="O144" s="710">
        <f t="shared" si="43"/>
        <v>0.26527643834568171</v>
      </c>
      <c r="P144" s="710">
        <f t="shared" si="40"/>
        <v>427.30284563327132</v>
      </c>
      <c r="Q144" s="710">
        <f t="shared" si="44"/>
        <v>407.73031082140534</v>
      </c>
      <c r="R144" s="710">
        <f t="shared" si="17"/>
        <v>393.68214224808855</v>
      </c>
      <c r="S144" s="710">
        <f t="shared" si="18"/>
        <v>385.22406818355347</v>
      </c>
      <c r="T144" s="710">
        <f t="shared" si="41"/>
        <v>382.39538961246882</v>
      </c>
    </row>
    <row r="145" spans="2:20">
      <c r="B145" s="580">
        <v>71</v>
      </c>
      <c r="C145" s="710">
        <f t="shared" si="42"/>
        <v>0.26906610175062001</v>
      </c>
      <c r="D145" s="710">
        <f t="shared" si="31"/>
        <v>1070.6424716859924</v>
      </c>
      <c r="E145" s="710">
        <f t="shared" si="32"/>
        <v>333.86663057807277</v>
      </c>
      <c r="F145" s="710">
        <f t="shared" si="33"/>
        <v>299.03160568729481</v>
      </c>
      <c r="G145" s="710">
        <f t="shared" si="34"/>
        <v>298.02141816363081</v>
      </c>
      <c r="H145" s="717">
        <f t="shared" si="35"/>
        <v>298.00007248111723</v>
      </c>
      <c r="I145" s="710">
        <f t="shared" si="36"/>
        <v>298.00004312186172</v>
      </c>
      <c r="J145" s="710">
        <f t="shared" si="37"/>
        <v>298.00002628368475</v>
      </c>
      <c r="K145" s="710">
        <f t="shared" si="38"/>
        <v>298.0000176902991</v>
      </c>
      <c r="L145" s="710">
        <f t="shared" si="39"/>
        <v>298.00001506282337</v>
      </c>
      <c r="N145" s="580">
        <v>71</v>
      </c>
      <c r="O145" s="710">
        <f t="shared" si="43"/>
        <v>0.26906610175062001</v>
      </c>
      <c r="P145" s="710">
        <f t="shared" si="40"/>
        <v>428.635245583234</v>
      </c>
      <c r="Q145" s="710">
        <f t="shared" si="44"/>
        <v>409.08525733315196</v>
      </c>
      <c r="R145" s="710">
        <f t="shared" si="17"/>
        <v>395.05320975663898</v>
      </c>
      <c r="S145" s="710">
        <f t="shared" si="18"/>
        <v>386.60477493935605</v>
      </c>
      <c r="T145" s="710">
        <f t="shared" si="41"/>
        <v>383.77922854935247</v>
      </c>
    </row>
    <row r="146" spans="2:20">
      <c r="B146" s="580">
        <v>72</v>
      </c>
      <c r="C146" s="710">
        <f t="shared" si="42"/>
        <v>0.27285576515555832</v>
      </c>
      <c r="D146" s="710">
        <f t="shared" si="31"/>
        <v>1076.2747039719416</v>
      </c>
      <c r="E146" s="710">
        <f t="shared" si="32"/>
        <v>334.69092610554304</v>
      </c>
      <c r="F146" s="710">
        <f t="shared" si="33"/>
        <v>299.07132650351599</v>
      </c>
      <c r="G146" s="710">
        <f t="shared" si="34"/>
        <v>298.02257936965873</v>
      </c>
      <c r="H146" s="717">
        <f t="shared" si="35"/>
        <v>298.000077280683</v>
      </c>
      <c r="I146" s="710">
        <f t="shared" si="36"/>
        <v>298.00004619287313</v>
      </c>
      <c r="J146" s="710">
        <f t="shared" si="37"/>
        <v>298.00002830586266</v>
      </c>
      <c r="K146" s="710">
        <f t="shared" si="38"/>
        <v>298.00001915354187</v>
      </c>
      <c r="L146" s="710">
        <f t="shared" si="39"/>
        <v>298.00001635102632</v>
      </c>
      <c r="N146" s="580">
        <v>72</v>
      </c>
      <c r="O146" s="710">
        <f t="shared" si="43"/>
        <v>0.27285576515555832</v>
      </c>
      <c r="P146" s="710">
        <f t="shared" si="40"/>
        <v>429.96609376234187</v>
      </c>
      <c r="Q146" s="710">
        <f t="shared" si="44"/>
        <v>410.43862786378509</v>
      </c>
      <c r="R146" s="710">
        <f t="shared" ref="R146:R202" si="45">FoCase*Q145+(1-2*FoCase)*R145+FoCase*S145</f>
        <v>396.42268750383658</v>
      </c>
      <c r="S146" s="710">
        <f t="shared" ref="S146:S202" si="46">FoCase*R145+(1-2*FoCase)*S145+FoCase*T145</f>
        <v>387.9838857244664</v>
      </c>
      <c r="T146" s="710">
        <f t="shared" si="41"/>
        <v>385.16146994902152</v>
      </c>
    </row>
    <row r="147" spans="2:20">
      <c r="B147" s="580">
        <v>73</v>
      </c>
      <c r="C147" s="710">
        <f t="shared" si="42"/>
        <v>0.27664542856049668</v>
      </c>
      <c r="D147" s="710">
        <f t="shared" si="31"/>
        <v>1081.8146135222385</v>
      </c>
      <c r="E147" s="710">
        <f t="shared" si="32"/>
        <v>335.5199463039034</v>
      </c>
      <c r="F147" s="710">
        <f t="shared" si="33"/>
        <v>299.11192337210088</v>
      </c>
      <c r="G147" s="710">
        <f t="shared" si="34"/>
        <v>298.02378449861123</v>
      </c>
      <c r="H147" s="717">
        <f t="shared" si="35"/>
        <v>298.00008231900546</v>
      </c>
      <c r="I147" s="710">
        <f t="shared" si="36"/>
        <v>298.00004943059787</v>
      </c>
      <c r="J147" s="710">
        <f t="shared" si="37"/>
        <v>298.00003044819658</v>
      </c>
      <c r="K147" s="710">
        <f t="shared" si="38"/>
        <v>298.00002071094156</v>
      </c>
      <c r="L147" s="710">
        <f t="shared" si="39"/>
        <v>298.00001772503543</v>
      </c>
      <c r="N147" s="580">
        <v>73</v>
      </c>
      <c r="O147" s="710">
        <f t="shared" si="43"/>
        <v>0.27664542856049668</v>
      </c>
      <c r="P147" s="710">
        <f t="shared" si="40"/>
        <v>431.29539298268855</v>
      </c>
      <c r="Q147" s="710">
        <f t="shared" si="44"/>
        <v>411.79042497144769</v>
      </c>
      <c r="R147" s="710">
        <f t="shared" si="45"/>
        <v>397.79057734657567</v>
      </c>
      <c r="S147" s="710">
        <f t="shared" si="46"/>
        <v>389.36140167761573</v>
      </c>
      <c r="T147" s="710">
        <f t="shared" si="41"/>
        <v>386.54211465043778</v>
      </c>
    </row>
    <row r="148" spans="2:20">
      <c r="B148" s="580">
        <v>74</v>
      </c>
      <c r="C148" s="710">
        <f t="shared" si="42"/>
        <v>0.28043509196543498</v>
      </c>
      <c r="D148" s="710">
        <f t="shared" si="31"/>
        <v>1087.2637565081423</v>
      </c>
      <c r="E148" s="710">
        <f t="shared" si="32"/>
        <v>336.35357269002776</v>
      </c>
      <c r="F148" s="710">
        <f t="shared" si="33"/>
        <v>299.15339983534022</v>
      </c>
      <c r="G148" s="710">
        <f t="shared" si="34"/>
        <v>298.02503447636684</v>
      </c>
      <c r="H148" s="717">
        <f t="shared" si="35"/>
        <v>298.00008760406467</v>
      </c>
      <c r="I148" s="710">
        <f t="shared" si="36"/>
        <v>298.00005284128679</v>
      </c>
      <c r="J148" s="710">
        <f t="shared" si="37"/>
        <v>298.00003271572882</v>
      </c>
      <c r="K148" s="710">
        <f t="shared" si="38"/>
        <v>298.00002236682678</v>
      </c>
      <c r="L148" s="710">
        <f t="shared" si="39"/>
        <v>298.00001918894333</v>
      </c>
      <c r="N148" s="580">
        <v>74</v>
      </c>
      <c r="O148" s="710">
        <f t="shared" si="43"/>
        <v>0.28043509196543498</v>
      </c>
      <c r="P148" s="710">
        <f t="shared" si="40"/>
        <v>432.62314590517872</v>
      </c>
      <c r="Q148" s="710">
        <f t="shared" si="44"/>
        <v>413.14065110457506</v>
      </c>
      <c r="R148" s="710">
        <f t="shared" si="45"/>
        <v>399.15688113760206</v>
      </c>
      <c r="S148" s="710">
        <f t="shared" si="46"/>
        <v>390.73732404015368</v>
      </c>
      <c r="T148" s="710">
        <f t="shared" si="41"/>
        <v>387.92116363957314</v>
      </c>
    </row>
    <row r="149" spans="2:20">
      <c r="B149" s="580">
        <v>75</v>
      </c>
      <c r="C149" s="710">
        <f t="shared" si="42"/>
        <v>0.28422475537037328</v>
      </c>
      <c r="D149" s="710">
        <f t="shared" si="31"/>
        <v>1092.6236627792073</v>
      </c>
      <c r="E149" s="710">
        <f t="shared" si="32"/>
        <v>337.19168889064764</v>
      </c>
      <c r="F149" s="710">
        <f t="shared" si="33"/>
        <v>299.19575928915674</v>
      </c>
      <c r="G149" s="710">
        <f t="shared" si="34"/>
        <v>298.02633023079869</v>
      </c>
      <c r="H149" s="717">
        <f t="shared" si="35"/>
        <v>298.00009314397511</v>
      </c>
      <c r="I149" s="710">
        <f t="shared" si="36"/>
        <v>298.00005643131851</v>
      </c>
      <c r="J149" s="710">
        <f t="shared" si="37"/>
        <v>298.00003511362297</v>
      </c>
      <c r="K149" s="710">
        <f t="shared" si="38"/>
        <v>298.00002412564328</v>
      </c>
      <c r="L149" s="710">
        <f t="shared" si="39"/>
        <v>298.00002074695811</v>
      </c>
      <c r="N149" s="580">
        <v>75</v>
      </c>
      <c r="O149" s="710">
        <f t="shared" si="43"/>
        <v>0.28422475537037328</v>
      </c>
      <c r="P149" s="710">
        <f t="shared" si="40"/>
        <v>433.94935506130707</v>
      </c>
      <c r="Q149" s="710">
        <f t="shared" si="44"/>
        <v>414.48930861761119</v>
      </c>
      <c r="R149" s="710">
        <f t="shared" si="45"/>
        <v>400.52160072580915</v>
      </c>
      <c r="S149" s="710">
        <f t="shared" si="46"/>
        <v>392.11165414074952</v>
      </c>
      <c r="T149" s="710">
        <f t="shared" si="41"/>
        <v>389.2986180276277</v>
      </c>
    </row>
    <row r="150" spans="2:20">
      <c r="B150" s="580">
        <v>76</v>
      </c>
      <c r="C150" s="710">
        <f t="shared" si="42"/>
        <v>0.28801441877531159</v>
      </c>
      <c r="D150" s="710">
        <f t="shared" si="31"/>
        <v>1097.8958363087472</v>
      </c>
      <c r="E150" s="710">
        <f t="shared" si="32"/>
        <v>338.03418060631509</v>
      </c>
      <c r="F150" s="710">
        <f t="shared" si="33"/>
        <v>299.23900498592883</v>
      </c>
      <c r="G150" s="710">
        <f t="shared" si="34"/>
        <v>298.02767269159796</v>
      </c>
      <c r="H150" s="717">
        <f t="shared" si="35"/>
        <v>298.00009894698559</v>
      </c>
      <c r="I150" s="710">
        <f t="shared" si="36"/>
        <v>298.00006020719934</v>
      </c>
      <c r="J150" s="710">
        <f t="shared" si="37"/>
        <v>298.00003764716473</v>
      </c>
      <c r="K150" s="710">
        <f t="shared" si="38"/>
        <v>298.00002599195454</v>
      </c>
      <c r="L150" s="710">
        <f t="shared" si="39"/>
        <v>298.00002240340433</v>
      </c>
      <c r="N150" s="580">
        <v>76</v>
      </c>
      <c r="O150" s="710">
        <f t="shared" si="43"/>
        <v>0.28801441877531159</v>
      </c>
      <c r="P150" s="710">
        <f t="shared" si="40"/>
        <v>435.27402287175715</v>
      </c>
      <c r="Q150" s="710">
        <f t="shared" si="44"/>
        <v>415.83639978442972</v>
      </c>
      <c r="R150" s="710">
        <f t="shared" si="45"/>
        <v>401.88473795649151</v>
      </c>
      <c r="S150" s="710">
        <f t="shared" si="46"/>
        <v>393.48439338232845</v>
      </c>
      <c r="T150" s="710">
        <f t="shared" si="41"/>
        <v>390.67447903242874</v>
      </c>
    </row>
    <row r="151" spans="2:20">
      <c r="B151" s="580">
        <v>77</v>
      </c>
      <c r="C151" s="710">
        <f t="shared" si="42"/>
        <v>0.29180408218024989</v>
      </c>
      <c r="D151" s="710">
        <f t="shared" si="31"/>
        <v>1103.0817556317593</v>
      </c>
      <c r="E151" s="710">
        <f t="shared" si="32"/>
        <v>338.88093557597699</v>
      </c>
      <c r="F151" s="710">
        <f t="shared" si="33"/>
        <v>299.28314003726518</v>
      </c>
      <c r="G151" s="710">
        <f t="shared" si="34"/>
        <v>298.02906279010142</v>
      </c>
      <c r="H151" s="717">
        <f t="shared" si="35"/>
        <v>298.00010502147887</v>
      </c>
      <c r="I151" s="710">
        <f t="shared" si="36"/>
        <v>298.00006417556369</v>
      </c>
      <c r="J151" s="710">
        <f t="shared" si="37"/>
        <v>298.00004032176179</v>
      </c>
      <c r="K151" s="710">
        <f t="shared" si="38"/>
        <v>298.0000279704426</v>
      </c>
      <c r="L151" s="710">
        <f t="shared" si="39"/>
        <v>298.00002416272349</v>
      </c>
      <c r="N151" s="580">
        <v>77</v>
      </c>
      <c r="O151" s="710">
        <f t="shared" si="43"/>
        <v>0.29180408218024989</v>
      </c>
      <c r="P151" s="710">
        <f t="shared" si="40"/>
        <v>436.59715166228466</v>
      </c>
      <c r="Q151" s="710">
        <f t="shared" si="44"/>
        <v>417.18192680979553</v>
      </c>
      <c r="R151" s="710">
        <f t="shared" si="45"/>
        <v>403.24629467156126</v>
      </c>
      <c r="S151" s="710">
        <f t="shared" si="46"/>
        <v>394.85554323091588</v>
      </c>
      <c r="T151" s="710">
        <f t="shared" si="41"/>
        <v>392.0487479625466</v>
      </c>
    </row>
    <row r="152" spans="2:20">
      <c r="B152" s="580">
        <v>78</v>
      </c>
      <c r="C152" s="710">
        <f t="shared" si="42"/>
        <v>0.29559374558518819</v>
      </c>
      <c r="D152" s="710">
        <f t="shared" si="31"/>
        <v>1108.1828742754374</v>
      </c>
      <c r="E152" s="710">
        <f t="shared" si="32"/>
        <v>339.73184354214959</v>
      </c>
      <c r="F152" s="710">
        <f t="shared" si="33"/>
        <v>299.32816741673088</v>
      </c>
      <c r="G152" s="710">
        <f t="shared" si="34"/>
        <v>298.03050145912226</v>
      </c>
      <c r="H152" s="717">
        <f t="shared" si="35"/>
        <v>298.00011137597147</v>
      </c>
      <c r="I152" s="710">
        <f t="shared" si="36"/>
        <v>298.00006834317378</v>
      </c>
      <c r="J152" s="710">
        <f t="shared" si="37"/>
        <v>298.00004314294489</v>
      </c>
      <c r="K152" s="710">
        <f t="shared" si="38"/>
        <v>298.0000300659085</v>
      </c>
      <c r="L152" s="710">
        <f t="shared" si="39"/>
        <v>298.0000260294749</v>
      </c>
      <c r="N152" s="580">
        <v>78</v>
      </c>
      <c r="O152" s="710">
        <f t="shared" si="43"/>
        <v>0.29559374558518819</v>
      </c>
      <c r="P152" s="710">
        <f t="shared" si="40"/>
        <v>437.91874367728099</v>
      </c>
      <c r="Q152" s="710">
        <f t="shared" si="44"/>
        <v>418.52589183915273</v>
      </c>
      <c r="R152" s="710">
        <f t="shared" si="45"/>
        <v>404.60627270973384</v>
      </c>
      <c r="S152" s="710">
        <f t="shared" si="46"/>
        <v>396.22510520611149</v>
      </c>
      <c r="T152" s="710">
        <f t="shared" si="41"/>
        <v>393.42142620373107</v>
      </c>
    </row>
    <row r="153" spans="2:20">
      <c r="B153" s="580">
        <v>79</v>
      </c>
      <c r="C153" s="710">
        <f t="shared" si="42"/>
        <v>0.2993834089901265</v>
      </c>
      <c r="D153" s="710">
        <f t="shared" si="31"/>
        <v>1113.2006211823973</v>
      </c>
      <c r="E153" s="710">
        <f t="shared" si="32"/>
        <v>340.58679621668415</v>
      </c>
      <c r="F153" s="710">
        <f t="shared" si="33"/>
        <v>299.37408996252651</v>
      </c>
      <c r="G153" s="710">
        <f t="shared" si="34"/>
        <v>298.03198963278481</v>
      </c>
      <c r="H153" s="717">
        <f t="shared" si="35"/>
        <v>298.00011801911336</v>
      </c>
      <c r="I153" s="710">
        <f t="shared" si="36"/>
        <v>298.00007271692016</v>
      </c>
      <c r="J153" s="710">
        <f t="shared" si="37"/>
        <v>298.00004611636786</v>
      </c>
      <c r="K153" s="710">
        <f t="shared" si="38"/>
        <v>298.00003228327296</v>
      </c>
      <c r="L153" s="710">
        <f t="shared" si="39"/>
        <v>298.0000280083363</v>
      </c>
      <c r="N153" s="580">
        <v>79</v>
      </c>
      <c r="O153" s="710">
        <f t="shared" si="43"/>
        <v>0.2993834089901265</v>
      </c>
      <c r="P153" s="710">
        <f t="shared" si="40"/>
        <v>439.23880109135644</v>
      </c>
      <c r="Q153" s="710">
        <f t="shared" si="44"/>
        <v>419.86829696698345</v>
      </c>
      <c r="R153" s="710">
        <f t="shared" si="45"/>
        <v>405.96467390668653</v>
      </c>
      <c r="S153" s="710">
        <f t="shared" si="46"/>
        <v>397.5930808729546</v>
      </c>
      <c r="T153" s="710">
        <f t="shared" si="41"/>
        <v>394.79251520732868</v>
      </c>
    </row>
    <row r="154" spans="2:20">
      <c r="B154" s="580">
        <v>80</v>
      </c>
      <c r="C154" s="710">
        <f t="shared" si="42"/>
        <v>0.3031730723950648</v>
      </c>
      <c r="D154" s="710">
        <f t="shared" si="31"/>
        <v>1118.1364011267401</v>
      </c>
      <c r="E154" s="710">
        <f t="shared" si="32"/>
        <v>341.44568724711286</v>
      </c>
      <c r="F154" s="710">
        <f t="shared" si="33"/>
        <v>299.42091038011972</v>
      </c>
      <c r="G154" s="710">
        <f t="shared" si="34"/>
        <v>298.03352824636255</v>
      </c>
      <c r="H154" s="717">
        <f t="shared" si="35"/>
        <v>298.00012495968764</v>
      </c>
      <c r="I154" s="710">
        <f t="shared" si="36"/>
        <v>298.00007730382151</v>
      </c>
      <c r="J154" s="710">
        <f t="shared" si="37"/>
        <v>298.00004924780791</v>
      </c>
      <c r="K154" s="710">
        <f t="shared" si="38"/>
        <v>298.00003462757678</v>
      </c>
      <c r="L154" s="710">
        <f t="shared" si="39"/>
        <v>298.00003010410433</v>
      </c>
      <c r="N154" s="580">
        <v>80</v>
      </c>
      <c r="O154" s="710">
        <f t="shared" si="43"/>
        <v>0.3031730723950648</v>
      </c>
      <c r="P154" s="710">
        <f t="shared" si="40"/>
        <v>440.55732601923222</v>
      </c>
      <c r="Q154" s="710">
        <f t="shared" si="44"/>
        <v>421.20914424394618</v>
      </c>
      <c r="R154" s="710">
        <f t="shared" si="45"/>
        <v>407.32150009519432</v>
      </c>
      <c r="S154" s="710">
        <f t="shared" si="46"/>
        <v>398.95947183497788</v>
      </c>
      <c r="T154" s="710">
        <f t="shared" si="41"/>
        <v>396.16201648039231</v>
      </c>
    </row>
    <row r="155" spans="2:20">
      <c r="B155" s="580">
        <v>81</v>
      </c>
      <c r="C155" s="710">
        <f t="shared" si="42"/>
        <v>0.30696273580000311</v>
      </c>
      <c r="D155" s="710">
        <f t="shared" si="31"/>
        <v>1122.991595123071</v>
      </c>
      <c r="E155" s="710">
        <f t="shared" si="32"/>
        <v>342.30841218356522</v>
      </c>
      <c r="F155" s="710">
        <f t="shared" si="33"/>
        <v>299.4686312448319</v>
      </c>
      <c r="G155" s="710">
        <f t="shared" si="34"/>
        <v>298.03511823611973</v>
      </c>
      <c r="H155" s="717">
        <f t="shared" si="35"/>
        <v>298.00013220661026</v>
      </c>
      <c r="I155" s="710">
        <f t="shared" si="36"/>
        <v>298.00008211102488</v>
      </c>
      <c r="J155" s="710">
        <f t="shared" si="37"/>
        <v>298.0000525431663</v>
      </c>
      <c r="K155" s="710">
        <f t="shared" si="38"/>
        <v>298.00003710398175</v>
      </c>
      <c r="L155" s="710">
        <f t="shared" si="39"/>
        <v>298.00003232169524</v>
      </c>
      <c r="N155" s="580">
        <v>81</v>
      </c>
      <c r="O155" s="710">
        <f t="shared" si="43"/>
        <v>0.30696273580000311</v>
      </c>
      <c r="P155" s="710">
        <f t="shared" si="40"/>
        <v>441.87432052418797</v>
      </c>
      <c r="Q155" s="710">
        <f t="shared" si="44"/>
        <v>422.54843568297224</v>
      </c>
      <c r="R155" s="710">
        <f t="shared" si="45"/>
        <v>408.67675310524618</v>
      </c>
      <c r="S155" s="710">
        <f t="shared" si="46"/>
        <v>400.32427972827651</v>
      </c>
      <c r="T155" s="710">
        <f t="shared" si="41"/>
        <v>397.52993157723483</v>
      </c>
    </row>
    <row r="156" spans="2:20">
      <c r="B156" s="580">
        <v>82</v>
      </c>
      <c r="C156" s="710">
        <f t="shared" si="42"/>
        <v>0.31075239920494147</v>
      </c>
      <c r="D156" s="710">
        <f t="shared" si="31"/>
        <v>1127.7675608285983</v>
      </c>
      <c r="E156" s="710">
        <f t="shared" si="32"/>
        <v>343.17486844624619</v>
      </c>
      <c r="F156" s="710">
        <f t="shared" si="33"/>
        <v>299.51725500437891</v>
      </c>
      <c r="G156" s="710">
        <f t="shared" si="34"/>
        <v>298.03676053915638</v>
      </c>
      <c r="H156" s="717">
        <f t="shared" si="35"/>
        <v>298.00013976892961</v>
      </c>
      <c r="I156" s="710">
        <f t="shared" si="36"/>
        <v>298.00008714580542</v>
      </c>
      <c r="J156" s="710">
        <f t="shared" si="37"/>
        <v>298.00005600846833</v>
      </c>
      <c r="K156" s="710">
        <f t="shared" si="38"/>
        <v>298.00003971777062</v>
      </c>
      <c r="L156" s="710">
        <f t="shared" si="39"/>
        <v>298.0000346661455</v>
      </c>
      <c r="N156" s="580">
        <v>82</v>
      </c>
      <c r="O156" s="710">
        <f t="shared" si="43"/>
        <v>0.31075239920494147</v>
      </c>
      <c r="P156" s="710">
        <f t="shared" si="40"/>
        <v>443.1897866252761</v>
      </c>
      <c r="Q156" s="710">
        <f t="shared" si="44"/>
        <v>423.88617326447201</v>
      </c>
      <c r="R156" s="710">
        <f t="shared" si="45"/>
        <v>410.03043476414513</v>
      </c>
      <c r="S156" s="710">
        <f t="shared" si="46"/>
        <v>401.68750621644278</v>
      </c>
      <c r="T156" s="710">
        <f t="shared" si="41"/>
        <v>398.89626209221763</v>
      </c>
    </row>
    <row r="157" spans="2:20">
      <c r="B157" s="580">
        <v>83</v>
      </c>
      <c r="C157" s="710">
        <f t="shared" si="42"/>
        <v>0.31454206260987977</v>
      </c>
      <c r="D157" s="710">
        <f t="shared" si="31"/>
        <v>1132.4656329384247</v>
      </c>
      <c r="E157" s="710">
        <f t="shared" si="32"/>
        <v>344.04495529346491</v>
      </c>
      <c r="F157" s="710">
        <f t="shared" si="33"/>
        <v>299.56678398136785</v>
      </c>
      <c r="G157" s="710">
        <f t="shared" si="34"/>
        <v>298.03845609325657</v>
      </c>
      <c r="H157" s="717">
        <f t="shared" si="35"/>
        <v>298.00014765582625</v>
      </c>
      <c r="I157" s="710">
        <f t="shared" si="36"/>
        <v>298.00009241556688</v>
      </c>
      <c r="J157" s="710">
        <f t="shared" si="37"/>
        <v>298.00005964986377</v>
      </c>
      <c r="K157" s="710">
        <f t="shared" si="38"/>
        <v>298.00004247434788</v>
      </c>
      <c r="L157" s="710">
        <f t="shared" si="39"/>
        <v>298.0000371426122</v>
      </c>
      <c r="N157" s="580">
        <v>83</v>
      </c>
      <c r="O157" s="710">
        <f t="shared" si="43"/>
        <v>0.31454206260987977</v>
      </c>
      <c r="P157" s="710">
        <f t="shared" si="40"/>
        <v>444.50372630348267</v>
      </c>
      <c r="Q157" s="710">
        <f t="shared" si="44"/>
        <v>425.22235894078125</v>
      </c>
      <c r="R157" s="710">
        <f t="shared" si="45"/>
        <v>411.38254689659345</v>
      </c>
      <c r="S157" s="710">
        <f t="shared" si="46"/>
        <v>403.04915298624201</v>
      </c>
      <c r="T157" s="710">
        <f t="shared" si="41"/>
        <v>400.26100965359177</v>
      </c>
    </row>
    <row r="158" spans="2:20">
      <c r="B158" s="580">
        <v>84</v>
      </c>
      <c r="C158" s="710">
        <f t="shared" si="42"/>
        <v>0.31833172601481807</v>
      </c>
      <c r="D158" s="710">
        <f t="shared" si="31"/>
        <v>1137.0871235741479</v>
      </c>
      <c r="E158" s="710">
        <f t="shared" si="32"/>
        <v>344.91857379020655</v>
      </c>
      <c r="F158" s="710">
        <f t="shared" si="33"/>
        <v>299.61722037575038</v>
      </c>
      <c r="G158" s="710">
        <f t="shared" si="34"/>
        <v>298.04020583674014</v>
      </c>
      <c r="H158" s="717">
        <f t="shared" si="35"/>
        <v>298.00015587661255</v>
      </c>
      <c r="I158" s="710">
        <f t="shared" si="36"/>
        <v>298.00009792784113</v>
      </c>
      <c r="J158" s="710">
        <f t="shared" si="37"/>
        <v>298.00006347362722</v>
      </c>
      <c r="K158" s="710">
        <f t="shared" si="38"/>
        <v>298.00004537924013</v>
      </c>
      <c r="L158" s="710">
        <f t="shared" si="39"/>
        <v>298.0000397563735</v>
      </c>
      <c r="N158" s="580">
        <v>84</v>
      </c>
      <c r="O158" s="710">
        <f t="shared" si="43"/>
        <v>0.31833172601481807</v>
      </c>
      <c r="P158" s="710">
        <f t="shared" si="40"/>
        <v>445.81614150698908</v>
      </c>
      <c r="Q158" s="710">
        <f t="shared" si="44"/>
        <v>426.5569946399583</v>
      </c>
      <c r="R158" s="710">
        <f t="shared" si="45"/>
        <v>412.73309132476652</v>
      </c>
      <c r="S158" s="710">
        <f t="shared" si="46"/>
        <v>404.40922174391915</v>
      </c>
      <c r="T158" s="710">
        <f t="shared" si="41"/>
        <v>401.62417591823981</v>
      </c>
    </row>
    <row r="159" spans="2:20">
      <c r="B159" s="580">
        <v>85</v>
      </c>
      <c r="C159" s="710">
        <f t="shared" si="42"/>
        <v>0.32212138941975638</v>
      </c>
      <c r="D159" s="710">
        <f t="shared" si="31"/>
        <v>1141.6333226658851</v>
      </c>
      <c r="E159" s="710">
        <f t="shared" si="32"/>
        <v>345.79562677723669</v>
      </c>
      <c r="F159" s="710">
        <f t="shared" si="33"/>
        <v>299.6685662672329</v>
      </c>
      <c r="G159" s="710">
        <f t="shared" si="34"/>
        <v>298.0420107083176</v>
      </c>
      <c r="H159" s="717">
        <f t="shared" si="35"/>
        <v>298.00016444073242</v>
      </c>
      <c r="I159" s="710">
        <f t="shared" si="36"/>
        <v>298.00010369028831</v>
      </c>
      <c r="J159" s="710">
        <f t="shared" si="37"/>
        <v>298.00006748615812</v>
      </c>
      <c r="K159" s="710">
        <f t="shared" si="38"/>
        <v>298.00004843809654</v>
      </c>
      <c r="L159" s="710">
        <f t="shared" si="39"/>
        <v>298.00004251282922</v>
      </c>
      <c r="N159" s="580">
        <v>85</v>
      </c>
      <c r="O159" s="710">
        <f t="shared" si="43"/>
        <v>0.32212138941975638</v>
      </c>
      <c r="P159" s="710">
        <f t="shared" si="40"/>
        <v>447.12703415566534</v>
      </c>
      <c r="Q159" s="710">
        <f t="shared" si="44"/>
        <v>427.89008226902746</v>
      </c>
      <c r="R159" s="710">
        <f t="shared" si="45"/>
        <v>414.08206986837513</v>
      </c>
      <c r="S159" s="710">
        <f t="shared" si="46"/>
        <v>405.76771421204614</v>
      </c>
      <c r="T159" s="710">
        <f t="shared" si="41"/>
        <v>402.98576256718513</v>
      </c>
    </row>
    <row r="160" spans="2:20">
      <c r="B160" s="580">
        <v>86</v>
      </c>
      <c r="C160" s="710">
        <f t="shared" si="42"/>
        <v>0.32591105282469468</v>
      </c>
      <c r="D160" s="710">
        <f t="shared" si="31"/>
        <v>1146.1054983278309</v>
      </c>
      <c r="E160" s="710">
        <f t="shared" si="32"/>
        <v>346.67601884072991</v>
      </c>
      <c r="F160" s="710">
        <f t="shared" si="33"/>
        <v>299.72082361764461</v>
      </c>
      <c r="G160" s="710">
        <f t="shared" si="34"/>
        <v>298.04387164694805</v>
      </c>
      <c r="H160" s="717">
        <f t="shared" si="35"/>
        <v>298.00017335776073</v>
      </c>
      <c r="I160" s="710">
        <f t="shared" si="36"/>
        <v>298.00010971069696</v>
      </c>
      <c r="J160" s="710">
        <f t="shared" si="37"/>
        <v>298.00007169398111</v>
      </c>
      <c r="K160" s="710">
        <f t="shared" si="38"/>
        <v>298.00005165668915</v>
      </c>
      <c r="L160" s="710">
        <f t="shared" si="39"/>
        <v>298.00004541750127</v>
      </c>
      <c r="N160" s="580">
        <v>86</v>
      </c>
      <c r="O160" s="710">
        <f t="shared" si="43"/>
        <v>0.32591105282469468</v>
      </c>
      <c r="P160" s="710">
        <f t="shared" si="40"/>
        <v>448.43640614490812</v>
      </c>
      <c r="Q160" s="710">
        <f t="shared" si="44"/>
        <v>429.22162371674858</v>
      </c>
      <c r="R160" s="710">
        <f t="shared" si="45"/>
        <v>415.42948434472044</v>
      </c>
      <c r="S160" s="710">
        <f t="shared" si="46"/>
        <v>407.12463212682945</v>
      </c>
      <c r="T160" s="710">
        <f t="shared" si="41"/>
        <v>404.34577130175779</v>
      </c>
    </row>
    <row r="161" spans="2:20">
      <c r="B161" s="580">
        <v>87</v>
      </c>
      <c r="C161" s="710">
        <f t="shared" si="42"/>
        <v>0.32970071622963298</v>
      </c>
      <c r="D161" s="710">
        <f t="shared" si="31"/>
        <v>1150.504897227459</v>
      </c>
      <c r="E161" s="710">
        <f t="shared" si="32"/>
        <v>347.55965628241324</v>
      </c>
      <c r="F161" s="710">
        <f t="shared" si="33"/>
        <v>299.77399427326452</v>
      </c>
      <c r="G161" s="710">
        <f t="shared" si="34"/>
        <v>298.04578959170027</v>
      </c>
      <c r="H161" s="717">
        <f t="shared" si="35"/>
        <v>298.00018263740304</v>
      </c>
      <c r="I161" s="710">
        <f t="shared" si="36"/>
        <v>298.00011599698371</v>
      </c>
      <c r="J161" s="710">
        <f t="shared" si="37"/>
        <v>298.00007610374627</v>
      </c>
      <c r="K161" s="710">
        <f t="shared" si="38"/>
        <v>298.00005504091314</v>
      </c>
      <c r="L161" s="710">
        <f t="shared" si="39"/>
        <v>298.00004847603401</v>
      </c>
      <c r="N161" s="580">
        <v>87</v>
      </c>
      <c r="O161" s="710">
        <f t="shared" si="43"/>
        <v>0.32970071622963298</v>
      </c>
      <c r="P161" s="710">
        <f t="shared" si="40"/>
        <v>449.74425934891769</v>
      </c>
      <c r="Q161" s="710">
        <f t="shared" si="44"/>
        <v>430.55162085598272</v>
      </c>
      <c r="R161" s="710">
        <f t="shared" si="45"/>
        <v>416.77533656873999</v>
      </c>
      <c r="S161" s="710">
        <f t="shared" si="46"/>
        <v>408.47997723581136</v>
      </c>
      <c r="T161" s="710">
        <f t="shared" si="41"/>
        <v>405.70420384032099</v>
      </c>
    </row>
    <row r="162" spans="2:20">
      <c r="B162" s="580">
        <v>88</v>
      </c>
      <c r="C162" s="710">
        <f t="shared" si="42"/>
        <v>0.33349037963457129</v>
      </c>
      <c r="D162" s="710">
        <f t="shared" si="31"/>
        <v>1154.8327449484746</v>
      </c>
      <c r="E162" s="710">
        <f t="shared" si="32"/>
        <v>348.44644709021645</v>
      </c>
      <c r="F162" s="710">
        <f t="shared" si="33"/>
        <v>299.8280799671075</v>
      </c>
      <c r="G162" s="710">
        <f t="shared" si="34"/>
        <v>298.04776548161732</v>
      </c>
      <c r="H162" s="717">
        <f t="shared" si="35"/>
        <v>298.00019228949526</v>
      </c>
      <c r="I162" s="710">
        <f t="shared" si="36"/>
        <v>298.00012255719338</v>
      </c>
      <c r="J162" s="710">
        <f t="shared" si="37"/>
        <v>298.00008072222909</v>
      </c>
      <c r="K162" s="710">
        <f t="shared" si="38"/>
        <v>298.00005859678748</v>
      </c>
      <c r="L162" s="710">
        <f t="shared" si="39"/>
        <v>298.00005169419455</v>
      </c>
      <c r="N162" s="580">
        <v>88</v>
      </c>
      <c r="O162" s="710">
        <f t="shared" si="43"/>
        <v>0.33349037963457129</v>
      </c>
      <c r="P162" s="710">
        <f t="shared" si="40"/>
        <v>451.05059562349754</v>
      </c>
      <c r="Q162" s="710">
        <f t="shared" si="44"/>
        <v>431.88007554571277</v>
      </c>
      <c r="R162" s="710">
        <f t="shared" si="45"/>
        <v>418.11962835304848</v>
      </c>
      <c r="S162" s="710">
        <f t="shared" si="46"/>
        <v>409.83375129590729</v>
      </c>
      <c r="T162" s="710">
        <f t="shared" si="41"/>
        <v>407.06106191547525</v>
      </c>
    </row>
    <row r="163" spans="2:20">
      <c r="B163" s="580">
        <v>89</v>
      </c>
      <c r="C163" s="710">
        <f t="shared" si="42"/>
        <v>0.33728004303950959</v>
      </c>
      <c r="D163" s="710">
        <f t="shared" si="31"/>
        <v>1159.0902463476236</v>
      </c>
      <c r="E163" s="710">
        <f t="shared" si="32"/>
        <v>349.33630090941966</v>
      </c>
      <c r="F163" s="710">
        <f t="shared" si="33"/>
        <v>299.88308232117015</v>
      </c>
      <c r="G163" s="710">
        <f t="shared" si="34"/>
        <v>298.04980025558314</v>
      </c>
      <c r="H163" s="717">
        <f t="shared" si="35"/>
        <v>298.00020232400323</v>
      </c>
      <c r="I163" s="710">
        <f t="shared" si="36"/>
        <v>298.00012939949863</v>
      </c>
      <c r="J163" s="710">
        <f t="shared" si="37"/>
        <v>298.00008555633093</v>
      </c>
      <c r="K163" s="710">
        <f t="shared" si="38"/>
        <v>298.00006233045474</v>
      </c>
      <c r="L163" s="710">
        <f t="shared" si="39"/>
        <v>298.00005507787336</v>
      </c>
      <c r="N163" s="580">
        <v>89</v>
      </c>
      <c r="O163" s="710">
        <f t="shared" si="43"/>
        <v>0.33728004303950959</v>
      </c>
      <c r="P163" s="710">
        <f t="shared" si="40"/>
        <v>452.35541680844489</v>
      </c>
      <c r="Q163" s="710">
        <f t="shared" si="44"/>
        <v>433.20698963276902</v>
      </c>
      <c r="R163" s="710">
        <f t="shared" si="45"/>
        <v>419.46236150797182</v>
      </c>
      <c r="S163" s="710">
        <f t="shared" si="46"/>
        <v>411.18595607173029</v>
      </c>
      <c r="T163" s="710">
        <f t="shared" si="41"/>
        <v>408.4163472716719</v>
      </c>
    </row>
    <row r="164" spans="2:20">
      <c r="B164" s="580">
        <v>90</v>
      </c>
      <c r="C164" s="710">
        <f t="shared" si="42"/>
        <v>0.34106970644444795</v>
      </c>
      <c r="D164" s="710">
        <f t="shared" si="31"/>
        <v>1163.2785859054632</v>
      </c>
      <c r="E164" s="710">
        <f t="shared" si="32"/>
        <v>350.22912901429078</v>
      </c>
      <c r="F164" s="710">
        <f t="shared" si="33"/>
        <v>299.93900284863793</v>
      </c>
      <c r="G164" s="710">
        <f t="shared" si="34"/>
        <v>298.05189485219313</v>
      </c>
      <c r="H164" s="717">
        <f t="shared" si="35"/>
        <v>298.00021275102216</v>
      </c>
      <c r="I164" s="710">
        <f t="shared" si="36"/>
        <v>298.0001365322002</v>
      </c>
      <c r="J164" s="710">
        <f t="shared" si="37"/>
        <v>298.00009061307878</v>
      </c>
      <c r="K164" s="710">
        <f t="shared" si="38"/>
        <v>298.00006624818195</v>
      </c>
      <c r="L164" s="710">
        <f t="shared" si="39"/>
        <v>298.00005863308417</v>
      </c>
      <c r="N164" s="580">
        <v>90</v>
      </c>
      <c r="O164" s="710">
        <f t="shared" si="43"/>
        <v>0.34106970644444795</v>
      </c>
      <c r="P164" s="710">
        <f t="shared" si="40"/>
        <v>453.65872472959256</v>
      </c>
      <c r="Q164" s="710">
        <f t="shared" si="44"/>
        <v>434.53236495330361</v>
      </c>
      <c r="R164" s="710">
        <f t="shared" si="45"/>
        <v>420.80353784157751</v>
      </c>
      <c r="S164" s="710">
        <f t="shared" si="46"/>
        <v>412.53659333416022</v>
      </c>
      <c r="T164" s="710">
        <f t="shared" si="41"/>
        <v>409.77006166317545</v>
      </c>
    </row>
    <row r="165" spans="2:20">
      <c r="B165" s="580">
        <v>91</v>
      </c>
      <c r="C165" s="710">
        <f t="shared" si="42"/>
        <v>0.34485936984938625</v>
      </c>
      <c r="D165" s="710">
        <f t="shared" si="31"/>
        <v>1167.3989280711946</v>
      </c>
      <c r="E165" s="710">
        <f t="shared" si="32"/>
        <v>351.124844280204</v>
      </c>
      <c r="F165" s="710">
        <f t="shared" si="33"/>
        <v>299.9958429560532</v>
      </c>
      <c r="G165" s="710">
        <f t="shared" si="34"/>
        <v>298.05405020962712</v>
      </c>
      <c r="H165" s="717">
        <f t="shared" si="35"/>
        <v>298.00022358077638</v>
      </c>
      <c r="I165" s="710">
        <f t="shared" si="36"/>
        <v>298.0001439637266</v>
      </c>
      <c r="J165" s="710">
        <f t="shared" si="37"/>
        <v>298.00009589962571</v>
      </c>
      <c r="K165" s="710">
        <f t="shared" si="38"/>
        <v>298.00007035636031</v>
      </c>
      <c r="L165" s="710">
        <f t="shared" si="39"/>
        <v>298.00006236596488</v>
      </c>
      <c r="N165" s="580">
        <v>91</v>
      </c>
      <c r="O165" s="710">
        <f t="shared" si="43"/>
        <v>0.34485936984938625</v>
      </c>
      <c r="P165" s="710">
        <f t="shared" si="40"/>
        <v>454.96052120055327</v>
      </c>
      <c r="Q165" s="710">
        <f t="shared" si="44"/>
        <v>435.85620333404938</v>
      </c>
      <c r="R165" s="710">
        <f t="shared" si="45"/>
        <v>422.14315915970019</v>
      </c>
      <c r="S165" s="710">
        <f t="shared" si="46"/>
        <v>413.88566485912264</v>
      </c>
      <c r="T165" s="710">
        <f t="shared" si="41"/>
        <v>411.12220685232325</v>
      </c>
    </row>
    <row r="166" spans="2:20">
      <c r="B166" s="580">
        <v>92</v>
      </c>
      <c r="C166" s="710">
        <f t="shared" si="42"/>
        <v>0.34864903325432456</v>
      </c>
      <c r="D166" s="710">
        <f t="shared" si="31"/>
        <v>1171.4524176016607</v>
      </c>
      <c r="E166" s="710">
        <f t="shared" si="32"/>
        <v>352.02336115623103</v>
      </c>
      <c r="F166" s="710">
        <f t="shared" si="33"/>
        <v>300.05360394544522</v>
      </c>
      <c r="G166" s="710">
        <f t="shared" si="34"/>
        <v>298.05626726552521</v>
      </c>
      <c r="H166" s="717">
        <f t="shared" si="35"/>
        <v>298.00023482361877</v>
      </c>
      <c r="I166" s="710">
        <f t="shared" si="36"/>
        <v>298.00015170263384</v>
      </c>
      <c r="J166" s="710">
        <f t="shared" si="37"/>
        <v>298.00010142325073</v>
      </c>
      <c r="K166" s="710">
        <f t="shared" si="38"/>
        <v>298.00007466150566</v>
      </c>
      <c r="L166" s="710">
        <f t="shared" si="39"/>
        <v>298.00006628277737</v>
      </c>
      <c r="N166" s="580">
        <v>92</v>
      </c>
      <c r="O166" s="710">
        <f t="shared" si="43"/>
        <v>0.34864903325432456</v>
      </c>
      <c r="P166" s="710">
        <f t="shared" si="40"/>
        <v>456.2608080242091</v>
      </c>
      <c r="Q166" s="710">
        <f t="shared" si="44"/>
        <v>437.1785065933957</v>
      </c>
      <c r="R166" s="710">
        <f t="shared" si="45"/>
        <v>423.48122726596461</v>
      </c>
      <c r="S166" s="710">
        <f t="shared" si="46"/>
        <v>415.23317242654616</v>
      </c>
      <c r="T166" s="710">
        <f t="shared" si="41"/>
        <v>412.47278460804029</v>
      </c>
    </row>
    <row r="167" spans="2:20">
      <c r="B167" s="580">
        <v>93</v>
      </c>
      <c r="C167" s="710">
        <f t="shared" si="42"/>
        <v>0.35243869665926286</v>
      </c>
      <c r="D167" s="710">
        <f t="shared" si="31"/>
        <v>1175.4401798946044</v>
      </c>
      <c r="E167" s="710">
        <f t="shared" si="32"/>
        <v>352.92459563819756</v>
      </c>
      <c r="F167" s="710">
        <f t="shared" si="33"/>
        <v>300.11228701642324</v>
      </c>
      <c r="G167" s="710">
        <f t="shared" si="34"/>
        <v>298.05854695686651</v>
      </c>
      <c r="H167" s="717">
        <f t="shared" si="35"/>
        <v>298.00024649003046</v>
      </c>
      <c r="I167" s="710">
        <f t="shared" si="36"/>
        <v>298.0001597576055</v>
      </c>
      <c r="J167" s="710">
        <f t="shared" si="37"/>
        <v>298.00010719135884</v>
      </c>
      <c r="K167" s="710">
        <f t="shared" si="38"/>
        <v>298.00007917025891</v>
      </c>
      <c r="L167" s="710">
        <f t="shared" si="39"/>
        <v>298.00007038990765</v>
      </c>
      <c r="N167" s="580">
        <v>93</v>
      </c>
      <c r="O167" s="710">
        <f t="shared" si="43"/>
        <v>0.35243869665926286</v>
      </c>
      <c r="P167" s="710">
        <f t="shared" si="40"/>
        <v>457.559586993984</v>
      </c>
      <c r="Q167" s="710">
        <f t="shared" si="44"/>
        <v>438.49927654230703</v>
      </c>
      <c r="R167" s="710">
        <f t="shared" si="45"/>
        <v>424.81774396180481</v>
      </c>
      <c r="S167" s="710">
        <f t="shared" si="46"/>
        <v>416.57911781947234</v>
      </c>
      <c r="T167" s="710">
        <f t="shared" si="41"/>
        <v>413.82179670457123</v>
      </c>
    </row>
    <row r="168" spans="2:20">
      <c r="B168" s="580">
        <v>94</v>
      </c>
      <c r="C168" s="710">
        <f t="shared" si="42"/>
        <v>0.35622836006420117</v>
      </c>
      <c r="D168" s="710">
        <f t="shared" si="31"/>
        <v>1179.3633213162873</v>
      </c>
      <c r="E168" s="710">
        <f t="shared" si="32"/>
        <v>353.8284652421965</v>
      </c>
      <c r="F168" s="710">
        <f t="shared" si="33"/>
        <v>300.17189326823251</v>
      </c>
      <c r="G168" s="710">
        <f t="shared" si="34"/>
        <v>298.06089021985048</v>
      </c>
      <c r="H168" s="717">
        <f t="shared" si="35"/>
        <v>298.00025859062032</v>
      </c>
      <c r="I168" s="710">
        <f t="shared" si="36"/>
        <v>298.00016813745253</v>
      </c>
      <c r="J168" s="710">
        <f t="shared" si="37"/>
        <v>298.00011321148122</v>
      </c>
      <c r="K168" s="710">
        <f t="shared" si="38"/>
        <v>298.00008388938579</v>
      </c>
      <c r="L168" s="710">
        <f t="shared" si="39"/>
        <v>298.00007469386657</v>
      </c>
      <c r="N168" s="580">
        <v>94</v>
      </c>
      <c r="O168" s="710">
        <f t="shared" si="43"/>
        <v>0.35622836006420117</v>
      </c>
      <c r="P168" s="710">
        <f t="shared" si="40"/>
        <v>458.85685989493084</v>
      </c>
      <c r="Q168" s="710">
        <f t="shared" si="44"/>
        <v>439.81851498510838</v>
      </c>
      <c r="R168" s="710">
        <f t="shared" si="45"/>
        <v>426.15271104648133</v>
      </c>
      <c r="S168" s="710">
        <f t="shared" si="46"/>
        <v>417.92350282329636</v>
      </c>
      <c r="T168" s="710">
        <f t="shared" si="41"/>
        <v>415.16924492039749</v>
      </c>
    </row>
    <row r="169" spans="2:20">
      <c r="B169" s="580">
        <v>95</v>
      </c>
      <c r="C169" s="710">
        <f t="shared" si="42"/>
        <v>0.36001802346913947</v>
      </c>
      <c r="D169" s="710">
        <f t="shared" si="31"/>
        <v>1183.2229295235636</v>
      </c>
      <c r="E169" s="710">
        <f t="shared" si="32"/>
        <v>354.73488897855088</v>
      </c>
      <c r="F169" s="710">
        <f t="shared" si="33"/>
        <v>300.23242370177422</v>
      </c>
      <c r="G169" s="710">
        <f t="shared" si="34"/>
        <v>298.06329798978129</v>
      </c>
      <c r="H169" s="717">
        <f t="shared" si="35"/>
        <v>298.00027113612441</v>
      </c>
      <c r="I169" s="710">
        <f t="shared" si="36"/>
        <v>298.00017685111283</v>
      </c>
      <c r="J169" s="710">
        <f t="shared" si="37"/>
        <v>298.00011949127526</v>
      </c>
      <c r="K169" s="710">
        <f t="shared" si="38"/>
        <v>298.0000888257772</v>
      </c>
      <c r="L169" s="710">
        <f t="shared" si="39"/>
        <v>298.00007920128974</v>
      </c>
      <c r="N169" s="580">
        <v>95</v>
      </c>
      <c r="O169" s="710">
        <f t="shared" si="43"/>
        <v>0.36001802346913947</v>
      </c>
      <c r="P169" s="710">
        <f t="shared" si="40"/>
        <v>460.15262850465996</v>
      </c>
      <c r="Q169" s="710">
        <f t="shared" si="44"/>
        <v>441.13622372015578</v>
      </c>
      <c r="R169" s="710">
        <f t="shared" si="45"/>
        <v>427.48613031709607</v>
      </c>
      <c r="S169" s="710">
        <f t="shared" si="46"/>
        <v>419.26632922511828</v>
      </c>
      <c r="T169" s="710">
        <f t="shared" si="41"/>
        <v>416.51513103731349</v>
      </c>
    </row>
    <row r="170" spans="2:20">
      <c r="B170" s="580">
        <v>96</v>
      </c>
      <c r="C170" s="710">
        <f t="shared" si="42"/>
        <v>0.36380768687407777</v>
      </c>
      <c r="D170" s="710">
        <f t="shared" si="31"/>
        <v>1187.0200737805019</v>
      </c>
      <c r="E170" s="710">
        <f t="shared" si="32"/>
        <v>355.64378732621839</v>
      </c>
      <c r="F170" s="710">
        <f t="shared" si="33"/>
        <v>300.29387922159043</v>
      </c>
      <c r="G170" s="710">
        <f t="shared" si="34"/>
        <v>298.06577120095409</v>
      </c>
      <c r="H170" s="717">
        <f t="shared" si="35"/>
        <v>298.00028413740557</v>
      </c>
      <c r="I170" s="710">
        <f t="shared" si="36"/>
        <v>298.00018590765131</v>
      </c>
      <c r="J170" s="710">
        <f t="shared" si="37"/>
        <v>298.0001260385244</v>
      </c>
      <c r="K170" s="710">
        <f t="shared" si="38"/>
        <v>298.00009398644954</v>
      </c>
      <c r="L170" s="710">
        <f t="shared" si="39"/>
        <v>298.00008391893772</v>
      </c>
      <c r="N170" s="580">
        <v>96</v>
      </c>
      <c r="O170" s="710">
        <f t="shared" si="43"/>
        <v>0.36380768687407777</v>
      </c>
      <c r="P170" s="710">
        <f t="shared" si="40"/>
        <v>461.4468945941324</v>
      </c>
      <c r="Q170" s="710">
        <f t="shared" si="44"/>
        <v>442.45240454040925</v>
      </c>
      <c r="R170" s="710">
        <f t="shared" si="45"/>
        <v>428.81800356860538</v>
      </c>
      <c r="S170" s="710">
        <f t="shared" si="46"/>
        <v>420.60759881319007</v>
      </c>
      <c r="T170" s="710">
        <f t="shared" si="41"/>
        <v>417.85945683963763</v>
      </c>
    </row>
    <row r="171" spans="2:20">
      <c r="B171" s="580">
        <v>97</v>
      </c>
      <c r="C171" s="710">
        <f t="shared" si="42"/>
        <v>0.36759735027901608</v>
      </c>
      <c r="D171" s="710">
        <f t="shared" ref="D171:D202" si="47">(1-2*FoAb-2*FoAb*BiCombAb)*D170+2*FoAb*E170+2*FoAb*BiCombAb*Tcomb</f>
        <v>1190.7558052696488</v>
      </c>
      <c r="E171" s="710">
        <f t="shared" ref="E171:E202" si="48">FoAb*D170+(1-2*FoAb)*E170+FoAb*F170</f>
        <v>356.55508220763005</v>
      </c>
      <c r="F171" s="710">
        <f t="shared" ref="F171:F202" si="49">FoAb*E170+(1-2*FoAb)*F170+FoAb*G170</f>
        <v>300.35626063781348</v>
      </c>
      <c r="G171" s="710">
        <f t="shared" ref="G171:G202" si="50">FoAb*F170+(1-2*FoAb)*G170+FoAb*H170</f>
        <v>298.068310786545</v>
      </c>
      <c r="H171" s="717">
        <f t="shared" ref="H171:H202" si="51">_FoN1*G170+(1-_FoN1-_FoN2)*H170+_FoN2*I170</f>
        <v>298.000297605453</v>
      </c>
      <c r="I171" s="710">
        <f t="shared" ref="I171:I202" si="52">FoCase*H170+(1-2*FoCase)*I170+FoCase*J170</f>
        <v>298.00019531625964</v>
      </c>
      <c r="J171" s="710">
        <f t="shared" ref="J171:J202" si="53">FoCase*I170+(1-2*FoCase)*J170+FoCase*K170</f>
        <v>298.00013286113824</v>
      </c>
      <c r="K171" s="710">
        <f t="shared" ref="K171:K202" si="54">FoCase*J170+(1-2*FoCase)*K170+FoCase*L170</f>
        <v>298.00009937854441</v>
      </c>
      <c r="L171" s="710">
        <f t="shared" ref="L171:L202" si="55">(1-2*FoCase-2*FoCase*BiAtmCase)*L170+2*FoCase*K170+2*FoCase*BiAtmCase*Tatm</f>
        <v>298.00008885369618</v>
      </c>
      <c r="N171" s="580">
        <v>97</v>
      </c>
      <c r="O171" s="710">
        <f t="shared" si="43"/>
        <v>0.36759735027901608</v>
      </c>
      <c r="P171" s="710">
        <f t="shared" ref="P171:P202" si="56">(1-2*FoCase-2*FoCase*BiCombCase)*P170+2*FoCase*Q170+2*FoCase*BiCombCase*Tcomb</f>
        <v>462.7396599283378</v>
      </c>
      <c r="Q171" s="710">
        <f t="shared" si="44"/>
        <v>443.76705923392296</v>
      </c>
      <c r="R171" s="710">
        <f t="shared" si="45"/>
        <v>430.1483325938317</v>
      </c>
      <c r="S171" s="710">
        <f t="shared" si="46"/>
        <v>421.94731337644316</v>
      </c>
      <c r="T171" s="710">
        <f t="shared" ref="T171:T202" si="57">(1-2*FoCase-2*FoCase*BiAtmCase)*T170+2*FoCase*S170+2*FoCase*BiAtmCase*Tatm</f>
        <v>419.20222411353888</v>
      </c>
    </row>
    <row r="172" spans="2:20">
      <c r="B172" s="580">
        <v>98</v>
      </c>
      <c r="C172" s="710">
        <f t="shared" si="42"/>
        <v>0.37138701368395438</v>
      </c>
      <c r="D172" s="710">
        <f t="shared" si="47"/>
        <v>1194.4311573980235</v>
      </c>
      <c r="E172" s="710">
        <f t="shared" si="48"/>
        <v>357.46869696395595</v>
      </c>
      <c r="F172" s="710">
        <f t="shared" si="49"/>
        <v>300.41956866808175</v>
      </c>
      <c r="G172" s="710">
        <f t="shared" si="50"/>
        <v>298.07091767850261</v>
      </c>
      <c r="H172" s="717">
        <f t="shared" si="51"/>
        <v>298.00031155138174</v>
      </c>
      <c r="I172" s="710">
        <f t="shared" si="52"/>
        <v>298.00020508625579</v>
      </c>
      <c r="J172" s="710">
        <f t="shared" si="53"/>
        <v>298.00013996715245</v>
      </c>
      <c r="K172" s="710">
        <f t="shared" si="54"/>
        <v>298.00010500932922</v>
      </c>
      <c r="L172" s="710">
        <f t="shared" si="55"/>
        <v>298.0000940125762</v>
      </c>
      <c r="N172" s="580">
        <v>98</v>
      </c>
      <c r="O172" s="710">
        <f t="shared" si="43"/>
        <v>0.37138701368395438</v>
      </c>
      <c r="P172" s="710">
        <f t="shared" si="56"/>
        <v>464.03092626687339</v>
      </c>
      <c r="Q172" s="710">
        <f t="shared" ref="Q172:Q202" si="58">FoCase*P171+(1-2*FoCase)*Q171+FoCase*R171</f>
        <v>445.08018958426362</v>
      </c>
      <c r="R172" s="710">
        <f t="shared" si="45"/>
        <v>431.47711918347363</v>
      </c>
      <c r="S172" s="710">
        <f t="shared" si="46"/>
        <v>423.28547470408603</v>
      </c>
      <c r="T172" s="710">
        <f t="shared" si="57"/>
        <v>420.54343464646269</v>
      </c>
    </row>
    <row r="173" spans="2:20">
      <c r="B173" s="580">
        <v>99</v>
      </c>
      <c r="C173" s="710">
        <f t="shared" si="42"/>
        <v>0.37517667708889274</v>
      </c>
      <c r="D173" s="710">
        <f t="shared" si="47"/>
        <v>1198.0471460979338</v>
      </c>
      <c r="E173" s="710">
        <f t="shared" si="48"/>
        <v>358.38455633079053</v>
      </c>
      <c r="F173" s="710">
        <f t="shared" si="49"/>
        <v>300.48380393942136</v>
      </c>
      <c r="G173" s="710">
        <f t="shared" si="50"/>
        <v>298.07359280744242</v>
      </c>
      <c r="H173" s="717">
        <f t="shared" si="51"/>
        <v>298.00032598643213</v>
      </c>
      <c r="I173" s="710">
        <f t="shared" si="52"/>
        <v>298.00021522708397</v>
      </c>
      <c r="J173" s="710">
        <f t="shared" si="53"/>
        <v>298.00014736472883</v>
      </c>
      <c r="K173" s="710">
        <f t="shared" si="54"/>
        <v>298.00011088619675</v>
      </c>
      <c r="L173" s="710">
        <f t="shared" si="55"/>
        <v>298.00009940271406</v>
      </c>
      <c r="N173" s="580">
        <v>99</v>
      </c>
      <c r="O173" s="710">
        <f t="shared" si="43"/>
        <v>0.37517667708889274</v>
      </c>
      <c r="P173" s="710">
        <f t="shared" si="56"/>
        <v>465.32069536443908</v>
      </c>
      <c r="Q173" s="710">
        <f t="shared" si="58"/>
        <v>446.39179737086823</v>
      </c>
      <c r="R173" s="710">
        <f t="shared" si="45"/>
        <v>432.80436512611499</v>
      </c>
      <c r="S173" s="710">
        <f t="shared" si="46"/>
        <v>424.62208458525993</v>
      </c>
      <c r="T173" s="710">
        <f t="shared" si="57"/>
        <v>421.88309022664015</v>
      </c>
    </row>
    <row r="174" spans="2:20">
      <c r="B174" s="580">
        <v>100</v>
      </c>
      <c r="C174" s="710">
        <f t="shared" si="42"/>
        <v>0.37896634049383104</v>
      </c>
      <c r="D174" s="710">
        <f t="shared" si="47"/>
        <v>1201.6047701227008</v>
      </c>
      <c r="E174" s="710">
        <f t="shared" si="48"/>
        <v>359.30258641425053</v>
      </c>
      <c r="F174" s="710">
        <f t="shared" si="49"/>
        <v>300.54896699009498</v>
      </c>
      <c r="G174" s="710">
        <f t="shared" si="50"/>
        <v>298.0763371025439</v>
      </c>
      <c r="H174" s="717">
        <f t="shared" si="51"/>
        <v>298.00034092196938</v>
      </c>
      <c r="I174" s="710">
        <f t="shared" si="52"/>
        <v>298.00022574831456</v>
      </c>
      <c r="J174" s="710">
        <f t="shared" si="53"/>
        <v>298.00015506215505</v>
      </c>
      <c r="K174" s="710">
        <f t="shared" si="54"/>
        <v>298.00011701666557</v>
      </c>
      <c r="L174" s="710">
        <f t="shared" si="55"/>
        <v>298.00010503137173</v>
      </c>
      <c r="N174" s="580">
        <v>100</v>
      </c>
      <c r="O174" s="710">
        <f t="shared" si="43"/>
        <v>0.37896634049383104</v>
      </c>
      <c r="P174" s="710">
        <f t="shared" si="56"/>
        <v>466.60896897126031</v>
      </c>
      <c r="Q174" s="710">
        <f t="shared" si="58"/>
        <v>447.7018843693499</v>
      </c>
      <c r="R174" s="710">
        <f t="shared" si="45"/>
        <v>434.130072208233</v>
      </c>
      <c r="S174" s="710">
        <f t="shared" si="46"/>
        <v>425.95714480874631</v>
      </c>
      <c r="T174" s="710">
        <f t="shared" si="57"/>
        <v>423.22119264267013</v>
      </c>
    </row>
    <row r="175" spans="2:20">
      <c r="B175" s="580">
        <v>101</v>
      </c>
      <c r="C175" s="710">
        <f t="shared" si="42"/>
        <v>0.38275600389876935</v>
      </c>
      <c r="D175" s="710">
        <f t="shared" si="47"/>
        <v>1205.1050113373776</v>
      </c>
      <c r="E175" s="710">
        <f t="shared" si="48"/>
        <v>360.2227146674785</v>
      </c>
      <c r="F175" s="710">
        <f t="shared" si="49"/>
        <v>300.61505827141781</v>
      </c>
      <c r="G175" s="710">
        <f t="shared" si="50"/>
        <v>298.07915149144958</v>
      </c>
      <c r="H175" s="717">
        <f t="shared" si="51"/>
        <v>298.00035636948297</v>
      </c>
      <c r="I175" s="710">
        <f t="shared" si="52"/>
        <v>298.00023665964341</v>
      </c>
      <c r="J175" s="710">
        <f t="shared" si="53"/>
        <v>298.00016306784477</v>
      </c>
      <c r="K175" s="710">
        <f t="shared" si="54"/>
        <v>298.00012340837998</v>
      </c>
      <c r="L175" s="710">
        <f t="shared" si="55"/>
        <v>298.00011090593665</v>
      </c>
      <c r="N175" s="580">
        <v>101</v>
      </c>
      <c r="O175" s="710">
        <f t="shared" si="43"/>
        <v>0.38275600389876935</v>
      </c>
      <c r="P175" s="710">
        <f t="shared" si="56"/>
        <v>467.89574883344955</v>
      </c>
      <c r="Q175" s="710">
        <f t="shared" si="58"/>
        <v>449.01045235175968</v>
      </c>
      <c r="R175" s="710">
        <f t="shared" si="45"/>
        <v>435.45424221420529</v>
      </c>
      <c r="S175" s="710">
        <f t="shared" si="46"/>
        <v>427.29065716271668</v>
      </c>
      <c r="T175" s="710">
        <f t="shared" si="57"/>
        <v>424.55774368316196</v>
      </c>
    </row>
    <row r="176" spans="2:20">
      <c r="B176" s="580">
        <v>102</v>
      </c>
      <c r="C176" s="710">
        <f t="shared" si="42"/>
        <v>0.38654566730370765</v>
      </c>
      <c r="D176" s="710">
        <f t="shared" si="47"/>
        <v>1208.5488350045489</v>
      </c>
      <c r="E176" s="710">
        <f t="shared" si="48"/>
        <v>361.14486986754503</v>
      </c>
      <c r="F176" s="710">
        <f t="shared" si="49"/>
        <v>300.68207814954224</v>
      </c>
      <c r="G176" s="710">
        <f t="shared" si="50"/>
        <v>298.08203690016688</v>
      </c>
      <c r="H176" s="717">
        <f t="shared" si="51"/>
        <v>298.0003723405863</v>
      </c>
      <c r="I176" s="710">
        <f t="shared" si="52"/>
        <v>298.00024797089179</v>
      </c>
      <c r="J176" s="710">
        <f t="shared" si="53"/>
        <v>298.00017139033741</v>
      </c>
      <c r="K176" s="710">
        <f t="shared" si="54"/>
        <v>298.0001300691099</v>
      </c>
      <c r="L176" s="710">
        <f t="shared" si="55"/>
        <v>298.00011703392198</v>
      </c>
      <c r="N176" s="580">
        <v>102</v>
      </c>
      <c r="O176" s="710">
        <f t="shared" si="43"/>
        <v>0.38654566730370765</v>
      </c>
      <c r="P176" s="710">
        <f t="shared" si="56"/>
        <v>469.18103669331549</v>
      </c>
      <c r="Q176" s="710">
        <f t="shared" si="58"/>
        <v>450.31750308681001</v>
      </c>
      <c r="R176" s="710">
        <f t="shared" si="45"/>
        <v>436.77687692631679</v>
      </c>
      <c r="S176" s="710">
        <f t="shared" si="46"/>
        <v>428.62262343451943</v>
      </c>
      <c r="T176" s="710">
        <f t="shared" si="57"/>
        <v>425.8927451364313</v>
      </c>
    </row>
    <row r="177" spans="2:20">
      <c r="B177" s="580">
        <v>103</v>
      </c>
      <c r="C177" s="710">
        <f t="shared" si="42"/>
        <v>0.39033533070864596</v>
      </c>
      <c r="D177" s="710">
        <f t="shared" si="47"/>
        <v>1211.9371900652909</v>
      </c>
      <c r="E177" s="710">
        <f t="shared" si="48"/>
        <v>362.06898209274266</v>
      </c>
      <c r="F177" s="710">
        <f t="shared" si="49"/>
        <v>300.75002690721027</v>
      </c>
      <c r="G177" s="710">
        <f t="shared" si="50"/>
        <v>298.08499425297197</v>
      </c>
      <c r="H177" s="717">
        <f t="shared" si="51"/>
        <v>298.00038884701593</v>
      </c>
      <c r="I177" s="710">
        <f t="shared" si="52"/>
        <v>298.00025969200618</v>
      </c>
      <c r="J177" s="710">
        <f t="shared" si="53"/>
        <v>298.00018003829803</v>
      </c>
      <c r="K177" s="710">
        <f t="shared" si="54"/>
        <v>298.00013700675106</v>
      </c>
      <c r="L177" s="710">
        <f t="shared" si="55"/>
        <v>298.0001234229664</v>
      </c>
      <c r="N177" s="580">
        <v>103</v>
      </c>
      <c r="O177" s="710">
        <f t="shared" si="43"/>
        <v>0.39033533070864596</v>
      </c>
      <c r="P177" s="710">
        <f t="shared" si="56"/>
        <v>470.46483428962716</v>
      </c>
      <c r="Q177" s="710">
        <f t="shared" si="58"/>
        <v>451.62303834006622</v>
      </c>
      <c r="R177" s="710">
        <f t="shared" si="45"/>
        <v>438.09797812476546</v>
      </c>
      <c r="S177" s="710">
        <f t="shared" si="46"/>
        <v>429.95304541049819</v>
      </c>
      <c r="T177" s="710">
        <f t="shared" si="57"/>
        <v>427.22619879024035</v>
      </c>
    </row>
    <row r="178" spans="2:20">
      <c r="B178" s="580">
        <v>104</v>
      </c>
      <c r="C178" s="710">
        <f t="shared" si="42"/>
        <v>0.39412499411358426</v>
      </c>
      <c r="D178" s="710">
        <f t="shared" si="47"/>
        <v>1215.2710094153788</v>
      </c>
      <c r="E178" s="710">
        <f t="shared" si="48"/>
        <v>362.99498270026578</v>
      </c>
      <c r="F178" s="710">
        <f t="shared" si="49"/>
        <v>300.81890474547544</v>
      </c>
      <c r="G178" s="710">
        <f t="shared" si="50"/>
        <v>298.08802447231608</v>
      </c>
      <c r="H178" s="717">
        <f t="shared" si="51"/>
        <v>298.00040590063116</v>
      </c>
      <c r="I178" s="710">
        <f t="shared" si="52"/>
        <v>298.00027183305781</v>
      </c>
      <c r="J178" s="710">
        <f t="shared" si="53"/>
        <v>298.00018902051738</v>
      </c>
      <c r="K178" s="710">
        <f t="shared" si="54"/>
        <v>298.00014422932486</v>
      </c>
      <c r="L178" s="710">
        <f t="shared" si="55"/>
        <v>298.00013008083448</v>
      </c>
      <c r="N178" s="580">
        <v>104</v>
      </c>
      <c r="O178" s="710">
        <f t="shared" si="43"/>
        <v>0.39412499411358426</v>
      </c>
      <c r="P178" s="710">
        <f t="shared" si="56"/>
        <v>471.74714335784006</v>
      </c>
      <c r="Q178" s="710">
        <f t="shared" si="58"/>
        <v>452.92705987411028</v>
      </c>
      <c r="R178" s="710">
        <f t="shared" si="45"/>
        <v>439.41754758766763</v>
      </c>
      <c r="S178" s="710">
        <f t="shared" si="46"/>
        <v>431.28192487583738</v>
      </c>
      <c r="T178" s="710">
        <f t="shared" si="57"/>
        <v>428.5581064315765</v>
      </c>
    </row>
    <row r="179" spans="2:20">
      <c r="B179" s="580">
        <v>105</v>
      </c>
      <c r="C179" s="710">
        <f t="shared" si="42"/>
        <v>0.39791465751852256</v>
      </c>
      <c r="D179" s="710">
        <f t="shared" si="47"/>
        <v>1218.5512101768172</v>
      </c>
      <c r="E179" s="710">
        <f t="shared" si="48"/>
        <v>363.92280430426865</v>
      </c>
      <c r="F179" s="710">
        <f t="shared" si="49"/>
        <v>300.88871178539461</v>
      </c>
      <c r="G179" s="710">
        <f t="shared" si="50"/>
        <v>298.09112847873388</v>
      </c>
      <c r="H179" s="717">
        <f t="shared" si="51"/>
        <v>298.00042351341369</v>
      </c>
      <c r="I179" s="710">
        <f t="shared" si="52"/>
        <v>298.00028440424245</v>
      </c>
      <c r="J179" s="710">
        <f t="shared" si="53"/>
        <v>298.00019834591154</v>
      </c>
      <c r="K179" s="710">
        <f t="shared" si="54"/>
        <v>298.00015174497833</v>
      </c>
      <c r="L179" s="710">
        <f t="shared" si="55"/>
        <v>298.00013701541639</v>
      </c>
      <c r="N179" s="580">
        <v>105</v>
      </c>
      <c r="O179" s="710">
        <f t="shared" si="43"/>
        <v>0.39791465751852256</v>
      </c>
      <c r="P179" s="710">
        <f t="shared" si="56"/>
        <v>473.02796563028949</v>
      </c>
      <c r="Q179" s="710">
        <f t="shared" si="58"/>
        <v>454.2295694486811</v>
      </c>
      <c r="R179" s="710">
        <f t="shared" si="45"/>
        <v>440.73558709106322</v>
      </c>
      <c r="S179" s="710">
        <f t="shared" si="46"/>
        <v>432.60926361442984</v>
      </c>
      <c r="T179" s="710">
        <f t="shared" si="57"/>
        <v>429.88846984646386</v>
      </c>
    </row>
    <row r="180" spans="2:20">
      <c r="B180" s="580">
        <v>106</v>
      </c>
      <c r="C180" s="710">
        <f t="shared" si="42"/>
        <v>0.40170432092346087</v>
      </c>
      <c r="D180" s="710">
        <f t="shared" si="47"/>
        <v>1221.7786939647758</v>
      </c>
      <c r="E180" s="710">
        <f t="shared" si="48"/>
        <v>364.85238075429584</v>
      </c>
      <c r="F180" s="710">
        <f t="shared" si="49"/>
        <v>300.95944806968942</v>
      </c>
      <c r="G180" s="710">
        <f t="shared" si="50"/>
        <v>298.09430719075431</v>
      </c>
      <c r="H180" s="717">
        <f t="shared" si="51"/>
        <v>298.00044169746678</v>
      </c>
      <c r="I180" s="710">
        <f t="shared" si="52"/>
        <v>298.00029741587997</v>
      </c>
      <c r="J180" s="710">
        <f t="shared" si="53"/>
        <v>298.00020802352179</v>
      </c>
      <c r="K180" s="710">
        <f t="shared" si="54"/>
        <v>298.00015956198422</v>
      </c>
      <c r="L180" s="710">
        <f t="shared" si="55"/>
        <v>298.00014423472788</v>
      </c>
      <c r="N180" s="580">
        <v>106</v>
      </c>
      <c r="O180" s="710">
        <f t="shared" si="43"/>
        <v>0.40170432092346087</v>
      </c>
      <c r="P180" s="710">
        <f t="shared" si="56"/>
        <v>474.30730283635597</v>
      </c>
      <c r="Q180" s="710">
        <f t="shared" si="58"/>
        <v>455.53056882079443</v>
      </c>
      <c r="R180" s="710">
        <f t="shared" si="45"/>
        <v>442.05209840891996</v>
      </c>
      <c r="S180" s="710">
        <f t="shared" si="46"/>
        <v>433.93506340876519</v>
      </c>
      <c r="T180" s="710">
        <f t="shared" si="57"/>
        <v>431.21729081980226</v>
      </c>
    </row>
    <row r="181" spans="2:20">
      <c r="B181" s="580">
        <v>107</v>
      </c>
      <c r="C181" s="710">
        <f t="shared" si="42"/>
        <v>0.40549398432839923</v>
      </c>
      <c r="D181" s="710">
        <f t="shared" si="47"/>
        <v>1224.954347150006</v>
      </c>
      <c r="E181" s="710">
        <f t="shared" si="48"/>
        <v>365.78364711407949</v>
      </c>
      <c r="F181" s="710">
        <f t="shared" si="49"/>
        <v>301.0311135643787</v>
      </c>
      <c r="G181" s="710">
        <f t="shared" si="50"/>
        <v>298.0975615248135</v>
      </c>
      <c r="H181" s="717">
        <f t="shared" si="51"/>
        <v>298.00046046501478</v>
      </c>
      <c r="I181" s="710">
        <f t="shared" si="52"/>
        <v>298.00031087841404</v>
      </c>
      <c r="J181" s="710">
        <f t="shared" si="53"/>
        <v>298.00021806251453</v>
      </c>
      <c r="K181" s="710">
        <f t="shared" si="54"/>
        <v>298.00016768874065</v>
      </c>
      <c r="L181" s="710">
        <f t="shared" si="55"/>
        <v>298.00015174691043</v>
      </c>
      <c r="N181" s="580">
        <v>107</v>
      </c>
      <c r="O181" s="710">
        <f t="shared" si="43"/>
        <v>0.40549398432839923</v>
      </c>
      <c r="P181" s="710">
        <f t="shared" si="56"/>
        <v>475.58515670260681</v>
      </c>
      <c r="Q181" s="710">
        <f t="shared" si="58"/>
        <v>456.83005974484564</v>
      </c>
      <c r="R181" s="710">
        <f t="shared" si="45"/>
        <v>443.3670833131381</v>
      </c>
      <c r="S181" s="710">
        <f t="shared" si="46"/>
        <v>435.25932603983404</v>
      </c>
      <c r="T181" s="710">
        <f t="shared" si="57"/>
        <v>432.54457113523034</v>
      </c>
    </row>
    <row r="182" spans="2:20">
      <c r="B182" s="580">
        <v>108</v>
      </c>
      <c r="C182" s="710">
        <f t="shared" si="42"/>
        <v>0.40928364773333753</v>
      </c>
      <c r="D182" s="710">
        <f t="shared" si="47"/>
        <v>1228.0790411168182</v>
      </c>
      <c r="E182" s="710">
        <f t="shared" si="48"/>
        <v>366.71653964069554</v>
      </c>
      <c r="F182" s="710">
        <f t="shared" si="49"/>
        <v>301.1037081603821</v>
      </c>
      <c r="G182" s="710">
        <f t="shared" si="50"/>
        <v>298.10089239516964</v>
      </c>
      <c r="H182" s="717">
        <f t="shared" si="51"/>
        <v>298.00047982840272</v>
      </c>
      <c r="I182" s="710">
        <f t="shared" si="52"/>
        <v>298.00032480241185</v>
      </c>
      <c r="J182" s="710">
        <f t="shared" si="53"/>
        <v>298.00022847218099</v>
      </c>
      <c r="K182" s="710">
        <f t="shared" si="54"/>
        <v>298.00017613377128</v>
      </c>
      <c r="L182" s="710">
        <f t="shared" si="55"/>
        <v>298.00015956023111</v>
      </c>
      <c r="N182" s="580">
        <v>108</v>
      </c>
      <c r="O182" s="710">
        <f t="shared" si="43"/>
        <v>0.40928364773333753</v>
      </c>
      <c r="P182" s="710">
        <f t="shared" si="56"/>
        <v>476.86152895291741</v>
      </c>
      <c r="Q182" s="710">
        <f t="shared" si="58"/>
        <v>458.12804397269838</v>
      </c>
      <c r="R182" s="710">
        <f t="shared" si="45"/>
        <v>444.6805435735539</v>
      </c>
      <c r="S182" s="710">
        <f t="shared" si="46"/>
        <v>436.58205328704685</v>
      </c>
      <c r="T182" s="710">
        <f t="shared" si="57"/>
        <v>433.87031257500917</v>
      </c>
    </row>
    <row r="183" spans="2:20">
      <c r="B183" s="580">
        <v>109</v>
      </c>
      <c r="C183" s="710">
        <f t="shared" si="42"/>
        <v>0.41307331113827583</v>
      </c>
      <c r="D183" s="710">
        <f t="shared" si="47"/>
        <v>1231.1536325166894</v>
      </c>
      <c r="E183" s="710">
        <f t="shared" si="48"/>
        <v>367.6509957640742</v>
      </c>
      <c r="F183" s="710">
        <f t="shared" si="49"/>
        <v>301.17723167509513</v>
      </c>
      <c r="G183" s="710">
        <f t="shared" si="50"/>
        <v>298.10430071382007</v>
      </c>
      <c r="H183" s="717">
        <f t="shared" si="51"/>
        <v>298.00049980009561</v>
      </c>
      <c r="I183" s="710">
        <f t="shared" si="52"/>
        <v>298.00033919856372</v>
      </c>
      <c r="J183" s="710">
        <f t="shared" si="53"/>
        <v>298.00023926193711</v>
      </c>
      <c r="K183" s="710">
        <f t="shared" si="54"/>
        <v>298.00018490572501</v>
      </c>
      <c r="L183" s="710">
        <f t="shared" si="55"/>
        <v>298.00016768308245</v>
      </c>
      <c r="N183" s="580">
        <v>109</v>
      </c>
      <c r="O183" s="710">
        <f t="shared" si="43"/>
        <v>0.41307331113827583</v>
      </c>
      <c r="P183" s="710">
        <f t="shared" si="56"/>
        <v>478.13642130857534</v>
      </c>
      <c r="Q183" s="710">
        <f t="shared" si="58"/>
        <v>459.42452325375962</v>
      </c>
      <c r="R183" s="710">
        <f t="shared" si="45"/>
        <v>445.99248095794405</v>
      </c>
      <c r="S183" s="710">
        <f t="shared" si="46"/>
        <v>437.90324692816512</v>
      </c>
      <c r="T183" s="710">
        <f t="shared" si="57"/>
        <v>435.19451691992271</v>
      </c>
    </row>
    <row r="184" spans="2:20">
      <c r="B184" s="580">
        <v>110</v>
      </c>
      <c r="C184" s="710">
        <f t="shared" si="42"/>
        <v>0.41686297454321414</v>
      </c>
      <c r="D184" s="710">
        <f t="shared" si="47"/>
        <v>1234.1789635175824</v>
      </c>
      <c r="E184" s="710">
        <f t="shared" si="48"/>
        <v>368.58695406685808</v>
      </c>
      <c r="F184" s="710">
        <f t="shared" si="49"/>
        <v>301.25168385393653</v>
      </c>
      <c r="G184" s="710">
        <f t="shared" si="50"/>
        <v>298.1077873904203</v>
      </c>
      <c r="H184" s="717">
        <f t="shared" si="51"/>
        <v>298.00052039267791</v>
      </c>
      <c r="I184" s="710">
        <f t="shared" si="52"/>
        <v>298.00035407768257</v>
      </c>
      <c r="J184" s="710">
        <f t="shared" si="53"/>
        <v>298.00025044132326</v>
      </c>
      <c r="K184" s="710">
        <f t="shared" si="54"/>
        <v>298.00019401337613</v>
      </c>
      <c r="L184" s="710">
        <f t="shared" si="55"/>
        <v>298.00017612398238</v>
      </c>
      <c r="N184" s="580">
        <v>110</v>
      </c>
      <c r="O184" s="710">
        <f t="shared" si="43"/>
        <v>0.41686297454321414</v>
      </c>
      <c r="P184" s="710">
        <f t="shared" si="56"/>
        <v>479.40983548836903</v>
      </c>
      <c r="Q184" s="710">
        <f t="shared" si="58"/>
        <v>460.71949933504516</v>
      </c>
      <c r="R184" s="710">
        <f t="shared" si="45"/>
        <v>447.3028972320285</v>
      </c>
      <c r="S184" s="710">
        <f t="shared" si="46"/>
        <v>439.2229087392426</v>
      </c>
      <c r="T184" s="710">
        <f t="shared" si="57"/>
        <v>436.51718594919373</v>
      </c>
    </row>
    <row r="185" spans="2:20">
      <c r="B185" s="580">
        <v>111</v>
      </c>
      <c r="C185" s="710">
        <f t="shared" si="42"/>
        <v>0.42065263794815244</v>
      </c>
      <c r="D185" s="710">
        <f t="shared" si="47"/>
        <v>1237.1558620490416</v>
      </c>
      <c r="E185" s="710">
        <f t="shared" si="48"/>
        <v>369.52435426460238</v>
      </c>
      <c r="F185" s="710">
        <f t="shared" si="49"/>
        <v>301.32706437186818</v>
      </c>
      <c r="G185" s="710">
        <f t="shared" si="50"/>
        <v>298.1113533322054</v>
      </c>
      <c r="H185" s="717">
        <f t="shared" si="51"/>
        <v>298.00054161885299</v>
      </c>
      <c r="I185" s="710">
        <f t="shared" si="52"/>
        <v>298.00036945070372</v>
      </c>
      <c r="J185" s="710">
        <f t="shared" si="53"/>
        <v>298.00026202000407</v>
      </c>
      <c r="K185" s="710">
        <f t="shared" si="54"/>
        <v>298.00020346562388</v>
      </c>
      <c r="L185" s="710">
        <f t="shared" si="55"/>
        <v>298.00018489157424</v>
      </c>
      <c r="N185" s="580">
        <v>111</v>
      </c>
      <c r="O185" s="710">
        <f t="shared" si="43"/>
        <v>0.42065263794815244</v>
      </c>
      <c r="P185" s="710">
        <f t="shared" si="56"/>
        <v>480.68177320866448</v>
      </c>
      <c r="Q185" s="710">
        <f t="shared" si="58"/>
        <v>462.01297396123493</v>
      </c>
      <c r="R185" s="710">
        <f t="shared" si="45"/>
        <v>448.61179415947419</v>
      </c>
      <c r="S185" s="710">
        <f t="shared" si="46"/>
        <v>440.5410404945759</v>
      </c>
      <c r="T185" s="710">
        <f t="shared" si="57"/>
        <v>437.8383214404119</v>
      </c>
    </row>
    <row r="186" spans="2:20">
      <c r="B186" s="580">
        <v>112</v>
      </c>
      <c r="C186" s="710">
        <f t="shared" si="42"/>
        <v>0.42444230135309075</v>
      </c>
      <c r="D186" s="710">
        <f t="shared" si="47"/>
        <v>1240.0851420431432</v>
      </c>
      <c r="E186" s="710">
        <f t="shared" si="48"/>
        <v>370.46313718631097</v>
      </c>
      <c r="F186" s="710">
        <f t="shared" si="49"/>
        <v>301.40337283488816</v>
      </c>
      <c r="G186" s="710">
        <f t="shared" si="50"/>
        <v>298.11499944391284</v>
      </c>
      <c r="H186" s="717">
        <f t="shared" si="51"/>
        <v>298.00056349144251</v>
      </c>
      <c r="I186" s="710">
        <f t="shared" si="52"/>
        <v>298.00038532868462</v>
      </c>
      <c r="J186" s="710">
        <f t="shared" si="53"/>
        <v>298.00027400776804</v>
      </c>
      <c r="K186" s="710">
        <f t="shared" si="54"/>
        <v>298.00021327149244</v>
      </c>
      <c r="L186" s="710">
        <f t="shared" si="55"/>
        <v>298.0001939946265</v>
      </c>
      <c r="N186" s="580">
        <v>112</v>
      </c>
      <c r="O186" s="710">
        <f t="shared" si="43"/>
        <v>0.42444230135309075</v>
      </c>
      <c r="P186" s="710">
        <f t="shared" si="56"/>
        <v>481.95223618347063</v>
      </c>
      <c r="Q186" s="710">
        <f t="shared" si="58"/>
        <v>463.3049488747215</v>
      </c>
      <c r="R186" s="710">
        <f t="shared" si="45"/>
        <v>449.91917350189834</v>
      </c>
      <c r="S186" s="710">
        <f t="shared" si="46"/>
        <v>441.85764396666207</v>
      </c>
      <c r="T186" s="710">
        <f t="shared" si="57"/>
        <v>439.15792516947312</v>
      </c>
    </row>
    <row r="187" spans="2:20">
      <c r="B187" s="580">
        <v>113</v>
      </c>
      <c r="C187" s="710">
        <f t="shared" si="42"/>
        <v>0.42823196475802905</v>
      </c>
      <c r="D187" s="710">
        <f t="shared" si="47"/>
        <v>1242.9676036713647</v>
      </c>
      <c r="E187" s="710">
        <f t="shared" si="48"/>
        <v>371.40324475530304</v>
      </c>
      <c r="F187" s="710">
        <f t="shared" si="49"/>
        <v>301.48060878149738</v>
      </c>
      <c r="G187" s="710">
        <f t="shared" si="50"/>
        <v>298.11872662770753</v>
      </c>
      <c r="H187" s="717">
        <f t="shared" si="51"/>
        <v>298.00058602338589</v>
      </c>
      <c r="I187" s="710">
        <f t="shared" si="52"/>
        <v>298.00040172280399</v>
      </c>
      <c r="J187" s="710">
        <f t="shared" si="53"/>
        <v>298.00028641452741</v>
      </c>
      <c r="K187" s="710">
        <f t="shared" si="54"/>
        <v>298.00022344013081</v>
      </c>
      <c r="L187" s="710">
        <f t="shared" si="55"/>
        <v>298.00020344203261</v>
      </c>
      <c r="N187" s="580">
        <v>113</v>
      </c>
      <c r="O187" s="710">
        <f t="shared" si="43"/>
        <v>0.42823196475802905</v>
      </c>
      <c r="P187" s="710">
        <f t="shared" si="56"/>
        <v>483.22122612449584</v>
      </c>
      <c r="Q187" s="710">
        <f t="shared" si="58"/>
        <v>464.5954258156508</v>
      </c>
      <c r="R187" s="710">
        <f t="shared" si="45"/>
        <v>451.22503701887149</v>
      </c>
      <c r="S187" s="710">
        <f t="shared" si="46"/>
        <v>443.17272092616338</v>
      </c>
      <c r="T187" s="710">
        <f t="shared" si="57"/>
        <v>440.47599891052761</v>
      </c>
    </row>
    <row r="188" spans="2:20">
      <c r="B188" s="580">
        <v>114</v>
      </c>
      <c r="C188" s="710">
        <f t="shared" si="42"/>
        <v>0.43202162816296735</v>
      </c>
      <c r="D188" s="710">
        <f t="shared" si="47"/>
        <v>1245.8040335774479</v>
      </c>
      <c r="E188" s="710">
        <f t="shared" si="48"/>
        <v>372.34461997040444</v>
      </c>
      <c r="F188" s="710">
        <f t="shared" si="49"/>
        <v>301.55877168413997</v>
      </c>
      <c r="G188" s="710">
        <f t="shared" si="50"/>
        <v>298.12253578310879</v>
      </c>
      <c r="H188" s="717">
        <f t="shared" si="51"/>
        <v>298.00060922773963</v>
      </c>
      <c r="I188" s="710">
        <f t="shared" si="52"/>
        <v>298.00041864436196</v>
      </c>
      <c r="J188" s="710">
        <f t="shared" si="53"/>
        <v>298.00029925031799</v>
      </c>
      <c r="K188" s="710">
        <f t="shared" si="54"/>
        <v>298.00023398081237</v>
      </c>
      <c r="L188" s="710">
        <f t="shared" si="55"/>
        <v>298.00021324281101</v>
      </c>
      <c r="N188" s="580">
        <v>114</v>
      </c>
      <c r="O188" s="710">
        <f t="shared" si="43"/>
        <v>0.43202162816296735</v>
      </c>
      <c r="P188" s="710">
        <f t="shared" si="56"/>
        <v>484.48874474119629</v>
      </c>
      <c r="Q188" s="710">
        <f t="shared" si="58"/>
        <v>465.88440652195834</v>
      </c>
      <c r="R188" s="710">
        <f t="shared" si="45"/>
        <v>452.5293864679204</v>
      </c>
      <c r="S188" s="710">
        <f t="shared" si="46"/>
        <v>444.48627314187706</v>
      </c>
      <c r="T188" s="710">
        <f t="shared" si="57"/>
        <v>441.79254443593624</v>
      </c>
    </row>
    <row r="189" spans="2:20">
      <c r="B189" s="580">
        <v>115</v>
      </c>
      <c r="C189" s="710">
        <f t="shared" si="42"/>
        <v>0.43581129156790566</v>
      </c>
      <c r="D189" s="710">
        <f t="shared" si="47"/>
        <v>1248.5952051063189</v>
      </c>
      <c r="E189" s="710">
        <f t="shared" si="48"/>
        <v>373.28720688745852</v>
      </c>
      <c r="F189" s="710">
        <f t="shared" si="49"/>
        <v>301.63786095061852</v>
      </c>
      <c r="G189" s="710">
        <f t="shared" si="50"/>
        <v>298.12642780691925</v>
      </c>
      <c r="H189" s="717">
        <f t="shared" si="51"/>
        <v>298.00063311767678</v>
      </c>
      <c r="I189" s="710">
        <f t="shared" si="52"/>
        <v>298.00043610477917</v>
      </c>
      <c r="J189" s="710">
        <f t="shared" si="53"/>
        <v>298.00031252529851</v>
      </c>
      <c r="K189" s="710">
        <f t="shared" si="54"/>
        <v>298.00024490293515</v>
      </c>
      <c r="L189" s="710">
        <f t="shared" si="55"/>
        <v>298.00022340610485</v>
      </c>
      <c r="N189" s="580">
        <v>115</v>
      </c>
      <c r="O189" s="710">
        <f t="shared" si="43"/>
        <v>0.43581129156790566</v>
      </c>
      <c r="P189" s="710">
        <f t="shared" si="56"/>
        <v>485.75479374081749</v>
      </c>
      <c r="Q189" s="710">
        <f t="shared" si="58"/>
        <v>467.17189272939953</v>
      </c>
      <c r="R189" s="710">
        <f t="shared" si="45"/>
        <v>453.83222360453101</v>
      </c>
      <c r="S189" s="710">
        <f t="shared" si="46"/>
        <v>445.7983023807102</v>
      </c>
      <c r="T189" s="710">
        <f t="shared" si="57"/>
        <v>443.1075635162336</v>
      </c>
    </row>
    <row r="190" spans="2:20">
      <c r="B190" s="580">
        <v>116</v>
      </c>
      <c r="C190" s="710">
        <f t="shared" si="42"/>
        <v>0.43960095497284402</v>
      </c>
      <c r="D190" s="710">
        <f t="shared" si="47"/>
        <v>1251.3418785291337</v>
      </c>
      <c r="E190" s="710">
        <f t="shared" si="48"/>
        <v>374.23095060115077</v>
      </c>
      <c r="F190" s="710">
        <f t="shared" si="49"/>
        <v>301.71787592548384</v>
      </c>
      <c r="G190" s="710">
        <f t="shared" si="50"/>
        <v>298.13040359315534</v>
      </c>
      <c r="H190" s="717">
        <f t="shared" si="51"/>
        <v>298.00065770648644</v>
      </c>
      <c r="I190" s="710">
        <f t="shared" si="52"/>
        <v>298.00045411559665</v>
      </c>
      <c r="J190" s="710">
        <f t="shared" si="53"/>
        <v>298.0003262497508</v>
      </c>
      <c r="K190" s="710">
        <f t="shared" si="54"/>
        <v>298.00025621602106</v>
      </c>
      <c r="L190" s="710">
        <f t="shared" si="55"/>
        <v>298.00023394118188</v>
      </c>
      <c r="N190" s="580">
        <v>116</v>
      </c>
      <c r="O190" s="710">
        <f t="shared" si="43"/>
        <v>0.43960095497284402</v>
      </c>
      <c r="P190" s="710">
        <f t="shared" si="56"/>
        <v>487.0193748284305</v>
      </c>
      <c r="Q190" s="710">
        <f t="shared" si="58"/>
        <v>468.45788617157666</v>
      </c>
      <c r="R190" s="710">
        <f t="shared" si="45"/>
        <v>455.13355018215111</v>
      </c>
      <c r="S190" s="710">
        <f t="shared" si="46"/>
        <v>447.10881040765827</v>
      </c>
      <c r="T190" s="710">
        <f t="shared" si="57"/>
        <v>444.42105792009676</v>
      </c>
    </row>
    <row r="191" spans="2:20">
      <c r="B191" s="580">
        <v>117</v>
      </c>
      <c r="C191" s="710">
        <f t="shared" si="42"/>
        <v>0.44339061837778232</v>
      </c>
      <c r="D191" s="710">
        <f t="shared" si="47"/>
        <v>1254.0448012645163</v>
      </c>
      <c r="E191" s="710">
        <f t="shared" si="48"/>
        <v>375.17579722714169</v>
      </c>
      <c r="F191" s="710">
        <f t="shared" si="49"/>
        <v>301.79881589140001</v>
      </c>
      <c r="G191" s="710">
        <f t="shared" si="50"/>
        <v>298.13446403297951</v>
      </c>
      <c r="H191" s="717">
        <f t="shared" si="51"/>
        <v>298.000683007573</v>
      </c>
      <c r="I191" s="710">
        <f t="shared" si="52"/>
        <v>298.00047268847538</v>
      </c>
      <c r="J191" s="710">
        <f t="shared" si="53"/>
        <v>298.00034043407902</v>
      </c>
      <c r="K191" s="710">
        <f t="shared" si="54"/>
        <v>298.00026792971624</v>
      </c>
      <c r="L191" s="710">
        <f t="shared" si="55"/>
        <v>298.0002448574341</v>
      </c>
      <c r="N191" s="580">
        <v>117</v>
      </c>
      <c r="O191" s="710">
        <f t="shared" si="43"/>
        <v>0.44339061837778232</v>
      </c>
      <c r="P191" s="710">
        <f t="shared" si="56"/>
        <v>488.28248970696268</v>
      </c>
      <c r="Q191" s="710">
        <f t="shared" si="58"/>
        <v>469.74238857996153</v>
      </c>
      <c r="R191" s="710">
        <f t="shared" si="45"/>
        <v>456.43336795219352</v>
      </c>
      <c r="S191" s="710">
        <f t="shared" si="46"/>
        <v>448.4177989857875</v>
      </c>
      <c r="T191" s="710">
        <f t="shared" si="57"/>
        <v>445.73302941431865</v>
      </c>
    </row>
    <row r="192" spans="2:20">
      <c r="B192" s="580">
        <v>118</v>
      </c>
      <c r="C192" s="710">
        <f t="shared" si="42"/>
        <v>0.44718028178272062</v>
      </c>
      <c r="D192" s="710">
        <f t="shared" si="47"/>
        <v>1256.7047080960497</v>
      </c>
      <c r="E192" s="710">
        <f t="shared" si="48"/>
        <v>376.121693884504</v>
      </c>
      <c r="F192" s="710">
        <f t="shared" si="49"/>
        <v>301.88068007048565</v>
      </c>
      <c r="G192" s="710">
        <f t="shared" si="50"/>
        <v>298.13861001463471</v>
      </c>
      <c r="H192" s="717">
        <f t="shared" si="51"/>
        <v>298.00070903445567</v>
      </c>
      <c r="I192" s="710">
        <f t="shared" si="52"/>
        <v>298.00049183519559</v>
      </c>
      <c r="J192" s="710">
        <f t="shared" si="53"/>
        <v>298.00035508880973</v>
      </c>
      <c r="K192" s="710">
        <f t="shared" si="54"/>
        <v>298.00028005379022</v>
      </c>
      <c r="L192" s="710">
        <f t="shared" si="55"/>
        <v>298.00025616437784</v>
      </c>
      <c r="N192" s="580">
        <v>118</v>
      </c>
      <c r="O192" s="710">
        <f t="shared" si="43"/>
        <v>0.44718028178272062</v>
      </c>
      <c r="P192" s="710">
        <f t="shared" si="56"/>
        <v>489.54414007722471</v>
      </c>
      <c r="Q192" s="710">
        <f t="shared" si="58"/>
        <v>471.0254016839159</v>
      </c>
      <c r="R192" s="710">
        <f t="shared" si="45"/>
        <v>457.73167866403821</v>
      </c>
      <c r="S192" s="710">
        <f t="shared" si="46"/>
        <v>449.72526987621995</v>
      </c>
      <c r="T192" s="710">
        <f t="shared" si="57"/>
        <v>447.04347976378614</v>
      </c>
    </row>
    <row r="193" spans="2:20">
      <c r="B193" s="580">
        <v>119</v>
      </c>
      <c r="C193" s="710">
        <f t="shared" si="42"/>
        <v>0.45096994518765893</v>
      </c>
      <c r="D193" s="710">
        <f t="shared" si="47"/>
        <v>1259.3223213860886</v>
      </c>
      <c r="E193" s="710">
        <f t="shared" si="48"/>
        <v>377.06858867845699</v>
      </c>
      <c r="F193" s="710">
        <f t="shared" si="49"/>
        <v>301.96346762563087</v>
      </c>
      <c r="G193" s="710">
        <f t="shared" si="50"/>
        <v>298.1428424233801</v>
      </c>
      <c r="H193" s="717">
        <f t="shared" si="51"/>
        <v>298.00073580076776</v>
      </c>
      <c r="I193" s="710">
        <f t="shared" si="52"/>
        <v>298.00051156765653</v>
      </c>
      <c r="J193" s="710">
        <f t="shared" si="53"/>
        <v>298.00037022459128</v>
      </c>
      <c r="K193" s="710">
        <f t="shared" si="54"/>
        <v>298.0002925981363</v>
      </c>
      <c r="L193" s="710">
        <f t="shared" si="55"/>
        <v>298.00026787165308</v>
      </c>
      <c r="N193" s="580">
        <v>119</v>
      </c>
      <c r="O193" s="710">
        <f t="shared" si="43"/>
        <v>0.45096994518765893</v>
      </c>
      <c r="P193" s="710">
        <f t="shared" si="56"/>
        <v>490.80432763793374</v>
      </c>
      <c r="Q193" s="710">
        <f t="shared" si="58"/>
        <v>472.30692721070864</v>
      </c>
      <c r="R193" s="710">
        <f t="shared" si="45"/>
        <v>459.0284840650354</v>
      </c>
      <c r="S193" s="710">
        <f t="shared" si="46"/>
        <v>451.0312248381212</v>
      </c>
      <c r="T193" s="710">
        <f t="shared" si="57"/>
        <v>448.35241073146148</v>
      </c>
    </row>
    <row r="194" spans="2:20">
      <c r="B194" s="580">
        <v>120</v>
      </c>
      <c r="C194" s="710">
        <f t="shared" si="42"/>
        <v>0.45475960859259723</v>
      </c>
      <c r="D194" s="710">
        <f t="shared" si="47"/>
        <v>1261.8983512859515</v>
      </c>
      <c r="E194" s="710">
        <f t="shared" si="48"/>
        <v>378.01643068339479</v>
      </c>
      <c r="F194" s="710">
        <f t="shared" si="49"/>
        <v>302.04717766179073</v>
      </c>
      <c r="G194" s="710">
        <f t="shared" si="50"/>
        <v>298.14716214142874</v>
      </c>
      <c r="H194" s="717">
        <f t="shared" si="51"/>
        <v>298.00076332025606</v>
      </c>
      <c r="I194" s="710">
        <f t="shared" si="52"/>
        <v>298.0005318978761</v>
      </c>
      <c r="J194" s="710">
        <f t="shared" si="53"/>
        <v>298.00038585219363</v>
      </c>
      <c r="K194" s="710">
        <f t="shared" si="54"/>
        <v>298.00030557277069</v>
      </c>
      <c r="L194" s="710">
        <f t="shared" si="55"/>
        <v>298.00027998902368</v>
      </c>
      <c r="N194" s="580">
        <v>120</v>
      </c>
      <c r="O194" s="710">
        <f t="shared" si="43"/>
        <v>0.45475960859259723</v>
      </c>
      <c r="P194" s="710">
        <f t="shared" si="56"/>
        <v>492.0630540857336</v>
      </c>
      <c r="Q194" s="710">
        <f t="shared" si="58"/>
        <v>473.58696688553118</v>
      </c>
      <c r="R194" s="710">
        <f t="shared" si="45"/>
        <v>460.32378590050791</v>
      </c>
      <c r="S194" s="710">
        <f t="shared" si="46"/>
        <v>452.33566562868998</v>
      </c>
      <c r="T194" s="710">
        <f t="shared" si="57"/>
        <v>449.65982407836657</v>
      </c>
    </row>
    <row r="195" spans="2:20">
      <c r="B195" s="580">
        <v>121</v>
      </c>
      <c r="C195" s="710">
        <f t="shared" si="42"/>
        <v>0.45854927199753553</v>
      </c>
      <c r="D195" s="710">
        <f t="shared" si="47"/>
        <v>1264.4334959425553</v>
      </c>
      <c r="E195" s="710">
        <f t="shared" si="48"/>
        <v>378.96516992620241</v>
      </c>
      <c r="F195" s="710">
        <f t="shared" si="49"/>
        <v>302.13180922725604</v>
      </c>
      <c r="G195" s="710">
        <f t="shared" si="50"/>
        <v>298.15157004788682</v>
      </c>
      <c r="H195" s="717">
        <f t="shared" si="51"/>
        <v>298.00079160678041</v>
      </c>
      <c r="I195" s="710">
        <f t="shared" si="52"/>
        <v>298.00055283799003</v>
      </c>
      <c r="J195" s="710">
        <f t="shared" si="53"/>
        <v>298.00040198250792</v>
      </c>
      <c r="K195" s="710">
        <f t="shared" si="54"/>
        <v>298.00031898783266</v>
      </c>
      <c r="L195" s="710">
        <f t="shared" si="55"/>
        <v>298.00029252637688</v>
      </c>
      <c r="N195" s="580">
        <v>121</v>
      </c>
      <c r="O195" s="710">
        <f t="shared" si="43"/>
        <v>0.45854927199753553</v>
      </c>
      <c r="P195" s="710">
        <f t="shared" si="56"/>
        <v>493.32032111521238</v>
      </c>
      <c r="Q195" s="710">
        <f t="shared" si="58"/>
        <v>474.86552243151073</v>
      </c>
      <c r="R195" s="710">
        <f t="shared" si="45"/>
        <v>461.6175859137536</v>
      </c>
      <c r="S195" s="710">
        <f t="shared" si="46"/>
        <v>453.63859400314999</v>
      </c>
      <c r="T195" s="710">
        <f t="shared" si="57"/>
        <v>450.9657215635703</v>
      </c>
    </row>
    <row r="196" spans="2:20">
      <c r="B196" s="580">
        <v>122</v>
      </c>
      <c r="C196" s="710">
        <f t="shared" si="42"/>
        <v>0.46233893540247384</v>
      </c>
      <c r="D196" s="710">
        <f t="shared" si="47"/>
        <v>1266.928441701554</v>
      </c>
      <c r="E196" s="710">
        <f t="shared" si="48"/>
        <v>379.91475736985524</v>
      </c>
      <c r="F196" s="710">
        <f t="shared" si="49"/>
        <v>302.21736131490132</v>
      </c>
      <c r="G196" s="710">
        <f t="shared" si="50"/>
        <v>298.15606701869439</v>
      </c>
      <c r="H196" s="717">
        <f t="shared" si="51"/>
        <v>298.00082067431288</v>
      </c>
      <c r="I196" s="710">
        <f t="shared" si="52"/>
        <v>298.00057440025171</v>
      </c>
      <c r="J196" s="710">
        <f t="shared" si="53"/>
        <v>298.00041862654626</v>
      </c>
      <c r="K196" s="710">
        <f t="shared" si="54"/>
        <v>298.00033285358398</v>
      </c>
      <c r="L196" s="710">
        <f t="shared" si="55"/>
        <v>298.00030549372315</v>
      </c>
      <c r="N196" s="580">
        <v>122</v>
      </c>
      <c r="O196" s="710">
        <f t="shared" si="43"/>
        <v>0.46233893540247384</v>
      </c>
      <c r="P196" s="710">
        <f t="shared" si="56"/>
        <v>494.57613041891761</v>
      </c>
      <c r="Q196" s="710">
        <f t="shared" si="58"/>
        <v>476.14259556972189</v>
      </c>
      <c r="R196" s="710">
        <f t="shared" si="45"/>
        <v>462.90988584604838</v>
      </c>
      <c r="S196" s="710">
        <f t="shared" si="46"/>
        <v>454.94001171474304</v>
      </c>
      <c r="T196" s="710">
        <f t="shared" si="57"/>
        <v>452.2701049441776</v>
      </c>
    </row>
    <row r="197" spans="2:20">
      <c r="B197" s="580">
        <v>123</v>
      </c>
      <c r="C197" s="710">
        <f t="shared" si="42"/>
        <v>0.46612859880741214</v>
      </c>
      <c r="D197" s="710">
        <f t="shared" si="47"/>
        <v>1269.383863307037</v>
      </c>
      <c r="E197" s="710">
        <f t="shared" si="48"/>
        <v>380.86514489729751</v>
      </c>
      <c r="F197" s="710">
        <f t="shared" si="49"/>
        <v>302.30383286341049</v>
      </c>
      <c r="G197" s="710">
        <f t="shared" si="50"/>
        <v>298.1606539265681</v>
      </c>
      <c r="H197" s="717">
        <f t="shared" si="51"/>
        <v>298.00085053693721</v>
      </c>
      <c r="I197" s="710">
        <f t="shared" si="52"/>
        <v>298.00059659703157</v>
      </c>
      <c r="J197" s="710">
        <f t="shared" si="53"/>
        <v>298.00043579544104</v>
      </c>
      <c r="K197" s="710">
        <f t="shared" si="54"/>
        <v>298.00034718040894</v>
      </c>
      <c r="L197" s="710">
        <f t="shared" si="55"/>
        <v>298.00031890119578</v>
      </c>
      <c r="N197" s="580">
        <v>123</v>
      </c>
      <c r="O197" s="710">
        <f t="shared" si="43"/>
        <v>0.46612859880741214</v>
      </c>
      <c r="P197" s="710">
        <f t="shared" si="56"/>
        <v>495.83048368736991</v>
      </c>
      <c r="Q197" s="710">
        <f t="shared" si="58"/>
        <v>477.41818801919737</v>
      </c>
      <c r="R197" s="710">
        <f t="shared" si="45"/>
        <v>464.20068743664814</v>
      </c>
      <c r="S197" s="710">
        <f t="shared" si="46"/>
        <v>456.23992051472351</v>
      </c>
      <c r="T197" s="710">
        <f t="shared" si="57"/>
        <v>453.57297597532096</v>
      </c>
    </row>
    <row r="198" spans="2:20">
      <c r="B198" s="580">
        <v>124</v>
      </c>
      <c r="C198" s="710">
        <f t="shared" si="42"/>
        <v>0.4699182622123505</v>
      </c>
      <c r="D198" s="710">
        <f t="shared" si="47"/>
        <v>1271.8004240978501</v>
      </c>
      <c r="E198" s="710">
        <f t="shared" si="48"/>
        <v>381.81628529559362</v>
      </c>
      <c r="F198" s="710">
        <f t="shared" si="49"/>
        <v>302.39122275848052</v>
      </c>
      <c r="G198" s="710">
        <f t="shared" si="50"/>
        <v>298.16533164094506</v>
      </c>
      <c r="H198" s="717">
        <f t="shared" si="51"/>
        <v>298.00088120884817</v>
      </c>
      <c r="I198" s="710">
        <f t="shared" si="52"/>
        <v>298.00061944081665</v>
      </c>
      <c r="J198" s="710">
        <f t="shared" si="53"/>
        <v>298.00045350044491</v>
      </c>
      <c r="K198" s="710">
        <f t="shared" si="54"/>
        <v>298.00036197881366</v>
      </c>
      <c r="L198" s="710">
        <f t="shared" si="55"/>
        <v>298.00033275905065</v>
      </c>
      <c r="N198" s="580">
        <v>124</v>
      </c>
      <c r="O198" s="710">
        <f t="shared" si="43"/>
        <v>0.4699182622123505</v>
      </c>
      <c r="P198" s="710">
        <f t="shared" si="56"/>
        <v>497.08338260907465</v>
      </c>
      <c r="Q198" s="710">
        <f t="shared" si="58"/>
        <v>478.69230149693669</v>
      </c>
      <c r="R198" s="710">
        <f t="shared" si="45"/>
        <v>465.4899924227916</v>
      </c>
      <c r="S198" s="710">
        <f t="shared" si="46"/>
        <v>457.53832215235428</v>
      </c>
      <c r="T198" s="710">
        <f t="shared" si="57"/>
        <v>454.87433641015281</v>
      </c>
    </row>
    <row r="199" spans="2:20">
      <c r="B199" s="580">
        <v>125</v>
      </c>
      <c r="C199" s="710">
        <f t="shared" si="42"/>
        <v>0.47370792561728881</v>
      </c>
      <c r="D199" s="710">
        <f t="shared" si="47"/>
        <v>1274.1787762005911</v>
      </c>
      <c r="E199" s="710">
        <f t="shared" si="48"/>
        <v>382.76813224034959</v>
      </c>
      <c r="F199" s="710">
        <f t="shared" si="49"/>
        <v>302.47952983400387</v>
      </c>
      <c r="G199" s="710">
        <f t="shared" si="50"/>
        <v>298.17010102792858</v>
      </c>
      <c r="H199" s="717">
        <f t="shared" si="51"/>
        <v>298.00091270435109</v>
      </c>
      <c r="I199" s="710">
        <f t="shared" si="52"/>
        <v>298.00064294421009</v>
      </c>
      <c r="J199" s="710">
        <f t="shared" si="53"/>
        <v>298.00047175293003</v>
      </c>
      <c r="K199" s="710">
        <f t="shared" si="54"/>
        <v>298.00037725942599</v>
      </c>
      <c r="L199" s="710">
        <f t="shared" si="55"/>
        <v>298.00034707766605</v>
      </c>
      <c r="N199" s="580">
        <v>125</v>
      </c>
      <c r="O199" s="710">
        <f t="shared" si="43"/>
        <v>0.47370792561728881</v>
      </c>
      <c r="P199" s="710">
        <f t="shared" si="56"/>
        <v>498.33482887053219</v>
      </c>
      <c r="Q199" s="710">
        <f t="shared" si="58"/>
        <v>479.96493771791489</v>
      </c>
      <c r="R199" s="710">
        <f t="shared" si="45"/>
        <v>466.77780253970258</v>
      </c>
      <c r="S199" s="710">
        <f t="shared" si="46"/>
        <v>458.83521837490292</v>
      </c>
      <c r="T199" s="710">
        <f t="shared" si="57"/>
        <v>456.17418799984051</v>
      </c>
    </row>
    <row r="200" spans="2:20">
      <c r="B200" s="580">
        <v>126</v>
      </c>
      <c r="C200" s="710">
        <f t="shared" si="42"/>
        <v>0.47749758902222711</v>
      </c>
      <c r="D200" s="710">
        <f t="shared" si="47"/>
        <v>1276.5195607193405</v>
      </c>
      <c r="E200" s="710">
        <f t="shared" si="48"/>
        <v>383.7206402803987</v>
      </c>
      <c r="F200" s="710">
        <f t="shared" si="49"/>
        <v>302.56875287322981</v>
      </c>
      <c r="G200" s="710">
        <f t="shared" si="50"/>
        <v>298.17496295023534</v>
      </c>
      <c r="H200" s="717">
        <f t="shared" si="51"/>
        <v>298.00094503786102</v>
      </c>
      <c r="I200" s="710">
        <f t="shared" si="52"/>
        <v>298.0006671199306</v>
      </c>
      <c r="J200" s="710">
        <f t="shared" si="53"/>
        <v>298.00049056438814</v>
      </c>
      <c r="K200" s="710">
        <f t="shared" si="54"/>
        <v>298.00039303299525</v>
      </c>
      <c r="L200" s="710">
        <f t="shared" si="55"/>
        <v>298.00036186754215</v>
      </c>
      <c r="N200" s="580">
        <v>126</v>
      </c>
      <c r="O200" s="710">
        <f t="shared" si="43"/>
        <v>0.47749758902222711</v>
      </c>
      <c r="P200" s="710">
        <f t="shared" si="56"/>
        <v>499.58482415624746</v>
      </c>
      <c r="Q200" s="710">
        <f t="shared" si="58"/>
        <v>481.2360983950893</v>
      </c>
      <c r="R200" s="710">
        <f t="shared" si="45"/>
        <v>468.06411952059244</v>
      </c>
      <c r="S200" s="710">
        <f t="shared" si="46"/>
        <v>460.13061092763962</v>
      </c>
      <c r="T200" s="710">
        <f t="shared" si="57"/>
        <v>457.47253249356089</v>
      </c>
    </row>
    <row r="201" spans="2:20">
      <c r="B201" s="580">
        <v>127</v>
      </c>
      <c r="C201" s="710">
        <f t="shared" si="42"/>
        <v>0.48128725242716541</v>
      </c>
      <c r="D201" s="710">
        <f t="shared" si="47"/>
        <v>1278.8234079221809</v>
      </c>
      <c r="E201" s="710">
        <f t="shared" si="48"/>
        <v>384.6737648227471</v>
      </c>
      <c r="F201" s="710">
        <f t="shared" si="49"/>
        <v>302.65889060990435</v>
      </c>
      <c r="G201" s="710">
        <f t="shared" si="50"/>
        <v>298.17991826714371</v>
      </c>
      <c r="H201" s="717">
        <f t="shared" si="51"/>
        <v>298.00097822390211</v>
      </c>
      <c r="I201" s="710">
        <f t="shared" si="52"/>
        <v>298.00069198081201</v>
      </c>
      <c r="J201" s="710">
        <f t="shared" si="53"/>
        <v>298.00050994642964</v>
      </c>
      <c r="K201" s="710">
        <f t="shared" si="54"/>
        <v>298.00040931039155</v>
      </c>
      <c r="L201" s="710">
        <f t="shared" si="55"/>
        <v>298.00037713930084</v>
      </c>
      <c r="N201" s="580">
        <v>127</v>
      </c>
      <c r="O201" s="710">
        <f>$O$73*N201</f>
        <v>0.48128725242716541</v>
      </c>
      <c r="P201" s="710">
        <f t="shared" si="56"/>
        <v>500.8333701487378</v>
      </c>
      <c r="Q201" s="710">
        <f t="shared" si="58"/>
        <v>482.50578523940663</v>
      </c>
      <c r="R201" s="710">
        <f t="shared" si="45"/>
        <v>469.34894509666259</v>
      </c>
      <c r="S201" s="710">
        <f t="shared" si="46"/>
        <v>461.42450155383506</v>
      </c>
      <c r="T201" s="710">
        <f t="shared" si="57"/>
        <v>458.76937163849738</v>
      </c>
    </row>
    <row r="202" spans="2:20">
      <c r="B202" s="580">
        <v>128</v>
      </c>
      <c r="C202" s="710">
        <f t="shared" si="42"/>
        <v>0.48507691583210372</v>
      </c>
      <c r="D202" s="710">
        <f t="shared" si="47"/>
        <v>1281.0909374245596</v>
      </c>
      <c r="E202" s="710">
        <f t="shared" si="48"/>
        <v>385.62746211777556</v>
      </c>
      <c r="F202" s="710">
        <f t="shared" si="49"/>
        <v>302.74994172939091</v>
      </c>
      <c r="G202" s="710">
        <f t="shared" si="50"/>
        <v>298.18496783444425</v>
      </c>
      <c r="H202" s="717">
        <f t="shared" si="51"/>
        <v>298.00101227710712</v>
      </c>
      <c r="I202" s="710">
        <f t="shared" si="52"/>
        <v>298.00071753980262</v>
      </c>
      <c r="J202" s="710">
        <f t="shared" si="53"/>
        <v>298.00052991078354</v>
      </c>
      <c r="K202" s="710">
        <f t="shared" si="54"/>
        <v>298.00042610260579</v>
      </c>
      <c r="L202" s="710">
        <f t="shared" si="55"/>
        <v>298.00039290368539</v>
      </c>
      <c r="N202" s="580">
        <v>128</v>
      </c>
      <c r="O202" s="710">
        <f>$O$73*N202</f>
        <v>0.48507691583210372</v>
      </c>
      <c r="P202" s="710">
        <f t="shared" si="56"/>
        <v>502.08046852854045</v>
      </c>
      <c r="Q202" s="710">
        <f t="shared" si="58"/>
        <v>483.77399995980852</v>
      </c>
      <c r="R202" s="710">
        <f t="shared" si="45"/>
        <v>470.63228099710676</v>
      </c>
      <c r="S202" s="710">
        <f t="shared" si="46"/>
        <v>462.71689199475941</v>
      </c>
      <c r="T202" s="710">
        <f t="shared" si="57"/>
        <v>460.06470717983683</v>
      </c>
    </row>
    <row r="203" spans="2:20">
      <c r="B203" s="580">
        <v>129</v>
      </c>
      <c r="C203" s="710">
        <f t="shared" ref="C203:C266" si="59">$C$73*B203</f>
        <v>0.48886657923704202</v>
      </c>
      <c r="D203" s="710">
        <f t="shared" ref="D203:D266" si="60">(1-2*FoAb-2*FoAb*BiCombAb)*D202+2*FoAb*E202+2*FoAb*BiCombAb*Tcomb</f>
        <v>1283.3227583695464</v>
      </c>
      <c r="E203" s="710">
        <f t="shared" ref="E203:E266" si="61">FoAb*D202+(1-2*FoAb)*E202+FoAb*F202</f>
        <v>386.58168924469226</v>
      </c>
      <c r="F203" s="710">
        <f t="shared" ref="F203:F266" si="62">FoAb*E202+(1-2*FoAb)*F202+FoAb*G202</f>
        <v>302.84190486976968</v>
      </c>
      <c r="G203" s="710">
        <f t="shared" ref="G203:G266" si="63">FoAb*F202+(1-2*FoAb)*G202+FoAb*H202</f>
        <v>298.19011250439081</v>
      </c>
      <c r="H203" s="717">
        <f t="shared" ref="H203:H266" si="64">_FoN1*G202+(1-_FoN1-_FoN2)*H202+_FoN2*I202</f>
        <v>298.00104721221663</v>
      </c>
      <c r="I203" s="710">
        <f t="shared" ref="I203:I266" si="65">FoCase*H202+(1-2*FoCase)*I202+FoCase*J202</f>
        <v>298.00074380996494</v>
      </c>
      <c r="J203" s="710">
        <f t="shared" ref="J203:J266" si="66">FoCase*I202+(1-2*FoCase)*J202+FoCase*K202</f>
        <v>298.0005504692968</v>
      </c>
      <c r="K203" s="710">
        <f t="shared" ref="K203:K266" si="67">FoCase*J202+(1-2*FoCase)*K202+FoCase*L202</f>
        <v>298.00044342074921</v>
      </c>
      <c r="L203" s="710">
        <f t="shared" ref="L203:L266" si="68">(1-2*FoCase-2*FoCase*BiAtmCase)*L202+2*FoCase*K202+2*FoCase*BiAtmCase*Tatm</f>
        <v>298.00040917156002</v>
      </c>
      <c r="N203" s="580">
        <v>129</v>
      </c>
      <c r="O203" s="710">
        <f t="shared" ref="O203:O266" si="69">$O$73*N203</f>
        <v>0.48886657923704202</v>
      </c>
      <c r="P203" s="710">
        <f t="shared" ref="P203:P266" si="70">(1-2*FoCase-2*FoCase*BiCombCase)*P202+2*FoCase*Q202+2*FoCase*BiCombCase*Tcomb</f>
        <v>503.32612097421929</v>
      </c>
      <c r="Q203" s="710">
        <f t="shared" ref="Q203:Q266" si="71">FoCase*P202+(1-2*FoCase)*Q202+FoCase*R202</f>
        <v>485.04074426323712</v>
      </c>
      <c r="R203" s="710">
        <f t="shared" ref="R203:R266" si="72">FoCase*Q202+(1-2*FoCase)*R202+FoCase*S202</f>
        <v>471.91412894911343</v>
      </c>
      <c r="S203" s="710">
        <f t="shared" ref="S203:S266" si="73">FoCase*R202+(1-2*FoCase)*S202+FoCase*T202</f>
        <v>464.00778398968157</v>
      </c>
      <c r="T203" s="710">
        <f t="shared" ref="T203:T266" si="74">(1-2*FoCase-2*FoCase*BiAtmCase)*T202+2*FoCase*S202+2*FoCase*BiAtmCase*Tatm</f>
        <v>461.35854086076779</v>
      </c>
    </row>
    <row r="204" spans="2:20">
      <c r="B204" s="580">
        <v>130</v>
      </c>
      <c r="C204" s="710">
        <f t="shared" si="59"/>
        <v>0.49265624264198032</v>
      </c>
      <c r="D204" s="710">
        <f t="shared" si="60"/>
        <v>1285.5194696050423</v>
      </c>
      <c r="E204" s="710">
        <f t="shared" si="61"/>
        <v>387.53640409723283</v>
      </c>
      <c r="F204" s="710">
        <f t="shared" si="62"/>
        <v>302.93477862291797</v>
      </c>
      <c r="G204" s="710">
        <f t="shared" si="63"/>
        <v>298.1953531256537</v>
      </c>
      <c r="H204" s="717">
        <f t="shared" si="64"/>
        <v>298.0010830440786</v>
      </c>
      <c r="I204" s="710">
        <f t="shared" si="65"/>
        <v>298.00077080447477</v>
      </c>
      <c r="J204" s="710">
        <f t="shared" si="66"/>
        <v>298.0005716339341</v>
      </c>
      <c r="K204" s="710">
        <f t="shared" si="67"/>
        <v>298.00046127605287</v>
      </c>
      <c r="L204" s="710">
        <f t="shared" si="68"/>
        <v>298.00042595390966</v>
      </c>
      <c r="N204" s="580">
        <v>130</v>
      </c>
      <c r="O204" s="710">
        <f t="shared" si="69"/>
        <v>0.49265624264198032</v>
      </c>
      <c r="P204" s="710">
        <f t="shared" si="70"/>
        <v>504.57032916237034</v>
      </c>
      <c r="Q204" s="710">
        <f t="shared" si="71"/>
        <v>486.30601985464</v>
      </c>
      <c r="R204" s="710">
        <f t="shared" si="72"/>
        <v>473.19449067786832</v>
      </c>
      <c r="S204" s="710">
        <f t="shared" si="73"/>
        <v>465.29717927586876</v>
      </c>
      <c r="T204" s="710">
        <f t="shared" si="74"/>
        <v>462.65087442247915</v>
      </c>
    </row>
    <row r="205" spans="2:20">
      <c r="B205" s="580">
        <v>131</v>
      </c>
      <c r="C205" s="710">
        <f t="shared" si="59"/>
        <v>0.49644590604691863</v>
      </c>
      <c r="D205" s="710">
        <f t="shared" si="60"/>
        <v>1287.6816598579878</v>
      </c>
      <c r="E205" s="710">
        <f t="shared" si="61"/>
        <v>388.49156536960362</v>
      </c>
      <c r="F205" s="710">
        <f t="shared" si="62"/>
        <v>303.02856153557121</v>
      </c>
      <c r="G205" s="710">
        <f t="shared" si="63"/>
        <v>298.20069054327382</v>
      </c>
      <c r="H205" s="717">
        <f t="shared" si="64"/>
        <v>298.00111978764733</v>
      </c>
      <c r="I205" s="710">
        <f t="shared" si="65"/>
        <v>298.00079853662101</v>
      </c>
      <c r="J205" s="710">
        <f t="shared" si="66"/>
        <v>298.00059341677718</v>
      </c>
      <c r="K205" s="710">
        <f t="shared" si="67"/>
        <v>298.00047967986734</v>
      </c>
      <c r="L205" s="710">
        <f t="shared" si="68"/>
        <v>298.00044326183956</v>
      </c>
      <c r="N205" s="580">
        <v>131</v>
      </c>
      <c r="O205" s="710">
        <f t="shared" si="69"/>
        <v>0.49644590604691863</v>
      </c>
      <c r="P205" s="710">
        <f t="shared" si="70"/>
        <v>505.81309476762755</v>
      </c>
      <c r="Q205" s="710">
        <f t="shared" si="71"/>
        <v>487.56982843697489</v>
      </c>
      <c r="R205" s="710">
        <f t="shared" si="72"/>
        <v>474.47336790655652</v>
      </c>
      <c r="S205" s="710">
        <f t="shared" si="73"/>
        <v>466.58507958858706</v>
      </c>
      <c r="T205" s="710">
        <f t="shared" si="74"/>
        <v>463.94170960415926</v>
      </c>
    </row>
    <row r="206" spans="2:20">
      <c r="B206" s="580">
        <v>132</v>
      </c>
      <c r="C206" s="710">
        <f t="shared" si="59"/>
        <v>0.50023556945185699</v>
      </c>
      <c r="D206" s="710">
        <f t="shared" si="60"/>
        <v>1289.8099079056235</v>
      </c>
      <c r="E206" s="710">
        <f t="shared" si="61"/>
        <v>389.44713254266327</v>
      </c>
      <c r="F206" s="710">
        <f t="shared" si="62"/>
        <v>303.12325211036443</v>
      </c>
      <c r="G206" s="710">
        <f t="shared" si="63"/>
        <v>298.2061255986186</v>
      </c>
      <c r="H206" s="717">
        <f t="shared" si="64"/>
        <v>298.00115745798331</v>
      </c>
      <c r="I206" s="710">
        <f t="shared" si="65"/>
        <v>298.00082701980512</v>
      </c>
      <c r="J206" s="710">
        <f t="shared" si="66"/>
        <v>298.00061583002469</v>
      </c>
      <c r="K206" s="710">
        <f t="shared" si="67"/>
        <v>298.00049864366247</v>
      </c>
      <c r="L206" s="710">
        <f t="shared" si="68"/>
        <v>298.00046110657468</v>
      </c>
      <c r="N206" s="580">
        <v>132</v>
      </c>
      <c r="O206" s="710">
        <f t="shared" si="69"/>
        <v>0.50023556945185699</v>
      </c>
      <c r="P206" s="710">
        <f t="shared" si="70"/>
        <v>507.05441946266762</v>
      </c>
      <c r="Q206" s="710">
        <f t="shared" si="71"/>
        <v>488.83217171121373</v>
      </c>
      <c r="R206" s="710">
        <f t="shared" si="72"/>
        <v>475.75076235636527</v>
      </c>
      <c r="S206" s="710">
        <f t="shared" si="73"/>
        <v>467.87148666110124</v>
      </c>
      <c r="T206" s="710">
        <f t="shared" si="74"/>
        <v>465.23104814299563</v>
      </c>
    </row>
    <row r="207" spans="2:20">
      <c r="B207" s="580">
        <v>133</v>
      </c>
      <c r="C207" s="710">
        <f t="shared" si="59"/>
        <v>0.50402523285679524</v>
      </c>
      <c r="D207" s="710">
        <f t="shared" si="60"/>
        <v>1291.9047827438515</v>
      </c>
      <c r="E207" s="710">
        <f t="shared" si="61"/>
        <v>390.4030658703395</v>
      </c>
      <c r="F207" s="710">
        <f t="shared" si="62"/>
        <v>303.21884880685542</v>
      </c>
      <c r="G207" s="710">
        <f t="shared" si="63"/>
        <v>298.21165912933839</v>
      </c>
      <c r="H207" s="717">
        <f t="shared" si="64"/>
        <v>298.00119607025226</v>
      </c>
      <c r="I207" s="710">
        <f t="shared" si="65"/>
        <v>298.00085626754026</v>
      </c>
      <c r="J207" s="710">
        <f t="shared" si="66"/>
        <v>298.00063888599129</v>
      </c>
      <c r="K207" s="710">
        <f t="shared" si="67"/>
        <v>298.0005181790267</v>
      </c>
      <c r="L207" s="710">
        <f t="shared" si="68"/>
        <v>298.00047949945969</v>
      </c>
      <c r="N207" s="580">
        <v>133</v>
      </c>
      <c r="O207" s="710">
        <f t="shared" si="69"/>
        <v>0.50402523285679524</v>
      </c>
      <c r="P207" s="710">
        <f t="shared" si="70"/>
        <v>508.29430491821461</v>
      </c>
      <c r="Q207" s="710">
        <f t="shared" si="71"/>
        <v>490.09305137634669</v>
      </c>
      <c r="R207" s="710">
        <f t="shared" si="72"/>
        <v>477.02667574648558</v>
      </c>
      <c r="S207" s="710">
        <f t="shared" si="73"/>
        <v>469.15640222467607</v>
      </c>
      <c r="T207" s="710">
        <f t="shared" si="74"/>
        <v>466.51889177417479</v>
      </c>
    </row>
    <row r="208" spans="2:20">
      <c r="B208" s="580">
        <v>134</v>
      </c>
      <c r="C208" s="710">
        <f t="shared" si="59"/>
        <v>0.50781489626173359</v>
      </c>
      <c r="D208" s="710">
        <f t="shared" si="60"/>
        <v>1293.9668437527469</v>
      </c>
      <c r="E208" s="710">
        <f t="shared" si="61"/>
        <v>391.35932636627643</v>
      </c>
      <c r="F208" s="710">
        <f t="shared" si="62"/>
        <v>303.31535004252959</v>
      </c>
      <c r="G208" s="710">
        <f t="shared" si="63"/>
        <v>298.21729196932529</v>
      </c>
      <c r="H208" s="717">
        <f t="shared" si="64"/>
        <v>298.00123563972448</v>
      </c>
      <c r="I208" s="710">
        <f t="shared" si="65"/>
        <v>298.000886293451</v>
      </c>
      <c r="J208" s="710">
        <f t="shared" si="66"/>
        <v>298.00066259710769</v>
      </c>
      <c r="K208" s="710">
        <f t="shared" si="67"/>
        <v>298.00053829766682</v>
      </c>
      <c r="L208" s="710">
        <f t="shared" si="68"/>
        <v>298.00049845195832</v>
      </c>
      <c r="N208" s="580">
        <v>134</v>
      </c>
      <c r="O208" s="710">
        <f t="shared" si="69"/>
        <v>0.50781489626173359</v>
      </c>
      <c r="P208" s="710">
        <f t="shared" si="70"/>
        <v>509.53275280304399</v>
      </c>
      <c r="Q208" s="710">
        <f t="shared" si="71"/>
        <v>491.35246912938567</v>
      </c>
      <c r="R208" s="710">
        <f t="shared" si="72"/>
        <v>478.30110979411535</v>
      </c>
      <c r="S208" s="710">
        <f t="shared" si="73"/>
        <v>470.43982800857691</v>
      </c>
      <c r="T208" s="710">
        <f t="shared" si="74"/>
        <v>467.80524223088293</v>
      </c>
    </row>
    <row r="209" spans="2:20">
      <c r="B209" s="580">
        <v>135</v>
      </c>
      <c r="C209" s="710">
        <f t="shared" si="59"/>
        <v>0.51160455966667184</v>
      </c>
      <c r="D209" s="710">
        <f t="shared" si="60"/>
        <v>1295.9966408592695</v>
      </c>
      <c r="E209" s="710">
        <f t="shared" si="61"/>
        <v>392.31587579070919</v>
      </c>
      <c r="F209" s="710">
        <f t="shared" si="62"/>
        <v>303.41275419378599</v>
      </c>
      <c r="G209" s="710">
        <f t="shared" si="63"/>
        <v>298.2230249486725</v>
      </c>
      <c r="H209" s="717">
        <f t="shared" si="64"/>
        <v>298.0012761817743</v>
      </c>
      <c r="I209" s="710">
        <f t="shared" si="65"/>
        <v>298.00091711127283</v>
      </c>
      <c r="J209" s="710">
        <f t="shared" si="66"/>
        <v>298.00068697591973</v>
      </c>
      <c r="K209" s="710">
        <f t="shared" si="67"/>
        <v>298.00055901140757</v>
      </c>
      <c r="L209" s="710">
        <f t="shared" si="68"/>
        <v>298.00051797565305</v>
      </c>
      <c r="N209" s="580">
        <v>135</v>
      </c>
      <c r="O209" s="710">
        <f t="shared" si="69"/>
        <v>0.51160455966667184</v>
      </c>
      <c r="P209" s="710">
        <f t="shared" si="70"/>
        <v>510.76976478398672</v>
      </c>
      <c r="Q209" s="710">
        <f t="shared" si="71"/>
        <v>492.61042666536832</v>
      </c>
      <c r="R209" s="710">
        <f t="shared" si="72"/>
        <v>479.57406621446131</v>
      </c>
      <c r="S209" s="710">
        <f t="shared" si="73"/>
        <v>471.72176574007108</v>
      </c>
      <c r="T209" s="710">
        <f t="shared" si="74"/>
        <v>469.09010124430648</v>
      </c>
    </row>
    <row r="210" spans="2:20">
      <c r="B210" s="580">
        <v>136</v>
      </c>
      <c r="C210" s="710">
        <f t="shared" si="59"/>
        <v>0.5153942230716102</v>
      </c>
      <c r="D210" s="710">
        <f t="shared" si="60"/>
        <v>1297.9947146972199</v>
      </c>
      <c r="E210" s="710">
        <f t="shared" si="61"/>
        <v>393.27267663756112</v>
      </c>
      <c r="F210" s="710">
        <f t="shared" si="62"/>
        <v>303.51105959690648</v>
      </c>
      <c r="G210" s="710">
        <f t="shared" si="63"/>
        <v>298.22885889363499</v>
      </c>
      <c r="H210" s="717">
        <f t="shared" si="64"/>
        <v>298.00131771187938</v>
      </c>
      <c r="I210" s="710">
        <f t="shared" si="65"/>
        <v>298.00094873485136</v>
      </c>
      <c r="J210" s="710">
        <f t="shared" si="66"/>
        <v>298.00071203508821</v>
      </c>
      <c r="K210" s="710">
        <f t="shared" si="67"/>
        <v>298.00058033219113</v>
      </c>
      <c r="L210" s="710">
        <f t="shared" si="68"/>
        <v>298.00053808224465</v>
      </c>
      <c r="N210" s="580">
        <v>136</v>
      </c>
      <c r="O210" s="710">
        <f t="shared" si="69"/>
        <v>0.5153942230716102</v>
      </c>
      <c r="P210" s="710">
        <f t="shared" si="70"/>
        <v>512.00534252593297</v>
      </c>
      <c r="Q210" s="710">
        <f t="shared" si="71"/>
        <v>493.86692567736077</v>
      </c>
      <c r="R210" s="710">
        <f t="shared" si="72"/>
        <v>480.84554672074125</v>
      </c>
      <c r="S210" s="710">
        <f t="shared" si="73"/>
        <v>473.00221714442893</v>
      </c>
      <c r="T210" s="710">
        <f t="shared" si="74"/>
        <v>470.373470543633</v>
      </c>
    </row>
    <row r="211" spans="2:20">
      <c r="B211" s="580">
        <v>137</v>
      </c>
      <c r="C211" s="710">
        <f t="shared" si="59"/>
        <v>0.51918388647654856</v>
      </c>
      <c r="D211" s="710">
        <f t="shared" si="60"/>
        <v>1299.9615967644895</v>
      </c>
      <c r="E211" s="710">
        <f t="shared" si="61"/>
        <v>394.22969212176042</v>
      </c>
      <c r="F211" s="710">
        <f t="shared" si="62"/>
        <v>303.61026454900696</v>
      </c>
      <c r="G211" s="710">
        <f t="shared" si="63"/>
        <v>298.23479462659168</v>
      </c>
      <c r="H211" s="717">
        <f t="shared" si="64"/>
        <v>298.00136024562011</v>
      </c>
      <c r="I211" s="710">
        <f t="shared" si="65"/>
        <v>298.00098117814184</v>
      </c>
      <c r="J211" s="710">
        <f t="shared" si="66"/>
        <v>298.00073778738835</v>
      </c>
      <c r="K211" s="710">
        <f t="shared" si="67"/>
        <v>298.00060227207672</v>
      </c>
      <c r="L211" s="710">
        <f t="shared" si="68"/>
        <v>298.00055878355181</v>
      </c>
      <c r="N211" s="580">
        <v>137</v>
      </c>
      <c r="O211" s="710">
        <f t="shared" si="69"/>
        <v>0.51918388647654856</v>
      </c>
      <c r="P211" s="710">
        <f t="shared" si="70"/>
        <v>513.23948769183539</v>
      </c>
      <c r="Q211" s="710">
        <f t="shared" si="71"/>
        <v>495.12196785646097</v>
      </c>
      <c r="R211" s="710">
        <f t="shared" si="72"/>
        <v>482.11555302418674</v>
      </c>
      <c r="S211" s="710">
        <f t="shared" si="73"/>
        <v>474.2811839449256</v>
      </c>
      <c r="T211" s="710">
        <f t="shared" si="74"/>
        <v>471.65535185605205</v>
      </c>
    </row>
    <row r="212" spans="2:20">
      <c r="B212" s="580">
        <v>138</v>
      </c>
      <c r="C212" s="710">
        <f t="shared" si="59"/>
        <v>0.52297354988148681</v>
      </c>
      <c r="D212" s="710">
        <f t="shared" si="60"/>
        <v>1301.8978095776486</v>
      </c>
      <c r="E212" s="710">
        <f t="shared" si="61"/>
        <v>395.18688616677258</v>
      </c>
      <c r="F212" s="710">
        <f t="shared" si="62"/>
        <v>303.71036730897134</v>
      </c>
      <c r="G212" s="710">
        <f t="shared" si="63"/>
        <v>298.24083296600855</v>
      </c>
      <c r="H212" s="717">
        <f t="shared" si="64"/>
        <v>298.00140379867878</v>
      </c>
      <c r="I212" s="710">
        <f t="shared" si="65"/>
        <v>298.00101445520875</v>
      </c>
      <c r="J212" s="710">
        <f t="shared" si="66"/>
        <v>298.00076424570904</v>
      </c>
      <c r="K212" s="710">
        <f t="shared" si="67"/>
        <v>298.00062484324019</v>
      </c>
      <c r="L212" s="710">
        <f t="shared" si="68"/>
        <v>298.00058009151064</v>
      </c>
      <c r="N212" s="580">
        <v>138</v>
      </c>
      <c r="O212" s="710">
        <f t="shared" si="69"/>
        <v>0.52297354988148681</v>
      </c>
      <c r="P212" s="710">
        <f t="shared" si="70"/>
        <v>514.47220194271233</v>
      </c>
      <c r="Q212" s="710">
        <f t="shared" si="71"/>
        <v>496.37555489180204</v>
      </c>
      <c r="R212" s="710">
        <f t="shared" si="72"/>
        <v>483.38408683404498</v>
      </c>
      <c r="S212" s="710">
        <f t="shared" si="73"/>
        <v>475.55866786284241</v>
      </c>
      <c r="T212" s="710">
        <f t="shared" si="74"/>
        <v>472.93574690675695</v>
      </c>
    </row>
    <row r="213" spans="2:20">
      <c r="B213" s="580">
        <v>139</v>
      </c>
      <c r="C213" s="710">
        <f t="shared" si="59"/>
        <v>0.52676321328642517</v>
      </c>
      <c r="D213" s="710">
        <f t="shared" si="60"/>
        <v>1303.8038668239176</v>
      </c>
      <c r="E213" s="710">
        <f t="shared" si="61"/>
        <v>396.14422339234454</v>
      </c>
      <c r="F213" s="710">
        <f t="shared" si="62"/>
        <v>303.81136609836909</v>
      </c>
      <c r="G213" s="710">
        <f t="shared" si="63"/>
        <v>298.24697472640327</v>
      </c>
      <c r="H213" s="717">
        <f t="shared" si="64"/>
        <v>298.00144838683917</v>
      </c>
      <c r="I213" s="710">
        <f t="shared" si="65"/>
        <v>298.00104858022496</v>
      </c>
      <c r="J213" s="710">
        <f t="shared" si="66"/>
        <v>298.0007914230527</v>
      </c>
      <c r="K213" s="710">
        <f t="shared" si="67"/>
        <v>298.00064805797348</v>
      </c>
      <c r="L213" s="710">
        <f t="shared" si="68"/>
        <v>298.00060201817445</v>
      </c>
      <c r="N213" s="580">
        <v>139</v>
      </c>
      <c r="O213" s="710">
        <f t="shared" si="69"/>
        <v>0.52676321328642517</v>
      </c>
      <c r="P213" s="710">
        <f t="shared" si="70"/>
        <v>515.70348693765152</v>
      </c>
      <c r="Q213" s="710">
        <f t="shared" si="71"/>
        <v>497.62768847055474</v>
      </c>
      <c r="R213" s="710">
        <f t="shared" si="72"/>
        <v>484.6511498575814</v>
      </c>
      <c r="S213" s="710">
        <f t="shared" si="73"/>
        <v>476.83467061746842</v>
      </c>
      <c r="T213" s="710">
        <f t="shared" si="74"/>
        <v>474.21465741894571</v>
      </c>
    </row>
    <row r="214" spans="2:20">
      <c r="B214" s="580">
        <v>140</v>
      </c>
      <c r="C214" s="710">
        <f t="shared" si="59"/>
        <v>0.53055287669136342</v>
      </c>
      <c r="D214" s="710">
        <f t="shared" si="60"/>
        <v>1305.6802735105673</v>
      </c>
      <c r="E214" s="710">
        <f t="shared" si="61"/>
        <v>397.10166910245704</v>
      </c>
      <c r="F214" s="710">
        <f t="shared" si="62"/>
        <v>303.91325910235543</v>
      </c>
      <c r="G214" s="710">
        <f t="shared" si="63"/>
        <v>298.25322071831044</v>
      </c>
      <c r="H214" s="717">
        <f t="shared" si="64"/>
        <v>298.00149402598566</v>
      </c>
      <c r="I214" s="710">
        <f t="shared" si="65"/>
        <v>298.00108356747148</v>
      </c>
      <c r="J214" s="710">
        <f t="shared" si="66"/>
        <v>298.00081933253455</v>
      </c>
      <c r="K214" s="710">
        <f t="shared" si="67"/>
        <v>298.00067192868426</v>
      </c>
      <c r="L214" s="710">
        <f t="shared" si="68"/>
        <v>298.00062457571295</v>
      </c>
      <c r="N214" s="580">
        <v>140</v>
      </c>
      <c r="O214" s="710">
        <f t="shared" si="69"/>
        <v>0.53055287669136342</v>
      </c>
      <c r="P214" s="710">
        <f t="shared" si="70"/>
        <v>516.93334433381233</v>
      </c>
      <c r="Q214" s="710">
        <f t="shared" si="71"/>
        <v>498.87837027793046</v>
      </c>
      <c r="R214" s="710">
        <f t="shared" si="72"/>
        <v>485.91674380008197</v>
      </c>
      <c r="S214" s="710">
        <f t="shared" si="73"/>
        <v>478.10919392610253</v>
      </c>
      <c r="T214" s="710">
        <f t="shared" si="74"/>
        <v>475.4920851138229</v>
      </c>
    </row>
    <row r="215" spans="2:20">
      <c r="B215" s="580">
        <v>141</v>
      </c>
      <c r="C215" s="710">
        <f t="shared" si="59"/>
        <v>0.53434254009630178</v>
      </c>
      <c r="D215" s="710">
        <f t="shared" si="60"/>
        <v>1307.5275261117899</v>
      </c>
      <c r="E215" s="710">
        <f t="shared" si="61"/>
        <v>398.05918927348205</v>
      </c>
      <c r="F215" s="710">
        <f t="shared" si="62"/>
        <v>304.01604447055598</v>
      </c>
      <c r="G215" s="710">
        <f t="shared" si="63"/>
        <v>298.25957174824862</v>
      </c>
      <c r="H215" s="717">
        <f t="shared" si="64"/>
        <v>298.00154073210274</v>
      </c>
      <c r="I215" s="710">
        <f t="shared" si="65"/>
        <v>298.00111943133663</v>
      </c>
      <c r="J215" s="710">
        <f t="shared" si="66"/>
        <v>298.00084798738226</v>
      </c>
      <c r="K215" s="710">
        <f t="shared" si="67"/>
        <v>298.00069646789535</v>
      </c>
      <c r="L215" s="710">
        <f t="shared" si="68"/>
        <v>298.00064777641199</v>
      </c>
      <c r="N215" s="580">
        <v>141</v>
      </c>
      <c r="O215" s="710">
        <f t="shared" si="69"/>
        <v>0.53434254009630178</v>
      </c>
      <c r="P215" s="710">
        <f t="shared" si="70"/>
        <v>518.16177578642908</v>
      </c>
      <c r="Q215" s="710">
        <f t="shared" si="71"/>
        <v>500.127601997184</v>
      </c>
      <c r="R215" s="710">
        <f t="shared" si="72"/>
        <v>487.18087036485537</v>
      </c>
      <c r="S215" s="710">
        <f t="shared" si="73"/>
        <v>479.38223950405529</v>
      </c>
      <c r="T215" s="710">
        <f t="shared" si="74"/>
        <v>476.76803171060118</v>
      </c>
    </row>
    <row r="216" spans="2:20">
      <c r="B216" s="580">
        <v>142</v>
      </c>
      <c r="C216" s="710">
        <f t="shared" si="59"/>
        <v>0.53813220350124003</v>
      </c>
      <c r="D216" s="710">
        <f t="shared" si="60"/>
        <v>1309.3461127130838</v>
      </c>
      <c r="E216" s="710">
        <f t="shared" si="61"/>
        <v>399.01675054254133</v>
      </c>
      <c r="F216" s="710">
        <f t="shared" si="62"/>
        <v>304.11972031793505</v>
      </c>
      <c r="G216" s="710">
        <f t="shared" si="63"/>
        <v>298.26602861868804</v>
      </c>
      <c r="H216" s="717">
        <f t="shared" si="64"/>
        <v>298.00158852127424</v>
      </c>
      <c r="I216" s="710">
        <f t="shared" si="65"/>
        <v>298.00115618631548</v>
      </c>
      <c r="J216" s="710">
        <f t="shared" si="66"/>
        <v>298.00087740093517</v>
      </c>
      <c r="K216" s="710">
        <f t="shared" si="67"/>
        <v>298.00072168824437</v>
      </c>
      <c r="L216" s="710">
        <f t="shared" si="68"/>
        <v>298.00067163267335</v>
      </c>
      <c r="N216" s="580">
        <v>142</v>
      </c>
      <c r="O216" s="710">
        <f t="shared" si="69"/>
        <v>0.53813220350124003</v>
      </c>
      <c r="P216" s="710">
        <f t="shared" si="70"/>
        <v>519.38878294881363</v>
      </c>
      <c r="Q216" s="710">
        <f t="shared" si="71"/>
        <v>501.37538530961638</v>
      </c>
      <c r="R216" s="710">
        <f t="shared" si="72"/>
        <v>488.44353125323534</v>
      </c>
      <c r="S216" s="710">
        <f t="shared" si="73"/>
        <v>480.65380906465055</v>
      </c>
      <c r="T216" s="710">
        <f t="shared" si="74"/>
        <v>478.04249892650324</v>
      </c>
    </row>
    <row r="217" spans="2:20">
      <c r="B217" s="580">
        <v>143</v>
      </c>
      <c r="C217" s="710">
        <f t="shared" si="59"/>
        <v>0.54192186690617838</v>
      </c>
      <c r="D217" s="710">
        <f t="shared" si="60"/>
        <v>1311.1365131531952</v>
      </c>
      <c r="E217" s="710">
        <f t="shared" si="61"/>
        <v>399.97432019606288</v>
      </c>
      <c r="F217" s="710">
        <f t="shared" si="62"/>
        <v>304.22428472564826</v>
      </c>
      <c r="G217" s="710">
        <f t="shared" si="63"/>
        <v>298.27259212801937</v>
      </c>
      <c r="H217" s="717">
        <f t="shared" si="64"/>
        <v>298.00163740968264</v>
      </c>
      <c r="I217" s="710">
        <f t="shared" si="65"/>
        <v>298.00119384700929</v>
      </c>
      <c r="J217" s="710">
        <f t="shared" si="66"/>
        <v>298.00090758664408</v>
      </c>
      <c r="K217" s="710">
        <f t="shared" si="67"/>
        <v>298.0007476024831</v>
      </c>
      <c r="L217" s="710">
        <f t="shared" si="68"/>
        <v>298.00069615701369</v>
      </c>
      <c r="N217" s="580">
        <v>143</v>
      </c>
      <c r="O217" s="710">
        <f t="shared" si="69"/>
        <v>0.54192186690617838</v>
      </c>
      <c r="P217" s="710">
        <f t="shared" si="70"/>
        <v>520.61436747235848</v>
      </c>
      <c r="Q217" s="710">
        <f t="shared" si="71"/>
        <v>502.62172189457698</v>
      </c>
      <c r="R217" s="710">
        <f t="shared" si="72"/>
        <v>489.704728164583</v>
      </c>
      <c r="S217" s="710">
        <f t="shared" si="73"/>
        <v>481.92390431922757</v>
      </c>
      <c r="T217" s="710">
        <f t="shared" si="74"/>
        <v>479.31548847676339</v>
      </c>
    </row>
    <row r="218" spans="2:20">
      <c r="B218" s="580">
        <v>144</v>
      </c>
      <c r="C218" s="710">
        <f t="shared" si="59"/>
        <v>0.54571153031111663</v>
      </c>
      <c r="D218" s="710">
        <f t="shared" si="60"/>
        <v>1312.8991991636578</v>
      </c>
      <c r="E218" s="710">
        <f t="shared" si="61"/>
        <v>400.93186615853227</v>
      </c>
      <c r="F218" s="710">
        <f t="shared" si="62"/>
        <v>304.32973574187946</v>
      </c>
      <c r="G218" s="710">
        <f t="shared" si="63"/>
        <v>298.279263070524</v>
      </c>
      <c r="H218" s="717">
        <f t="shared" si="64"/>
        <v>298.00168741360847</v>
      </c>
      <c r="I218" s="710">
        <f t="shared" si="65"/>
        <v>298.00123242812509</v>
      </c>
      <c r="J218" s="710">
        <f t="shared" si="66"/>
        <v>298.00093855807046</v>
      </c>
      <c r="K218" s="710">
        <f t="shared" si="67"/>
        <v>298.00077422347726</v>
      </c>
      <c r="L218" s="710">
        <f t="shared" si="68"/>
        <v>298.00072136206467</v>
      </c>
      <c r="N218" s="580">
        <v>144</v>
      </c>
      <c r="O218" s="710">
        <f t="shared" si="69"/>
        <v>0.54571153031111663</v>
      </c>
      <c r="P218" s="710">
        <f t="shared" si="70"/>
        <v>521.8385310065388</v>
      </c>
      <c r="Q218" s="710">
        <f t="shared" si="71"/>
        <v>503.86661342946661</v>
      </c>
      <c r="R218" s="710">
        <f t="shared" si="72"/>
        <v>490.96446279628924</v>
      </c>
      <c r="S218" s="710">
        <f t="shared" si="73"/>
        <v>483.19252697714319</v>
      </c>
      <c r="T218" s="710">
        <f t="shared" si="74"/>
        <v>480.58700207462965</v>
      </c>
    </row>
    <row r="219" spans="2:20">
      <c r="B219" s="580">
        <v>145</v>
      </c>
      <c r="C219" s="710">
        <f t="shared" si="59"/>
        <v>0.54950119371605499</v>
      </c>
      <c r="D219" s="710">
        <f t="shared" si="60"/>
        <v>1314.6346345059694</v>
      </c>
      <c r="E219" s="710">
        <f t="shared" si="61"/>
        <v>401.88935698143473</v>
      </c>
      <c r="F219" s="710">
        <f t="shared" si="62"/>
        <v>304.43607138266282</v>
      </c>
      <c r="G219" s="710">
        <f t="shared" si="63"/>
        <v>298.28604223634477</v>
      </c>
      <c r="H219" s="717">
        <f t="shared" si="64"/>
        <v>298.00173854942966</v>
      </c>
      <c r="I219" s="710">
        <f t="shared" si="65"/>
        <v>298.00127194447481</v>
      </c>
      <c r="J219" s="710">
        <f t="shared" si="66"/>
        <v>298.00097032888618</v>
      </c>
      <c r="K219" s="710">
        <f t="shared" si="67"/>
        <v>298.00080156420569</v>
      </c>
      <c r="L219" s="710">
        <f t="shared" si="68"/>
        <v>298.0007472605721</v>
      </c>
      <c r="N219" s="580">
        <v>145</v>
      </c>
      <c r="O219" s="710">
        <f t="shared" si="69"/>
        <v>0.54950119371605499</v>
      </c>
      <c r="P219" s="710">
        <f t="shared" si="70"/>
        <v>523.0612751989155</v>
      </c>
      <c r="Q219" s="710">
        <f t="shared" si="71"/>
        <v>505.11006158973964</v>
      </c>
      <c r="R219" s="710">
        <f t="shared" si="72"/>
        <v>492.22273684377672</v>
      </c>
      <c r="S219" s="710">
        <f t="shared" si="73"/>
        <v>484.45967874577377</v>
      </c>
      <c r="T219" s="710">
        <f t="shared" si="74"/>
        <v>481.85704143136553</v>
      </c>
    </row>
    <row r="220" spans="2:20">
      <c r="B220" s="580">
        <v>146</v>
      </c>
      <c r="C220" s="710">
        <f t="shared" si="59"/>
        <v>0.55329085712099335</v>
      </c>
      <c r="D220" s="710">
        <f t="shared" si="60"/>
        <v>1316.3432751064486</v>
      </c>
      <c r="E220" s="710">
        <f t="shared" si="61"/>
        <v>402.84676183238565</v>
      </c>
      <c r="F220" s="710">
        <f t="shared" si="62"/>
        <v>304.54328963268966</v>
      </c>
      <c r="G220" s="710">
        <f t="shared" si="63"/>
        <v>298.29293041145843</v>
      </c>
      <c r="H220" s="717">
        <f t="shared" si="64"/>
        <v>298.00179083362076</v>
      </c>
      <c r="I220" s="710">
        <f t="shared" si="65"/>
        <v>298.00131241097478</v>
      </c>
      <c r="J220" s="710">
        <f t="shared" si="66"/>
        <v>298.00100291287259</v>
      </c>
      <c r="K220" s="710">
        <f t="shared" si="67"/>
        <v>298.00082963776009</v>
      </c>
      <c r="L220" s="710">
        <f t="shared" si="68"/>
        <v>298.0007738653955</v>
      </c>
      <c r="N220" s="580">
        <v>146</v>
      </c>
      <c r="O220" s="710">
        <f t="shared" si="69"/>
        <v>0.55329085712099335</v>
      </c>
      <c r="P220" s="710">
        <f t="shared" si="70"/>
        <v>524.28260169513726</v>
      </c>
      <c r="Q220" s="710">
        <f t="shared" si="71"/>
        <v>506.35206804890674</v>
      </c>
      <c r="R220" s="710">
        <f t="shared" si="72"/>
        <v>493.47955200050251</v>
      </c>
      <c r="S220" s="710">
        <f t="shared" si="73"/>
        <v>485.72536133051716</v>
      </c>
      <c r="T220" s="710">
        <f t="shared" si="74"/>
        <v>483.12560825625224</v>
      </c>
    </row>
    <row r="221" spans="2:20">
      <c r="B221" s="580">
        <v>147</v>
      </c>
      <c r="C221" s="710">
        <f t="shared" si="59"/>
        <v>0.5570805205259316</v>
      </c>
      <c r="D221" s="710">
        <f t="shared" si="60"/>
        <v>1318.0255691888074</v>
      </c>
      <c r="E221" s="710">
        <f t="shared" si="61"/>
        <v>403.80405048444578</v>
      </c>
      <c r="F221" s="710">
        <f t="shared" si="62"/>
        <v>304.65138844610073</v>
      </c>
      <c r="G221" s="710">
        <f t="shared" si="63"/>
        <v>298.29992837764843</v>
      </c>
      <c r="H221" s="717">
        <f t="shared" si="64"/>
        <v>298.00184428275247</v>
      </c>
      <c r="I221" s="710">
        <f t="shared" si="65"/>
        <v>298.00135384264519</v>
      </c>
      <c r="J221" s="710">
        <f t="shared" si="66"/>
        <v>298.0010363239204</v>
      </c>
      <c r="K221" s="710">
        <f t="shared" si="67"/>
        <v>298.00085845734435</v>
      </c>
      <c r="L221" s="710">
        <f t="shared" si="68"/>
        <v>298.00080118950785</v>
      </c>
      <c r="N221" s="580">
        <v>147</v>
      </c>
      <c r="O221" s="710">
        <f t="shared" si="69"/>
        <v>0.5570805205259316</v>
      </c>
      <c r="P221" s="710">
        <f t="shared" si="70"/>
        <v>525.50251213894353</v>
      </c>
      <c r="Q221" s="710">
        <f t="shared" si="71"/>
        <v>507.59263447853715</v>
      </c>
      <c r="R221" s="710">
        <f t="shared" si="72"/>
        <v>494.7349099579601</v>
      </c>
      <c r="S221" s="710">
        <f t="shared" si="73"/>
        <v>486.98957643479508</v>
      </c>
      <c r="T221" s="710">
        <f t="shared" si="74"/>
        <v>484.39270425659066</v>
      </c>
    </row>
    <row r="222" spans="2:20">
      <c r="B222" s="580">
        <v>148</v>
      </c>
      <c r="C222" s="710">
        <f t="shared" si="59"/>
        <v>0.56087018393086996</v>
      </c>
      <c r="D222" s="710">
        <f t="shared" si="60"/>
        <v>1319.6819574044812</v>
      </c>
      <c r="E222" s="710">
        <f t="shared" si="61"/>
        <v>404.76119330561818</v>
      </c>
      <c r="F222" s="710">
        <f t="shared" si="62"/>
        <v>304.7603657472639</v>
      </c>
      <c r="G222" s="710">
        <f t="shared" si="63"/>
        <v>298.30703691247896</v>
      </c>
      <c r="H222" s="717">
        <f t="shared" si="64"/>
        <v>298.00189891349072</v>
      </c>
      <c r="I222" s="710">
        <f t="shared" si="65"/>
        <v>298.00139625460952</v>
      </c>
      <c r="J222" s="710">
        <f t="shared" si="66"/>
        <v>298.00107057602884</v>
      </c>
      <c r="K222" s="710">
        <f t="shared" si="67"/>
        <v>298.0008880362742</v>
      </c>
      <c r="L222" s="710">
        <f t="shared" si="68"/>
        <v>298.00082924599462</v>
      </c>
      <c r="N222" s="580">
        <v>148</v>
      </c>
      <c r="O222" s="710">
        <f t="shared" si="69"/>
        <v>0.56087018393086996</v>
      </c>
      <c r="P222" s="710">
        <f t="shared" si="70"/>
        <v>526.72100817216665</v>
      </c>
      <c r="Q222" s="710">
        <f t="shared" si="71"/>
        <v>508.83176254826105</v>
      </c>
      <c r="R222" s="710">
        <f t="shared" si="72"/>
        <v>495.98881240568187</v>
      </c>
      <c r="S222" s="710">
        <f t="shared" si="73"/>
        <v>488.25232576005499</v>
      </c>
      <c r="T222" s="710">
        <f t="shared" si="74"/>
        <v>485.65833113770339</v>
      </c>
    </row>
    <row r="223" spans="2:20">
      <c r="B223" s="580">
        <v>149</v>
      </c>
      <c r="C223" s="710">
        <f t="shared" si="59"/>
        <v>0.56465984733580821</v>
      </c>
      <c r="D223" s="710">
        <f t="shared" si="60"/>
        <v>1321.3128729607527</v>
      </c>
      <c r="E223" s="710">
        <f t="shared" si="61"/>
        <v>405.7181612485237</v>
      </c>
      <c r="F223" s="710">
        <f t="shared" si="62"/>
        <v>304.87021943153809</v>
      </c>
      <c r="G223" s="710">
        <f t="shared" si="63"/>
        <v>298.31425678927042</v>
      </c>
      <c r="H223" s="717">
        <f t="shared" si="64"/>
        <v>298.00195474259618</v>
      </c>
      <c r="I223" s="710">
        <f t="shared" si="65"/>
        <v>298.00143966209379</v>
      </c>
      <c r="J223" s="710">
        <f t="shared" si="66"/>
        <v>298.00110568330535</v>
      </c>
      <c r="K223" s="710">
        <f t="shared" si="67"/>
        <v>298.00091838797653</v>
      </c>
      <c r="L223" s="710">
        <f t="shared" si="68"/>
        <v>298.00085804805383</v>
      </c>
      <c r="N223" s="580">
        <v>149</v>
      </c>
      <c r="O223" s="710">
        <f t="shared" si="69"/>
        <v>0.56465984733580821</v>
      </c>
      <c r="P223" s="710">
        <f t="shared" si="70"/>
        <v>527.93809143473425</v>
      </c>
      <c r="Q223" s="710">
        <f t="shared" si="71"/>
        <v>510.06945392577211</v>
      </c>
      <c r="R223" s="710">
        <f t="shared" si="72"/>
        <v>497.24126103124115</v>
      </c>
      <c r="S223" s="710">
        <f t="shared" si="73"/>
        <v>489.51361100577242</v>
      </c>
      <c r="T223" s="710">
        <f t="shared" si="74"/>
        <v>486.92249060293688</v>
      </c>
    </row>
    <row r="224" spans="2:20">
      <c r="B224" s="580">
        <v>150</v>
      </c>
      <c r="C224" s="710">
        <f t="shared" si="59"/>
        <v>0.56844951074074657</v>
      </c>
      <c r="D224" s="710">
        <f t="shared" si="60"/>
        <v>1322.9187417467065</v>
      </c>
      <c r="E224" s="710">
        <f t="shared" si="61"/>
        <v>406.67492584025211</v>
      </c>
      <c r="F224" s="710">
        <f t="shared" si="62"/>
        <v>304.98094736602252</v>
      </c>
      <c r="G224" s="710">
        <f t="shared" si="63"/>
        <v>298.32158877707491</v>
      </c>
      <c r="H224" s="717">
        <f t="shared" si="64"/>
        <v>298.0020117869235</v>
      </c>
      <c r="I224" s="710">
        <f t="shared" si="65"/>
        <v>298.00148408042611</v>
      </c>
      <c r="J224" s="710">
        <f t="shared" si="66"/>
        <v>298.00114165996462</v>
      </c>
      <c r="K224" s="710">
        <f t="shared" si="67"/>
        <v>298.00094952598897</v>
      </c>
      <c r="L224" s="710">
        <f t="shared" si="68"/>
        <v>298.00088760899513</v>
      </c>
      <c r="N224" s="580">
        <v>150</v>
      </c>
      <c r="O224" s="710">
        <f t="shared" si="69"/>
        <v>0.56844951074074657</v>
      </c>
      <c r="P224" s="710">
        <f t="shared" si="70"/>
        <v>529.15376356467152</v>
      </c>
      <c r="Q224" s="710">
        <f t="shared" si="71"/>
        <v>511.30571027682987</v>
      </c>
      <c r="R224" s="710">
        <f t="shared" si="72"/>
        <v>498.49225752025467</v>
      </c>
      <c r="S224" s="710">
        <f t="shared" si="73"/>
        <v>490.77343386945313</v>
      </c>
      <c r="T224" s="710">
        <f t="shared" si="74"/>
        <v>488.18518435366349</v>
      </c>
    </row>
    <row r="225" spans="2:20">
      <c r="B225" s="580">
        <v>151</v>
      </c>
      <c r="C225" s="710">
        <f t="shared" si="59"/>
        <v>0.57223917414568481</v>
      </c>
      <c r="D225" s="710">
        <f t="shared" si="60"/>
        <v>1324.4999824570534</v>
      </c>
      <c r="E225" s="710">
        <f t="shared" si="61"/>
        <v>407.63145917238609</v>
      </c>
      <c r="F225" s="710">
        <f t="shared" si="62"/>
        <v>305.09254739029302</v>
      </c>
      <c r="G225" s="710">
        <f t="shared" si="63"/>
        <v>298.32903364065356</v>
      </c>
      <c r="H225" s="717">
        <f t="shared" si="64"/>
        <v>298.00207006342066</v>
      </c>
      <c r="I225" s="710">
        <f t="shared" si="65"/>
        <v>298.00152952503583</v>
      </c>
      <c r="J225" s="710">
        <f t="shared" si="66"/>
        <v>298.00117852032849</v>
      </c>
      <c r="K225" s="710">
        <f t="shared" si="67"/>
        <v>298.00098146395931</v>
      </c>
      <c r="L225" s="710">
        <f t="shared" si="68"/>
        <v>298.00091794223937</v>
      </c>
      <c r="N225" s="580">
        <v>151</v>
      </c>
      <c r="O225" s="710">
        <f t="shared" si="69"/>
        <v>0.57223917414568481</v>
      </c>
      <c r="P225" s="710">
        <f t="shared" si="70"/>
        <v>530.36802619810396</v>
      </c>
      <c r="Q225" s="710">
        <f t="shared" si="71"/>
        <v>512.54053326526173</v>
      </c>
      <c r="R225" s="710">
        <f t="shared" si="72"/>
        <v>499.74180355638487</v>
      </c>
      <c r="S225" s="710">
        <f t="shared" si="73"/>
        <v>492.03179604663518</v>
      </c>
      <c r="T225" s="710">
        <f t="shared" si="74"/>
        <v>489.44641408928391</v>
      </c>
    </row>
    <row r="226" spans="2:20">
      <c r="B226" s="580">
        <v>152</v>
      </c>
      <c r="C226" s="710">
        <f t="shared" si="59"/>
        <v>0.57602883755062317</v>
      </c>
      <c r="D226" s="710">
        <f t="shared" si="60"/>
        <v>1326.0570067138578</v>
      </c>
      <c r="E226" s="710">
        <f t="shared" si="61"/>
        <v>408.58773389119449</v>
      </c>
      <c r="F226" s="710">
        <f t="shared" si="62"/>
        <v>305.20501731712432</v>
      </c>
      <c r="G226" s="710">
        <f t="shared" si="63"/>
        <v>298.33659214045423</v>
      </c>
      <c r="H226" s="717">
        <f t="shared" si="64"/>
        <v>298.00212958912834</v>
      </c>
      <c r="I226" s="710">
        <f t="shared" si="65"/>
        <v>298.00157601145327</v>
      </c>
      <c r="J226" s="710">
        <f t="shared" si="66"/>
        <v>298.00121627882504</v>
      </c>
      <c r="K226" s="710">
        <f t="shared" si="67"/>
        <v>298.00101421564506</v>
      </c>
      <c r="L226" s="710">
        <f t="shared" si="68"/>
        <v>298.00094906131818</v>
      </c>
      <c r="N226" s="580">
        <v>152</v>
      </c>
      <c r="O226" s="710">
        <f t="shared" si="69"/>
        <v>0.57602883755062317</v>
      </c>
      <c r="P226" s="710">
        <f t="shared" si="70"/>
        <v>531.58088096925928</v>
      </c>
      <c r="Q226" s="710">
        <f t="shared" si="71"/>
        <v>513.77392455296558</v>
      </c>
      <c r="R226" s="710">
        <f t="shared" si="72"/>
        <v>500.98990082134202</v>
      </c>
      <c r="S226" s="710">
        <f t="shared" si="73"/>
        <v>493.28869923089138</v>
      </c>
      <c r="T226" s="710">
        <f t="shared" si="74"/>
        <v>490.70618150722891</v>
      </c>
    </row>
    <row r="227" spans="2:20">
      <c r="B227" s="580">
        <v>153</v>
      </c>
      <c r="C227" s="710">
        <f t="shared" si="59"/>
        <v>0.57981850095556142</v>
      </c>
      <c r="D227" s="710">
        <f t="shared" si="60"/>
        <v>1327.5902191862053</v>
      </c>
      <c r="E227" s="710">
        <f t="shared" si="61"/>
        <v>409.54372318799278</v>
      </c>
      <c r="F227" s="710">
        <f t="shared" si="62"/>
        <v>305.31835493319937</v>
      </c>
      <c r="G227" s="710">
        <f t="shared" si="63"/>
        <v>298.34426503259027</v>
      </c>
      <c r="H227" s="717">
        <f t="shared" si="64"/>
        <v>298.00219038117922</v>
      </c>
      <c r="I227" s="710">
        <f t="shared" si="65"/>
        <v>298.0016235553087</v>
      </c>
      <c r="J227" s="710">
        <f t="shared" si="66"/>
        <v>298.00125494998827</v>
      </c>
      <c r="K227" s="710">
        <f t="shared" si="67"/>
        <v>298.00104779491278</v>
      </c>
      <c r="L227" s="710">
        <f t="shared" si="68"/>
        <v>298.00098097987342</v>
      </c>
      <c r="N227" s="580">
        <v>153</v>
      </c>
      <c r="O227" s="710">
        <f t="shared" si="69"/>
        <v>0.57981850095556142</v>
      </c>
      <c r="P227" s="710">
        <f t="shared" si="70"/>
        <v>532.79232951046981</v>
      </c>
      <c r="Q227" s="710">
        <f t="shared" si="71"/>
        <v>515.00588579991199</v>
      </c>
      <c r="R227" s="710">
        <f t="shared" si="72"/>
        <v>502.2365509948865</v>
      </c>
      <c r="S227" s="710">
        <f t="shared" si="73"/>
        <v>494.54414511383118</v>
      </c>
      <c r="T227" s="710">
        <f t="shared" si="74"/>
        <v>491.96448830296191</v>
      </c>
    </row>
    <row r="228" spans="2:20">
      <c r="B228" s="580">
        <v>154</v>
      </c>
      <c r="C228" s="710">
        <f t="shared" si="59"/>
        <v>0.58360816436049978</v>
      </c>
      <c r="D228" s="710">
        <f t="shared" si="60"/>
        <v>1329.1000177078452</v>
      </c>
      <c r="E228" s="710">
        <f t="shared" si="61"/>
        <v>410.49940078966711</v>
      </c>
      <c r="F228" s="710">
        <f t="shared" si="62"/>
        <v>305.43255799980568</v>
      </c>
      <c r="G228" s="710">
        <f t="shared" si="63"/>
        <v>298.35205306882028</v>
      </c>
      <c r="H228" s="717">
        <f t="shared" si="64"/>
        <v>298.00225245679724</v>
      </c>
      <c r="I228" s="710">
        <f t="shared" si="65"/>
        <v>298.00167217233212</v>
      </c>
      <c r="J228" s="710">
        <f t="shared" si="66"/>
        <v>298.00129454845739</v>
      </c>
      <c r="K228" s="710">
        <f t="shared" si="67"/>
        <v>298.00108221573754</v>
      </c>
      <c r="L228" s="710">
        <f t="shared" si="68"/>
        <v>298.00101371165653</v>
      </c>
      <c r="N228" s="580">
        <v>154</v>
      </c>
      <c r="O228" s="710">
        <f t="shared" si="69"/>
        <v>0.58360816436049978</v>
      </c>
      <c r="P228" s="710">
        <f t="shared" si="70"/>
        <v>534.00237345217465</v>
      </c>
      <c r="Q228" s="710">
        <f t="shared" si="71"/>
        <v>516.23641866414687</v>
      </c>
      <c r="R228" s="710">
        <f t="shared" si="72"/>
        <v>503.48175575483111</v>
      </c>
      <c r="S228" s="710">
        <f t="shared" si="73"/>
        <v>495.79813538510319</v>
      </c>
      <c r="T228" s="710">
        <f t="shared" si="74"/>
        <v>493.22133616998093</v>
      </c>
    </row>
    <row r="229" spans="2:20">
      <c r="B229" s="580">
        <v>155</v>
      </c>
      <c r="C229" s="710">
        <f t="shared" si="59"/>
        <v>0.58739782776543814</v>
      </c>
      <c r="D229" s="710">
        <f t="shared" si="60"/>
        <v>1330.5867933928414</v>
      </c>
      <c r="E229" s="710">
        <f t="shared" si="61"/>
        <v>411.4547409493602</v>
      </c>
      <c r="F229" s="710">
        <f t="shared" si="62"/>
        <v>305.54762425351856</v>
      </c>
      <c r="G229" s="710">
        <f t="shared" si="63"/>
        <v>298.35995699652852</v>
      </c>
      <c r="H229" s="717">
        <f t="shared" si="64"/>
        <v>298.00231583329696</v>
      </c>
      <c r="I229" s="710">
        <f t="shared" si="65"/>
        <v>298.00172187835233</v>
      </c>
      <c r="J229" s="710">
        <f t="shared" si="66"/>
        <v>298.00133508897625</v>
      </c>
      <c r="K229" s="710">
        <f t="shared" si="67"/>
        <v>298.00111749220258</v>
      </c>
      <c r="L229" s="710">
        <f t="shared" si="68"/>
        <v>298.00104727052803</v>
      </c>
      <c r="N229" s="580">
        <v>155</v>
      </c>
      <c r="O229" s="710">
        <f t="shared" si="69"/>
        <v>0.58739782776543814</v>
      </c>
      <c r="P229" s="710">
        <f t="shared" si="70"/>
        <v>535.21101442292263</v>
      </c>
      <c r="Q229" s="710">
        <f t="shared" si="71"/>
        <v>517.46552480179287</v>
      </c>
      <c r="R229" s="710">
        <f t="shared" si="72"/>
        <v>504.72551677704342</v>
      </c>
      <c r="S229" s="710">
        <f t="shared" si="73"/>
        <v>497.05067173239723</v>
      </c>
      <c r="T229" s="710">
        <f t="shared" si="74"/>
        <v>494.47672679982105</v>
      </c>
    </row>
    <row r="230" spans="2:20">
      <c r="B230" s="580">
        <v>156</v>
      </c>
      <c r="C230" s="710">
        <f t="shared" si="59"/>
        <v>0.59118749117037639</v>
      </c>
      <c r="D230" s="710">
        <f t="shared" si="60"/>
        <v>1332.0509307492662</v>
      </c>
      <c r="E230" s="710">
        <f t="shared" si="61"/>
        <v>412.40971843731512</v>
      </c>
      <c r="F230" s="710">
        <f t="shared" si="62"/>
        <v>305.66355140687222</v>
      </c>
      <c r="G230" s="710">
        <f t="shared" si="63"/>
        <v>298.36797755870629</v>
      </c>
      <c r="H230" s="717">
        <f t="shared" si="64"/>
        <v>298.00238052808294</v>
      </c>
      <c r="I230" s="710">
        <f t="shared" si="65"/>
        <v>298.00177268929644</v>
      </c>
      <c r="J230" s="710">
        <f t="shared" si="66"/>
        <v>298.00137658639267</v>
      </c>
      <c r="K230" s="710">
        <f t="shared" si="67"/>
        <v>298.00115363849841</v>
      </c>
      <c r="L230" s="710">
        <f t="shared" si="68"/>
        <v>298.00108167045715</v>
      </c>
      <c r="N230" s="580">
        <v>156</v>
      </c>
      <c r="O230" s="710">
        <f t="shared" si="69"/>
        <v>0.59118749117037639</v>
      </c>
      <c r="P230" s="710">
        <f t="shared" si="70"/>
        <v>536.41825404937333</v>
      </c>
      <c r="Q230" s="710">
        <f t="shared" si="71"/>
        <v>518.6932058670526</v>
      </c>
      <c r="R230" s="710">
        <f t="shared" si="72"/>
        <v>505.96783573544781</v>
      </c>
      <c r="S230" s="710">
        <f t="shared" si="73"/>
        <v>498.30175584144649</v>
      </c>
      <c r="T230" s="710">
        <f t="shared" si="74"/>
        <v>495.73066188205638</v>
      </c>
    </row>
    <row r="231" spans="2:20">
      <c r="B231" s="580">
        <v>157</v>
      </c>
      <c r="C231" s="710">
        <f t="shared" si="59"/>
        <v>0.59497715457531475</v>
      </c>
      <c r="D231" s="710">
        <f t="shared" si="60"/>
        <v>1333.4928077909703</v>
      </c>
      <c r="E231" s="710">
        <f t="shared" si="61"/>
        <v>413.36430853187517</v>
      </c>
      <c r="F231" s="710">
        <f t="shared" si="62"/>
        <v>305.78033714901812</v>
      </c>
      <c r="G231" s="710">
        <f t="shared" si="63"/>
        <v>298.37611549393409</v>
      </c>
      <c r="H231" s="717">
        <f t="shared" si="64"/>
        <v>298.00244655864907</v>
      </c>
      <c r="I231" s="710">
        <f t="shared" si="65"/>
        <v>298.00182462118926</v>
      </c>
      <c r="J231" s="710">
        <f t="shared" si="66"/>
        <v>298.00141905565812</v>
      </c>
      <c r="K231" s="710">
        <f t="shared" si="67"/>
        <v>298.00119066892256</v>
      </c>
      <c r="L231" s="710">
        <f t="shared" si="68"/>
        <v>298.00111692552093</v>
      </c>
      <c r="N231" s="580">
        <v>157</v>
      </c>
      <c r="O231" s="710">
        <f t="shared" si="69"/>
        <v>0.59497715457531475</v>
      </c>
      <c r="P231" s="710">
        <f t="shared" si="70"/>
        <v>537.6240939563005</v>
      </c>
      <c r="Q231" s="710">
        <f t="shared" si="71"/>
        <v>519.91946351221054</v>
      </c>
      <c r="R231" s="710">
        <f t="shared" si="72"/>
        <v>507.20871430202794</v>
      </c>
      <c r="S231" s="710">
        <f t="shared" si="73"/>
        <v>499.55138939603</v>
      </c>
      <c r="T231" s="710">
        <f t="shared" si="74"/>
        <v>496.98314310430231</v>
      </c>
    </row>
    <row r="232" spans="2:20">
      <c r="B232" s="580">
        <v>158</v>
      </c>
      <c r="C232" s="710">
        <f t="shared" si="59"/>
        <v>0.598766817980253</v>
      </c>
      <c r="D232" s="710">
        <f t="shared" si="60"/>
        <v>1334.9127961474605</v>
      </c>
      <c r="E232" s="710">
        <f t="shared" si="61"/>
        <v>414.31848701063689</v>
      </c>
      <c r="F232" s="710">
        <f t="shared" si="62"/>
        <v>305.89797914637154</v>
      </c>
      <c r="G232" s="710">
        <f t="shared" si="63"/>
        <v>298.38437153636482</v>
      </c>
      <c r="H232" s="717">
        <f t="shared" si="64"/>
        <v>298.00251394257776</v>
      </c>
      <c r="I232" s="710">
        <f t="shared" si="65"/>
        <v>298.0018776901527</v>
      </c>
      <c r="J232" s="710">
        <f t="shared" si="66"/>
        <v>298.00146251182673</v>
      </c>
      <c r="K232" s="710">
        <f t="shared" si="67"/>
        <v>298.00122859787888</v>
      </c>
      <c r="L232" s="710">
        <f t="shared" si="68"/>
        <v>298.00115304990402</v>
      </c>
      <c r="N232" s="580">
        <v>158</v>
      </c>
      <c r="O232" s="710">
        <f t="shared" si="69"/>
        <v>0.598766817980253</v>
      </c>
      <c r="P232" s="710">
        <f t="shared" si="70"/>
        <v>538.82853576659363</v>
      </c>
      <c r="Q232" s="710">
        <f t="shared" si="71"/>
        <v>521.1442993876351</v>
      </c>
      <c r="R232" s="710">
        <f t="shared" si="72"/>
        <v>508.44815414682876</v>
      </c>
      <c r="S232" s="710">
        <f t="shared" si="73"/>
        <v>500.79957407797474</v>
      </c>
      <c r="T232" s="710">
        <f t="shared" si="74"/>
        <v>498.23417215221792</v>
      </c>
    </row>
    <row r="233" spans="2:20">
      <c r="B233" s="580">
        <v>159</v>
      </c>
      <c r="C233" s="710">
        <f t="shared" si="59"/>
        <v>0.60255648138519136</v>
      </c>
      <c r="D233" s="710">
        <f t="shared" si="60"/>
        <v>1336.3112611719175</v>
      </c>
      <c r="E233" s="710">
        <f t="shared" si="61"/>
        <v>415.2722301417536</v>
      </c>
      <c r="F233" s="710">
        <f t="shared" si="62"/>
        <v>306.01647504324603</v>
      </c>
      <c r="G233" s="710">
        <f t="shared" si="63"/>
        <v>298.39274641570734</v>
      </c>
      <c r="H233" s="717">
        <f t="shared" si="64"/>
        <v>298.00258269753948</v>
      </c>
      <c r="I233" s="710">
        <f t="shared" si="65"/>
        <v>298.00193191240487</v>
      </c>
      <c r="J233" s="710">
        <f t="shared" si="66"/>
        <v>298.00150697005529</v>
      </c>
      <c r="K233" s="710">
        <f t="shared" si="67"/>
        <v>298.00126743987687</v>
      </c>
      <c r="L233" s="710">
        <f t="shared" si="68"/>
        <v>298.00119005789799</v>
      </c>
      <c r="N233" s="580">
        <v>159</v>
      </c>
      <c r="O233" s="710">
        <f t="shared" si="69"/>
        <v>0.60255648138519136</v>
      </c>
      <c r="P233" s="710">
        <f t="shared" si="70"/>
        <v>540.03158110126049</v>
      </c>
      <c r="Q233" s="710">
        <f t="shared" si="71"/>
        <v>522.3677151417811</v>
      </c>
      <c r="R233" s="710">
        <f t="shared" si="72"/>
        <v>509.68615693795914</v>
      </c>
      <c r="S233" s="710">
        <f t="shared" si="73"/>
        <v>502.04631156715772</v>
      </c>
      <c r="T233" s="710">
        <f t="shared" si="74"/>
        <v>499.483750709508</v>
      </c>
    </row>
    <row r="234" spans="2:20">
      <c r="B234" s="580">
        <v>160</v>
      </c>
      <c r="C234" s="710">
        <f t="shared" si="59"/>
        <v>0.6063461447901296</v>
      </c>
      <c r="D234" s="710">
        <f t="shared" si="60"/>
        <v>1337.688562047387</v>
      </c>
      <c r="E234" s="710">
        <f t="shared" si="61"/>
        <v>416.22551467538682</v>
      </c>
      <c r="F234" s="710">
        <f t="shared" si="62"/>
        <v>306.13582246247609</v>
      </c>
      <c r="G234" s="710">
        <f t="shared" si="63"/>
        <v>298.40124085721112</v>
      </c>
      <c r="H234" s="717">
        <f t="shared" si="64"/>
        <v>298.00265284129182</v>
      </c>
      <c r="I234" s="710">
        <f t="shared" si="65"/>
        <v>298.0019873042599</v>
      </c>
      <c r="J234" s="710">
        <f t="shared" si="66"/>
        <v>298.00155244560193</v>
      </c>
      <c r="K234" s="710">
        <f t="shared" si="67"/>
        <v>298.00130720953149</v>
      </c>
      <c r="L234" s="710">
        <f t="shared" si="68"/>
        <v>298.00122796390059</v>
      </c>
      <c r="N234" s="580">
        <v>160</v>
      </c>
      <c r="O234" s="710">
        <f t="shared" si="69"/>
        <v>0.6063461447901296</v>
      </c>
      <c r="P234" s="710">
        <f t="shared" si="70"/>
        <v>541.23323157942912</v>
      </c>
      <c r="Q234" s="710">
        <f t="shared" si="71"/>
        <v>523.58971242119185</v>
      </c>
      <c r="R234" s="710">
        <f t="shared" si="72"/>
        <v>510.92272434159372</v>
      </c>
      <c r="S234" s="710">
        <f t="shared" si="73"/>
        <v>503.29160354150855</v>
      </c>
      <c r="T234" s="710">
        <f t="shared" si="74"/>
        <v>500.73188045792546</v>
      </c>
    </row>
    <row r="235" spans="2:20">
      <c r="B235" s="580">
        <v>161</v>
      </c>
      <c r="C235" s="710">
        <f t="shared" si="59"/>
        <v>0.61013580819506796</v>
      </c>
      <c r="D235" s="710">
        <f t="shared" si="60"/>
        <v>1339.0450518911716</v>
      </c>
      <c r="E235" s="710">
        <f t="shared" si="61"/>
        <v>417.17831783530357</v>
      </c>
      <c r="F235" s="710">
        <f t="shared" si="62"/>
        <v>306.25601900602845</v>
      </c>
      <c r="G235" s="710">
        <f t="shared" si="63"/>
        <v>298.40985558165158</v>
      </c>
      <c r="H235" s="717">
        <f t="shared" si="64"/>
        <v>298.00272439167907</v>
      </c>
      <c r="I235" s="710">
        <f t="shared" si="65"/>
        <v>298.00204388212683</v>
      </c>
      <c r="J235" s="710">
        <f t="shared" si="66"/>
        <v>298.00159895382609</v>
      </c>
      <c r="K235" s="710">
        <f t="shared" si="67"/>
        <v>298.001347921562</v>
      </c>
      <c r="L235" s="710">
        <f t="shared" si="68"/>
        <v>298.0012667824156</v>
      </c>
      <c r="N235" s="580">
        <v>161</v>
      </c>
      <c r="O235" s="710">
        <f t="shared" si="69"/>
        <v>0.61013580819506796</v>
      </c>
      <c r="P235" s="710">
        <f t="shared" si="70"/>
        <v>542.43348881834993</v>
      </c>
      <c r="Q235" s="710">
        <f t="shared" si="71"/>
        <v>524.8102928705016</v>
      </c>
      <c r="R235" s="710">
        <f t="shared" si="72"/>
        <v>512.15785802197524</v>
      </c>
      <c r="S235" s="710">
        <f t="shared" si="73"/>
        <v>504.53545167701134</v>
      </c>
      <c r="T235" s="710">
        <f t="shared" si="74"/>
        <v>501.97856307727346</v>
      </c>
    </row>
    <row r="236" spans="2:20">
      <c r="B236" s="580">
        <v>162</v>
      </c>
      <c r="C236" s="710">
        <f t="shared" si="59"/>
        <v>0.61392547160000621</v>
      </c>
      <c r="D236" s="710">
        <f t="shared" si="60"/>
        <v>1340.3810778574577</v>
      </c>
      <c r="E236" s="710">
        <f t="shared" si="61"/>
        <v>418.13061731061634</v>
      </c>
      <c r="F236" s="710">
        <f t="shared" si="62"/>
        <v>306.37706225560191</v>
      </c>
      <c r="G236" s="710">
        <f t="shared" si="63"/>
        <v>298.4185913053164</v>
      </c>
      <c r="H236" s="717">
        <f t="shared" si="64"/>
        <v>298.0027973666314</v>
      </c>
      <c r="I236" s="710">
        <f t="shared" si="65"/>
        <v>298.00210166250946</v>
      </c>
      <c r="J236" s="710">
        <f t="shared" si="66"/>
        <v>298.0016465101877</v>
      </c>
      <c r="K236" s="710">
        <f t="shared" si="67"/>
        <v>298.00138959079192</v>
      </c>
      <c r="L236" s="710">
        <f t="shared" si="68"/>
        <v>298.00130652805183</v>
      </c>
      <c r="N236" s="580">
        <v>162</v>
      </c>
      <c r="O236" s="710">
        <f t="shared" si="69"/>
        <v>0.61392547160000621</v>
      </c>
      <c r="P236" s="710">
        <f t="shared" si="70"/>
        <v>543.63235443339829</v>
      </c>
      <c r="Q236" s="710">
        <f t="shared" si="71"/>
        <v>526.02945813243775</v>
      </c>
      <c r="R236" s="710">
        <f t="shared" si="72"/>
        <v>513.39155964141707</v>
      </c>
      <c r="S236" s="710">
        <f t="shared" si="73"/>
        <v>505.77785764770726</v>
      </c>
      <c r="T236" s="710">
        <f t="shared" si="74"/>
        <v>503.22380024540763</v>
      </c>
    </row>
    <row r="237" spans="2:20">
      <c r="B237" s="580">
        <v>163</v>
      </c>
      <c r="C237" s="710">
        <f t="shared" si="59"/>
        <v>0.61771513500494457</v>
      </c>
      <c r="D237" s="710">
        <f t="shared" si="60"/>
        <v>1341.6969812382038</v>
      </c>
      <c r="E237" s="710">
        <f t="shared" si="61"/>
        <v>419.08239124766402</v>
      </c>
      <c r="F237" s="710">
        <f t="shared" si="62"/>
        <v>306.49894977321628</v>
      </c>
      <c r="G237" s="710">
        <f t="shared" si="63"/>
        <v>298.42744873999203</v>
      </c>
      <c r="H237" s="717">
        <f t="shared" si="64"/>
        <v>298.0028717841642</v>
      </c>
      <c r="I237" s="710">
        <f t="shared" si="65"/>
        <v>298.00216066200522</v>
      </c>
      <c r="J237" s="710">
        <f t="shared" si="66"/>
        <v>298.0016951302465</v>
      </c>
      <c r="K237" s="710">
        <f t="shared" si="67"/>
        <v>298.0014322321482</v>
      </c>
      <c r="L237" s="710">
        <f t="shared" si="68"/>
        <v>298.00134721552269</v>
      </c>
      <c r="N237" s="580">
        <v>163</v>
      </c>
      <c r="O237" s="710">
        <f t="shared" si="69"/>
        <v>0.61771513500494457</v>
      </c>
      <c r="P237" s="710">
        <f t="shared" si="70"/>
        <v>544.82983003807669</v>
      </c>
      <c r="Q237" s="710">
        <f t="shared" si="71"/>
        <v>527.24720984782266</v>
      </c>
      <c r="R237" s="710">
        <f t="shared" si="72"/>
        <v>514.62383086030502</v>
      </c>
      <c r="S237" s="710">
        <f t="shared" si="73"/>
        <v>507.01882312569649</v>
      </c>
      <c r="T237" s="710">
        <f t="shared" si="74"/>
        <v>504.46759363823833</v>
      </c>
    </row>
    <row r="238" spans="2:20">
      <c r="B238" s="580">
        <v>164</v>
      </c>
      <c r="C238" s="710">
        <f t="shared" si="59"/>
        <v>0.62150479840988293</v>
      </c>
      <c r="D238" s="710">
        <f t="shared" si="60"/>
        <v>1342.9930975623226</v>
      </c>
      <c r="E238" s="710">
        <f t="shared" si="61"/>
        <v>420.03361824203063</v>
      </c>
      <c r="F238" s="710">
        <f t="shared" si="62"/>
        <v>306.62167910179011</v>
      </c>
      <c r="G238" s="710">
        <f t="shared" si="63"/>
        <v>298.43642859295153</v>
      </c>
      <c r="H238" s="717">
        <f t="shared" si="64"/>
        <v>298.00294766237749</v>
      </c>
      <c r="I238" s="710">
        <f t="shared" si="65"/>
        <v>298.00222089730494</v>
      </c>
      <c r="J238" s="710">
        <f t="shared" si="66"/>
        <v>298.00174482966167</v>
      </c>
      <c r="K238" s="710">
        <f t="shared" si="67"/>
        <v>298.00147586066061</v>
      </c>
      <c r="L238" s="710">
        <f t="shared" si="68"/>
        <v>298.00138885964577</v>
      </c>
      <c r="N238" s="580">
        <v>164</v>
      </c>
      <c r="O238" s="710">
        <f t="shared" si="69"/>
        <v>0.62150479840988293</v>
      </c>
      <c r="P238" s="710">
        <f t="shared" si="70"/>
        <v>546.02591724401645</v>
      </c>
      <c r="Q238" s="710">
        <f t="shared" si="71"/>
        <v>528.46354965557634</v>
      </c>
      <c r="R238" s="710">
        <f t="shared" si="72"/>
        <v>515.85467333710005</v>
      </c>
      <c r="S238" s="710">
        <f t="shared" si="73"/>
        <v>508.25834978114062</v>
      </c>
      <c r="T238" s="710">
        <f t="shared" si="74"/>
        <v>505.70994492973301</v>
      </c>
    </row>
    <row r="239" spans="2:20">
      <c r="B239" s="580">
        <v>165</v>
      </c>
      <c r="C239" s="710">
        <f t="shared" si="59"/>
        <v>0.62529446181482118</v>
      </c>
      <c r="D239" s="710">
        <f t="shared" si="60"/>
        <v>1344.2697566931847</v>
      </c>
      <c r="E239" s="710">
        <f t="shared" si="61"/>
        <v>420.98427733070019</v>
      </c>
      <c r="F239" s="710">
        <f t="shared" si="62"/>
        <v>306.74524776570797</v>
      </c>
      <c r="G239" s="710">
        <f t="shared" si="63"/>
        <v>298.44553156694269</v>
      </c>
      <c r="H239" s="717">
        <f t="shared" si="64"/>
        <v>298.00302501945515</v>
      </c>
      <c r="I239" s="710">
        <f t="shared" si="65"/>
        <v>298.00228238519196</v>
      </c>
      <c r="J239" s="710">
        <f t="shared" si="66"/>
        <v>298.001795624191</v>
      </c>
      <c r="K239" s="710">
        <f t="shared" si="67"/>
        <v>298.00152049146124</v>
      </c>
      <c r="L239" s="710">
        <f t="shared" si="68"/>
        <v>298.00143147534203</v>
      </c>
      <c r="N239" s="580">
        <v>165</v>
      </c>
      <c r="O239" s="710">
        <f t="shared" si="69"/>
        <v>0.62529446181482118</v>
      </c>
      <c r="P239" s="710">
        <f t="shared" si="70"/>
        <v>547.22061766098034</v>
      </c>
      <c r="Q239" s="710">
        <f t="shared" si="71"/>
        <v>529.67847919271856</v>
      </c>
      <c r="R239" s="710">
        <f t="shared" si="72"/>
        <v>517.08408872833991</v>
      </c>
      <c r="S239" s="710">
        <f t="shared" si="73"/>
        <v>509.49643928226487</v>
      </c>
      <c r="T239" s="710">
        <f t="shared" si="74"/>
        <v>506.95085579191829</v>
      </c>
    </row>
    <row r="240" spans="2:20">
      <c r="B240" s="580">
        <v>166</v>
      </c>
      <c r="C240" s="710">
        <f t="shared" si="59"/>
        <v>0.62908412521975954</v>
      </c>
      <c r="D240" s="710">
        <f t="shared" si="60"/>
        <v>1345.5272829244698</v>
      </c>
      <c r="E240" s="710">
        <f t="shared" si="61"/>
        <v>421.93434798434561</v>
      </c>
      <c r="F240" s="710">
        <f t="shared" si="62"/>
        <v>306.86965327137671</v>
      </c>
      <c r="G240" s="710">
        <f t="shared" si="63"/>
        <v>298.45475836017698</v>
      </c>
      <c r="H240" s="717">
        <f t="shared" si="64"/>
        <v>298.00310387366432</v>
      </c>
      <c r="I240" s="710">
        <f t="shared" si="65"/>
        <v>298.00234514254169</v>
      </c>
      <c r="J240" s="710">
        <f t="shared" si="66"/>
        <v>298.00184752969028</v>
      </c>
      <c r="K240" s="710">
        <f t="shared" si="67"/>
        <v>298.00156613978385</v>
      </c>
      <c r="L240" s="710">
        <f t="shared" si="68"/>
        <v>298.00147507763546</v>
      </c>
      <c r="N240" s="580">
        <v>166</v>
      </c>
      <c r="O240" s="710">
        <f t="shared" si="69"/>
        <v>0.62908412521975954</v>
      </c>
      <c r="P240" s="710">
        <f t="shared" si="70"/>
        <v>548.41393289686459</v>
      </c>
      <c r="Q240" s="710">
        <f t="shared" si="71"/>
        <v>530.89200009437104</v>
      </c>
      <c r="R240" s="710">
        <f t="shared" si="72"/>
        <v>518.3120786886418</v>
      </c>
      <c r="S240" s="710">
        <f t="shared" si="73"/>
        <v>510.73309329536028</v>
      </c>
      <c r="T240" s="710">
        <f t="shared" si="74"/>
        <v>508.19032789488216</v>
      </c>
    </row>
    <row r="241" spans="2:20">
      <c r="B241" s="580">
        <v>167</v>
      </c>
      <c r="C241" s="710">
        <f t="shared" si="59"/>
        <v>0.63287378862469779</v>
      </c>
      <c r="D241" s="710">
        <f t="shared" si="60"/>
        <v>1346.7659950743987</v>
      </c>
      <c r="E241" s="710">
        <f t="shared" si="61"/>
        <v>422.88381009974785</v>
      </c>
      <c r="F241" s="710">
        <f t="shared" si="62"/>
        <v>306.99489310777199</v>
      </c>
      <c r="G241" s="710">
        <f t="shared" si="63"/>
        <v>298.4641096663193</v>
      </c>
      <c r="H241" s="717">
        <f t="shared" si="64"/>
        <v>298.00318424335455</v>
      </c>
      <c r="I241" s="710">
        <f t="shared" si="65"/>
        <v>298.00240918632073</v>
      </c>
      <c r="J241" s="710">
        <f t="shared" si="66"/>
        <v>298.00190056211289</v>
      </c>
      <c r="K241" s="710">
        <f t="shared" si="67"/>
        <v>298.00161282096332</v>
      </c>
      <c r="L241" s="710">
        <f t="shared" si="68"/>
        <v>298.00151968165204</v>
      </c>
      <c r="N241" s="580">
        <v>167</v>
      </c>
      <c r="O241" s="710">
        <f t="shared" si="69"/>
        <v>0.63287378862469779</v>
      </c>
      <c r="P241" s="710">
        <f t="shared" si="70"/>
        <v>549.60586455770124</v>
      </c>
      <c r="Q241" s="710">
        <f t="shared" si="71"/>
        <v>532.10411399375948</v>
      </c>
      <c r="R241" s="710">
        <f t="shared" si="72"/>
        <v>519.53864487070462</v>
      </c>
      <c r="S241" s="710">
        <f t="shared" si="73"/>
        <v>511.96831348478599</v>
      </c>
      <c r="T241" s="710">
        <f t="shared" si="74"/>
        <v>509.42836290677644</v>
      </c>
    </row>
    <row r="242" spans="2:20">
      <c r="B242" s="580">
        <v>168</v>
      </c>
      <c r="C242" s="710">
        <f t="shared" si="59"/>
        <v>0.63666345202963615</v>
      </c>
      <c r="D242" s="710">
        <f t="shared" si="60"/>
        <v>1347.9862065783684</v>
      </c>
      <c r="E242" s="710">
        <f t="shared" si="61"/>
        <v>423.83264399234514</v>
      </c>
      <c r="F242" s="710">
        <f t="shared" si="62"/>
        <v>307.12096474697393</v>
      </c>
      <c r="G242" s="710">
        <f t="shared" si="63"/>
        <v>298.47358617447821</v>
      </c>
      <c r="H242" s="717">
        <f t="shared" si="64"/>
        <v>298.00326614695746</v>
      </c>
      <c r="I242" s="710">
        <f t="shared" si="65"/>
        <v>298.00247453358634</v>
      </c>
      <c r="J242" s="710">
        <f t="shared" si="66"/>
        <v>298.00195473750898</v>
      </c>
      <c r="K242" s="710">
        <f t="shared" si="67"/>
        <v>298.00166055043496</v>
      </c>
      <c r="L242" s="710">
        <f t="shared" si="68"/>
        <v>298.00156530261984</v>
      </c>
      <c r="N242" s="580">
        <v>168</v>
      </c>
      <c r="O242" s="710">
        <f t="shared" si="69"/>
        <v>0.63666345202963615</v>
      </c>
      <c r="P242" s="710">
        <f t="shared" si="70"/>
        <v>550.79641424766021</v>
      </c>
      <c r="Q242" s="710">
        <f t="shared" si="71"/>
        <v>533.3148225222161</v>
      </c>
      <c r="R242" s="710">
        <f t="shared" si="72"/>
        <v>520.76378892531102</v>
      </c>
      <c r="S242" s="710">
        <f t="shared" si="73"/>
        <v>513.20210151297135</v>
      </c>
      <c r="T242" s="710">
        <f t="shared" si="74"/>
        <v>510.6649624938189</v>
      </c>
    </row>
    <row r="243" spans="2:20">
      <c r="B243" s="580">
        <v>169</v>
      </c>
      <c r="C243" s="710">
        <f t="shared" si="59"/>
        <v>0.64045311543457439</v>
      </c>
      <c r="D243" s="710">
        <f t="shared" si="60"/>
        <v>1349.1882255800206</v>
      </c>
      <c r="E243" s="710">
        <f t="shared" si="61"/>
        <v>424.78083038890884</v>
      </c>
      <c r="F243" s="710">
        <f t="shared" si="62"/>
        <v>307.24786564469338</v>
      </c>
      <c r="G243" s="710">
        <f t="shared" si="63"/>
        <v>298.48318856919695</v>
      </c>
      <c r="H243" s="717">
        <f t="shared" si="64"/>
        <v>298.00334960298574</v>
      </c>
      <c r="I243" s="710">
        <f t="shared" si="65"/>
        <v>298.002541201486</v>
      </c>
      <c r="J243" s="710">
        <f t="shared" si="66"/>
        <v>298.00201007202497</v>
      </c>
      <c r="K243" s="710">
        <f t="shared" si="67"/>
        <v>298.00170934373415</v>
      </c>
      <c r="L243" s="710">
        <f t="shared" si="68"/>
        <v>298.00161195586776</v>
      </c>
      <c r="N243" s="580">
        <v>169</v>
      </c>
      <c r="O243" s="710">
        <f t="shared" si="69"/>
        <v>0.64045311543457439</v>
      </c>
      <c r="P243" s="710">
        <f t="shared" si="70"/>
        <v>551.98558356905107</v>
      </c>
      <c r="Q243" s="710">
        <f t="shared" si="71"/>
        <v>534.52412730918149</v>
      </c>
      <c r="R243" s="710">
        <f t="shared" si="72"/>
        <v>521.98751250132955</v>
      </c>
      <c r="S243" s="710">
        <f t="shared" si="73"/>
        <v>514.43445904041857</v>
      </c>
      <c r="T243" s="710">
        <f t="shared" si="74"/>
        <v>511.90012832029527</v>
      </c>
    </row>
    <row r="244" spans="2:20">
      <c r="B244" s="580">
        <v>170</v>
      </c>
      <c r="C244" s="710">
        <f t="shared" si="59"/>
        <v>0.64424277883951275</v>
      </c>
      <c r="D244" s="710">
        <f t="shared" si="60"/>
        <v>1350.3723550207676</v>
      </c>
      <c r="E244" s="710">
        <f t="shared" si="61"/>
        <v>425.72835042034376</v>
      </c>
      <c r="F244" s="710">
        <f t="shared" si="62"/>
        <v>307.37559324078774</v>
      </c>
      <c r="G244" s="710">
        <f t="shared" si="63"/>
        <v>298.49291753044486</v>
      </c>
      <c r="H244" s="717">
        <f t="shared" si="64"/>
        <v>298.0034346300327</v>
      </c>
      <c r="I244" s="710">
        <f t="shared" si="65"/>
        <v>298.00260920725634</v>
      </c>
      <c r="J244" s="710">
        <f t="shared" si="66"/>
        <v>298.00206658190291</v>
      </c>
      <c r="K244" s="710">
        <f t="shared" si="67"/>
        <v>298.00175921649543</v>
      </c>
      <c r="L244" s="710">
        <f t="shared" si="68"/>
        <v>298.00165965682527</v>
      </c>
      <c r="N244" s="580">
        <v>170</v>
      </c>
      <c r="O244" s="710">
        <f t="shared" si="69"/>
        <v>0.64424277883951275</v>
      </c>
      <c r="P244" s="710">
        <f t="shared" si="70"/>
        <v>553.17337412232598</v>
      </c>
      <c r="Q244" s="710">
        <f t="shared" si="71"/>
        <v>535.73202998220722</v>
      </c>
      <c r="R244" s="710">
        <f t="shared" si="72"/>
        <v>523.20981724571709</v>
      </c>
      <c r="S244" s="710">
        <f t="shared" si="73"/>
        <v>515.66538772570425</v>
      </c>
      <c r="T244" s="710">
        <f t="shared" si="74"/>
        <v>513.13386204856181</v>
      </c>
    </row>
    <row r="245" spans="2:20">
      <c r="B245" s="580">
        <v>171</v>
      </c>
      <c r="C245" s="710">
        <f t="shared" si="59"/>
        <v>0.64803244224445111</v>
      </c>
      <c r="D245" s="710">
        <f t="shared" si="60"/>
        <v>1351.5388927278048</v>
      </c>
      <c r="E245" s="710">
        <f t="shared" si="61"/>
        <v>426.67518561461162</v>
      </c>
      <c r="F245" s="710">
        <f t="shared" si="62"/>
        <v>307.5041449597677</v>
      </c>
      <c r="G245" s="710">
        <f t="shared" si="63"/>
        <v>298.50277373360979</v>
      </c>
      <c r="H245" s="717">
        <f t="shared" si="64"/>
        <v>298.00352124677147</v>
      </c>
      <c r="I245" s="710">
        <f t="shared" si="65"/>
        <v>298.00267856822285</v>
      </c>
      <c r="J245" s="710">
        <f t="shared" si="66"/>
        <v>298.00212428347976</v>
      </c>
      <c r="K245" s="710">
        <f t="shared" si="67"/>
        <v>298.0018101844521</v>
      </c>
      <c r="L245" s="710">
        <f t="shared" si="68"/>
        <v>298.00170842102187</v>
      </c>
      <c r="N245" s="580">
        <v>171</v>
      </c>
      <c r="O245" s="710">
        <f t="shared" si="69"/>
        <v>0.64803244224445111</v>
      </c>
      <c r="P245" s="710">
        <f t="shared" si="70"/>
        <v>554.35978750608137</v>
      </c>
      <c r="Q245" s="710">
        <f t="shared" si="71"/>
        <v>536.93853216695743</v>
      </c>
      <c r="R245" s="710">
        <f t="shared" si="72"/>
        <v>524.43070480352094</v>
      </c>
      <c r="S245" s="710">
        <f t="shared" si="73"/>
        <v>516.89488922548207</v>
      </c>
      <c r="T245" s="710">
        <f t="shared" si="74"/>
        <v>514.3661653390476</v>
      </c>
    </row>
    <row r="246" spans="2:20">
      <c r="B246" s="580">
        <v>172</v>
      </c>
      <c r="C246" s="710">
        <f t="shared" si="59"/>
        <v>0.65182210564938936</v>
      </c>
      <c r="D246" s="710">
        <f t="shared" si="60"/>
        <v>1352.6881315006312</v>
      </c>
      <c r="E246" s="710">
        <f t="shared" si="61"/>
        <v>427.6213178897745</v>
      </c>
      <c r="F246" s="710">
        <f t="shared" si="62"/>
        <v>307.6335182112939</v>
      </c>
      <c r="G246" s="710">
        <f t="shared" si="63"/>
        <v>298.51275784949092</v>
      </c>
      <c r="H246" s="717">
        <f t="shared" si="64"/>
        <v>298.00360947195441</v>
      </c>
      <c r="I246" s="710">
        <f t="shared" si="65"/>
        <v>298.0027493017991</v>
      </c>
      <c r="J246" s="710">
        <f t="shared" si="66"/>
        <v>298.00218319318685</v>
      </c>
      <c r="K246" s="710">
        <f t="shared" si="67"/>
        <v>298.00186226343538</v>
      </c>
      <c r="L246" s="710">
        <f t="shared" si="68"/>
        <v>298.00175826408628</v>
      </c>
      <c r="N246" s="580">
        <v>172</v>
      </c>
      <c r="O246" s="710">
        <f t="shared" si="69"/>
        <v>0.65182210564938936</v>
      </c>
      <c r="P246" s="710">
        <f t="shared" si="70"/>
        <v>555.54482531706003</v>
      </c>
      <c r="Q246" s="710">
        <f t="shared" si="71"/>
        <v>538.14363548721167</v>
      </c>
      <c r="R246" s="710">
        <f t="shared" si="72"/>
        <v>525.65017681788129</v>
      </c>
      <c r="S246" s="710">
        <f t="shared" si="73"/>
        <v>518.12296519448523</v>
      </c>
      <c r="T246" s="710">
        <f t="shared" si="74"/>
        <v>515.59703985025624</v>
      </c>
    </row>
    <row r="247" spans="2:20">
      <c r="B247" s="580">
        <v>173</v>
      </c>
      <c r="C247" s="710">
        <f t="shared" si="59"/>
        <v>0.65561176905432772</v>
      </c>
      <c r="D247" s="710">
        <f t="shared" si="60"/>
        <v>1353.8203591961092</v>
      </c>
      <c r="E247" s="710">
        <f t="shared" si="61"/>
        <v>428.56672954715759</v>
      </c>
      <c r="F247" s="710">
        <f t="shared" si="62"/>
        <v>307.7637103906647</v>
      </c>
      <c r="G247" s="710">
        <f t="shared" si="63"/>
        <v>298.52287054429218</v>
      </c>
      <c r="H247" s="717">
        <f t="shared" si="64"/>
        <v>298.00369932441242</v>
      </c>
      <c r="I247" s="710">
        <f t="shared" si="65"/>
        <v>298.00282142548622</v>
      </c>
      <c r="J247" s="710">
        <f t="shared" si="66"/>
        <v>298.00224332754937</v>
      </c>
      <c r="K247" s="710">
        <f t="shared" si="67"/>
        <v>298.00191546937413</v>
      </c>
      <c r="L247" s="710">
        <f t="shared" si="68"/>
        <v>298.00180920174586</v>
      </c>
      <c r="N247" s="580">
        <v>173</v>
      </c>
      <c r="O247" s="710">
        <f t="shared" si="69"/>
        <v>0.65561176905432772</v>
      </c>
      <c r="P247" s="710">
        <f t="shared" si="70"/>
        <v>556.72848915015345</v>
      </c>
      <c r="Q247" s="710">
        <f t="shared" si="71"/>
        <v>539.34734156486672</v>
      </c>
      <c r="R247" s="710">
        <f t="shared" si="72"/>
        <v>526.86823493003271</v>
      </c>
      <c r="S247" s="710">
        <f t="shared" si="73"/>
        <v>519.34961728552821</v>
      </c>
      <c r="T247" s="710">
        <f t="shared" si="74"/>
        <v>516.82648723876866</v>
      </c>
    </row>
    <row r="248" spans="2:20">
      <c r="B248" s="580">
        <v>174</v>
      </c>
      <c r="C248" s="710">
        <f t="shared" si="59"/>
        <v>0.65940143245926597</v>
      </c>
      <c r="D248" s="710">
        <f t="shared" si="60"/>
        <v>1354.9358588120797</v>
      </c>
      <c r="E248" s="710">
        <f t="shared" si="61"/>
        <v>429.51140326462746</v>
      </c>
      <c r="F248" s="710">
        <f t="shared" si="62"/>
        <v>307.89471887929449</v>
      </c>
      <c r="G248" s="710">
        <f t="shared" si="63"/>
        <v>298.53311247961608</v>
      </c>
      <c r="H248" s="717">
        <f t="shared" si="64"/>
        <v>298.00379082305426</v>
      </c>
      <c r="I248" s="710">
        <f t="shared" si="65"/>
        <v>298.0028949568719</v>
      </c>
      <c r="J248" s="710">
        <f t="shared" si="66"/>
        <v>298.00230470318547</v>
      </c>
      <c r="K248" s="710">
        <f t="shared" si="67"/>
        <v>298.00196981829413</v>
      </c>
      <c r="L248" s="710">
        <f t="shared" si="68"/>
        <v>298.00186124982616</v>
      </c>
      <c r="N248" s="580">
        <v>174</v>
      </c>
      <c r="O248" s="710">
        <f t="shared" si="69"/>
        <v>0.65940143245926597</v>
      </c>
      <c r="P248" s="710">
        <f t="shared" si="70"/>
        <v>557.9107805984039</v>
      </c>
      <c r="Q248" s="710">
        <f t="shared" si="71"/>
        <v>540.54965201993878</v>
      </c>
      <c r="R248" s="710">
        <f t="shared" si="72"/>
        <v>528.08488077930747</v>
      </c>
      <c r="S248" s="710">
        <f t="shared" si="73"/>
        <v>520.57484714950897</v>
      </c>
      <c r="T248" s="710">
        <f t="shared" si="74"/>
        <v>518.05450915924519</v>
      </c>
    </row>
    <row r="249" spans="2:20">
      <c r="B249" s="580">
        <v>175</v>
      </c>
      <c r="C249" s="710">
        <f t="shared" si="59"/>
        <v>0.66319109586420433</v>
      </c>
      <c r="D249" s="710">
        <f t="shared" si="60"/>
        <v>1356.034908569568</v>
      </c>
      <c r="E249" s="710">
        <f t="shared" si="61"/>
        <v>430.45532208998588</v>
      </c>
      <c r="F249" s="710">
        <f t="shared" si="62"/>
        <v>308.02654104518314</v>
      </c>
      <c r="G249" s="710">
        <f t="shared" si="63"/>
        <v>298.54348431245853</v>
      </c>
      <c r="H249" s="717">
        <f t="shared" si="64"/>
        <v>298.00388398686579</v>
      </c>
      <c r="I249" s="710">
        <f t="shared" si="65"/>
        <v>298.00296991363024</v>
      </c>
      <c r="J249" s="710">
        <f t="shared" si="66"/>
        <v>298.00236733680589</v>
      </c>
      <c r="K249" s="710">
        <f t="shared" si="67"/>
        <v>298.00202532631715</v>
      </c>
      <c r="L249" s="710">
        <f t="shared" si="68"/>
        <v>298.00191442425023</v>
      </c>
      <c r="N249" s="580">
        <v>175</v>
      </c>
      <c r="O249" s="710">
        <f t="shared" si="69"/>
        <v>0.66319109586420433</v>
      </c>
      <c r="P249" s="710">
        <f t="shared" si="70"/>
        <v>559.09170125300659</v>
      </c>
      <c r="Q249" s="710">
        <f t="shared" si="71"/>
        <v>541.7505684705659</v>
      </c>
      <c r="R249" s="710">
        <f t="shared" si="72"/>
        <v>529.30011600313662</v>
      </c>
      <c r="S249" s="710">
        <f t="shared" si="73"/>
        <v>521.79865643541189</v>
      </c>
      <c r="T249" s="710">
        <f t="shared" si="74"/>
        <v>519.28110726442731</v>
      </c>
    </row>
    <row r="250" spans="2:20">
      <c r="B250" s="580">
        <v>176</v>
      </c>
      <c r="C250" s="710">
        <f t="shared" si="59"/>
        <v>0.66698075926914258</v>
      </c>
      <c r="D250" s="710">
        <f t="shared" si="60"/>
        <v>1357.1177819935936</v>
      </c>
      <c r="E250" s="710">
        <f t="shared" si="61"/>
        <v>431.39846943447549</v>
      </c>
      <c r="F250" s="710">
        <f t="shared" si="62"/>
        <v>308.15917424337647</v>
      </c>
      <c r="G250" s="710">
        <f t="shared" si="63"/>
        <v>298.55398669520395</v>
      </c>
      <c r="H250" s="717">
        <f t="shared" si="64"/>
        <v>298.00397883490956</v>
      </c>
      <c r="I250" s="710">
        <f t="shared" si="65"/>
        <v>298.00304631352071</v>
      </c>
      <c r="J250" s="710">
        <f t="shared" si="66"/>
        <v>298.00243124521313</v>
      </c>
      <c r="K250" s="710">
        <f t="shared" si="67"/>
        <v>298.0020820096608</v>
      </c>
      <c r="L250" s="710">
        <f t="shared" si="68"/>
        <v>298.0019687410379</v>
      </c>
      <c r="N250" s="580">
        <v>176</v>
      </c>
      <c r="O250" s="710">
        <f t="shared" si="69"/>
        <v>0.66698075926914258</v>
      </c>
      <c r="P250" s="710">
        <f t="shared" si="70"/>
        <v>560.27125270331214</v>
      </c>
      <c r="Q250" s="710">
        <f t="shared" si="71"/>
        <v>542.95009253300987</v>
      </c>
      <c r="R250" s="710">
        <f t="shared" si="72"/>
        <v>530.51394223705313</v>
      </c>
      <c r="S250" s="710">
        <f t="shared" si="73"/>
        <v>523.0210467903089</v>
      </c>
      <c r="T250" s="710">
        <f t="shared" si="74"/>
        <v>520.50628320514068</v>
      </c>
    </row>
    <row r="251" spans="2:20">
      <c r="B251" s="580">
        <v>177</v>
      </c>
      <c r="C251" s="710">
        <f t="shared" si="59"/>
        <v>0.67077042267408094</v>
      </c>
      <c r="D251" s="710">
        <f t="shared" si="60"/>
        <v>1358.1847479926143</v>
      </c>
      <c r="E251" s="710">
        <f t="shared" si="61"/>
        <v>432.34082906639657</v>
      </c>
      <c r="F251" s="710">
        <f t="shared" si="62"/>
        <v>308.29261581641811</v>
      </c>
      <c r="G251" s="710">
        <f t="shared" si="63"/>
        <v>298.56462027562088</v>
      </c>
      <c r="H251" s="717">
        <f t="shared" si="64"/>
        <v>298.0040753863239</v>
      </c>
      <c r="I251" s="710">
        <f t="shared" si="65"/>
        <v>298.00312417438772</v>
      </c>
      <c r="J251" s="710">
        <f t="shared" si="66"/>
        <v>298.00249644530101</v>
      </c>
      <c r="K251" s="710">
        <f t="shared" si="67"/>
        <v>298.00213988463759</v>
      </c>
      <c r="L251" s="710">
        <f t="shared" si="68"/>
        <v>298.0020242163053</v>
      </c>
      <c r="N251" s="580">
        <v>177</v>
      </c>
      <c r="O251" s="710">
        <f t="shared" si="69"/>
        <v>0.67077042267408094</v>
      </c>
      <c r="P251" s="710">
        <f t="shared" si="70"/>
        <v>561.44943653682787</v>
      </c>
      <c r="Q251" s="710">
        <f t="shared" si="71"/>
        <v>544.14822582165857</v>
      </c>
      <c r="R251" s="710">
        <f t="shared" si="72"/>
        <v>531.7263611146933</v>
      </c>
      <c r="S251" s="710">
        <f t="shared" si="73"/>
        <v>524.24201985936247</v>
      </c>
      <c r="T251" s="710">
        <f t="shared" si="74"/>
        <v>521.73003863029669</v>
      </c>
    </row>
    <row r="252" spans="2:20">
      <c r="B252" s="580">
        <v>178</v>
      </c>
      <c r="C252" s="710">
        <f t="shared" si="59"/>
        <v>0.67456008607901918</v>
      </c>
      <c r="D252" s="710">
        <f t="shared" si="60"/>
        <v>1359.2360709366267</v>
      </c>
      <c r="E252" s="710">
        <f t="shared" si="61"/>
        <v>433.28238510483237</v>
      </c>
      <c r="F252" s="710">
        <f t="shared" si="62"/>
        <v>308.42686309479251</v>
      </c>
      <c r="G252" s="710">
        <f t="shared" si="63"/>
        <v>298.57538569685835</v>
      </c>
      <c r="H252" s="717">
        <f t="shared" si="64"/>
        <v>298.00417366032241</v>
      </c>
      <c r="I252" s="710">
        <f t="shared" si="65"/>
        <v>298.00320351415985</v>
      </c>
      <c r="J252" s="710">
        <f t="shared" si="66"/>
        <v>298.00256295405393</v>
      </c>
      <c r="K252" s="710">
        <f t="shared" si="67"/>
        <v>298.00219896765446</v>
      </c>
      <c r="L252" s="710">
        <f t="shared" si="68"/>
        <v>298.00208086626418</v>
      </c>
      <c r="N252" s="580">
        <v>178</v>
      </c>
      <c r="O252" s="710">
        <f t="shared" si="69"/>
        <v>0.67456008607901918</v>
      </c>
      <c r="P252" s="710">
        <f t="shared" si="70"/>
        <v>562.62625433922085</v>
      </c>
      <c r="Q252" s="710">
        <f t="shared" si="71"/>
        <v>545.34496994902781</v>
      </c>
      <c r="R252" s="710">
        <f t="shared" si="72"/>
        <v>532.93737426779956</v>
      </c>
      <c r="S252" s="710">
        <f t="shared" si="73"/>
        <v>525.46157728582762</v>
      </c>
      <c r="T252" s="710">
        <f t="shared" si="74"/>
        <v>522.9523751868951</v>
      </c>
    </row>
    <row r="253" spans="2:20">
      <c r="B253" s="580">
        <v>179</v>
      </c>
      <c r="C253" s="710">
        <f t="shared" si="59"/>
        <v>0.67834974948395754</v>
      </c>
      <c r="D253" s="710">
        <f t="shared" si="60"/>
        <v>1360.2720107339426</v>
      </c>
      <c r="E253" s="710">
        <f t="shared" si="61"/>
        <v>434.22312201348171</v>
      </c>
      <c r="F253" s="710">
        <f t="shared" si="62"/>
        <v>308.56191339736023</v>
      </c>
      <c r="G253" s="710">
        <f t="shared" si="63"/>
        <v>298.58628359744256</v>
      </c>
      <c r="H253" s="717">
        <f t="shared" si="64"/>
        <v>298.00427367619312</v>
      </c>
      <c r="I253" s="710">
        <f t="shared" si="65"/>
        <v>298.00328435084924</v>
      </c>
      <c r="J253" s="710">
        <f t="shared" si="66"/>
        <v>298.00263078854613</v>
      </c>
      <c r="K253" s="710">
        <f t="shared" si="67"/>
        <v>298.00225927521211</v>
      </c>
      <c r="L253" s="710">
        <f t="shared" si="68"/>
        <v>298.00213870722126</v>
      </c>
      <c r="N253" s="580">
        <v>179</v>
      </c>
      <c r="O253" s="710">
        <f t="shared" si="69"/>
        <v>0.67834974948395754</v>
      </c>
      <c r="P253" s="710">
        <f t="shared" si="70"/>
        <v>563.80170769431948</v>
      </c>
      <c r="Q253" s="710">
        <f t="shared" si="71"/>
        <v>546.54032652576427</v>
      </c>
      <c r="R253" s="710">
        <f t="shared" si="72"/>
        <v>534.14698332622231</v>
      </c>
      <c r="S253" s="710">
        <f t="shared" si="73"/>
        <v>526.6797207110543</v>
      </c>
      <c r="T253" s="710">
        <f t="shared" si="74"/>
        <v>524.17329452002582</v>
      </c>
    </row>
    <row r="254" spans="2:20">
      <c r="B254" s="580">
        <v>180</v>
      </c>
      <c r="C254" s="710">
        <f t="shared" si="59"/>
        <v>0.6821394128888959</v>
      </c>
      <c r="D254" s="710">
        <f t="shared" si="60"/>
        <v>1361.2928229066681</v>
      </c>
      <c r="E254" s="710">
        <f t="shared" si="61"/>
        <v>435.16302459459655</v>
      </c>
      <c r="F254" s="710">
        <f t="shared" si="62"/>
        <v>308.697764031784</v>
      </c>
      <c r="G254" s="710">
        <f t="shared" si="63"/>
        <v>298.59731461127427</v>
      </c>
      <c r="H254" s="717">
        <f t="shared" si="64"/>
        <v>298.00437545329805</v>
      </c>
      <c r="I254" s="710">
        <f t="shared" si="65"/>
        <v>298.00336670255098</v>
      </c>
      <c r="J254" s="710">
        <f t="shared" si="66"/>
        <v>298.00269996594136</v>
      </c>
      <c r="K254" s="710">
        <f t="shared" si="67"/>
        <v>298.00232082390431</v>
      </c>
      <c r="L254" s="710">
        <f t="shared" si="68"/>
        <v>298.00219775557781</v>
      </c>
      <c r="N254" s="580">
        <v>180</v>
      </c>
      <c r="O254" s="710">
        <f t="shared" si="69"/>
        <v>0.6821394128888959</v>
      </c>
      <c r="P254" s="710">
        <f t="shared" si="70"/>
        <v>564.97579818411589</v>
      </c>
      <c r="Q254" s="710">
        <f t="shared" si="71"/>
        <v>547.73429716064686</v>
      </c>
      <c r="R254" s="710">
        <f t="shared" si="72"/>
        <v>535.3551899179223</v>
      </c>
      <c r="S254" s="710">
        <f t="shared" si="73"/>
        <v>527.89645177448915</v>
      </c>
      <c r="T254" s="710">
        <f t="shared" si="74"/>
        <v>525.39279827287169</v>
      </c>
    </row>
    <row r="255" spans="2:20">
      <c r="B255" s="580">
        <v>181</v>
      </c>
      <c r="C255" s="710">
        <f t="shared" si="59"/>
        <v>0.68592907629383415</v>
      </c>
      <c r="D255" s="710">
        <f t="shared" si="60"/>
        <v>1362.2987586649042</v>
      </c>
      <c r="E255" s="710">
        <f t="shared" si="61"/>
        <v>436.10207798302275</v>
      </c>
      <c r="F255" s="710">
        <f t="shared" si="62"/>
        <v>308.83441229494736</v>
      </c>
      <c r="G255" s="710">
        <f t="shared" si="63"/>
        <v>298.60847936762656</v>
      </c>
      <c r="H255" s="717">
        <f t="shared" si="64"/>
        <v>298.00447901107236</v>
      </c>
      <c r="I255" s="710">
        <f t="shared" si="65"/>
        <v>298.00345058744244</v>
      </c>
      <c r="J255" s="710">
        <f t="shared" si="66"/>
        <v>298.00277050349189</v>
      </c>
      <c r="K255" s="710">
        <f t="shared" si="67"/>
        <v>298.00238363041746</v>
      </c>
      <c r="L255" s="710">
        <f t="shared" si="68"/>
        <v>298.00225802782876</v>
      </c>
      <c r="N255" s="580">
        <v>181</v>
      </c>
      <c r="O255" s="710">
        <f t="shared" si="69"/>
        <v>0.68592907629383415</v>
      </c>
      <c r="P255" s="710">
        <f t="shared" si="70"/>
        <v>566.148527388768</v>
      </c>
      <c r="Q255" s="710">
        <f t="shared" si="71"/>
        <v>548.92688346058935</v>
      </c>
      <c r="R255" s="710">
        <f t="shared" si="72"/>
        <v>536.56199566897294</v>
      </c>
      <c r="S255" s="710">
        <f t="shared" si="73"/>
        <v>529.11177211367806</v>
      </c>
      <c r="T255" s="710">
        <f t="shared" si="74"/>
        <v>526.61088808671036</v>
      </c>
    </row>
    <row r="256" spans="2:20">
      <c r="B256" s="580">
        <v>182</v>
      </c>
      <c r="C256" s="710">
        <f t="shared" si="59"/>
        <v>0.68971873969877251</v>
      </c>
      <c r="D256" s="710">
        <f t="shared" si="60"/>
        <v>1363.2900649796916</v>
      </c>
      <c r="E256" s="710">
        <f t="shared" si="61"/>
        <v>437.04026764034268</v>
      </c>
      <c r="F256" s="710">
        <f t="shared" si="62"/>
        <v>308.97185547336517</v>
      </c>
      <c r="G256" s="710">
        <f t="shared" si="63"/>
        <v>298.61977849114299</v>
      </c>
      <c r="H256" s="717">
        <f t="shared" si="64"/>
        <v>298.00458436902386</v>
      </c>
      <c r="I256" s="710">
        <f t="shared" si="65"/>
        <v>298.00353602378266</v>
      </c>
      <c r="J256" s="710">
        <f t="shared" si="66"/>
        <v>298.00284241853819</v>
      </c>
      <c r="K256" s="710">
        <f t="shared" si="67"/>
        <v>298.00244771152973</v>
      </c>
      <c r="L256" s="710">
        <f t="shared" si="68"/>
        <v>298.00231954056215</v>
      </c>
      <c r="N256" s="580">
        <v>182</v>
      </c>
      <c r="O256" s="710">
        <f t="shared" si="69"/>
        <v>0.68971873969877251</v>
      </c>
      <c r="P256" s="710">
        <f t="shared" si="70"/>
        <v>567.31989688660167</v>
      </c>
      <c r="Q256" s="710">
        <f t="shared" si="71"/>
        <v>550.11808703064219</v>
      </c>
      <c r="R256" s="710">
        <f t="shared" si="72"/>
        <v>537.76740220356191</v>
      </c>
      <c r="S256" s="710">
        <f t="shared" si="73"/>
        <v>530.32568336426846</v>
      </c>
      <c r="T256" s="710">
        <f t="shared" si="74"/>
        <v>527.82756560091616</v>
      </c>
    </row>
    <row r="257" spans="2:20">
      <c r="B257" s="580">
        <v>183</v>
      </c>
      <c r="C257" s="710">
        <f t="shared" si="59"/>
        <v>0.69350840310371076</v>
      </c>
      <c r="D257" s="710">
        <f t="shared" si="60"/>
        <v>1364.2669846547212</v>
      </c>
      <c r="E257" s="710">
        <f t="shared" si="61"/>
        <v>437.97757934911806</v>
      </c>
      <c r="F257" s="710">
        <f t="shared" si="62"/>
        <v>309.11009084358614</v>
      </c>
      <c r="G257" s="710">
        <f t="shared" si="63"/>
        <v>298.63121260183675</v>
      </c>
      <c r="H257" s="717">
        <f t="shared" si="64"/>
        <v>298.00469154673226</v>
      </c>
      <c r="I257" s="710">
        <f t="shared" si="65"/>
        <v>298.00362302991152</v>
      </c>
      <c r="J257" s="710">
        <f t="shared" si="66"/>
        <v>298.00291572850801</v>
      </c>
      <c r="K257" s="710">
        <f t="shared" si="67"/>
        <v>298.0025130841106</v>
      </c>
      <c r="L257" s="710">
        <f t="shared" si="68"/>
        <v>298.0023823104587</v>
      </c>
      <c r="N257" s="580">
        <v>183</v>
      </c>
      <c r="O257" s="710">
        <f t="shared" si="69"/>
        <v>0.69350840310371076</v>
      </c>
      <c r="P257" s="710">
        <f t="shared" si="70"/>
        <v>568.48990825411249</v>
      </c>
      <c r="Q257" s="710">
        <f t="shared" si="71"/>
        <v>551.30790947399498</v>
      </c>
      <c r="R257" s="710">
        <f t="shared" si="72"/>
        <v>538.97141114399392</v>
      </c>
      <c r="S257" s="710">
        <f t="shared" si="73"/>
        <v>531.53818716001115</v>
      </c>
      <c r="T257" s="710">
        <f t="shared" si="74"/>
        <v>529.04283245296313</v>
      </c>
    </row>
    <row r="258" spans="2:20">
      <c r="B258" s="580">
        <v>184</v>
      </c>
      <c r="C258" s="710">
        <f t="shared" si="59"/>
        <v>0.69729806650864912</v>
      </c>
      <c r="D258" s="710">
        <f t="shared" si="60"/>
        <v>1365.2297563968318</v>
      </c>
      <c r="E258" s="710">
        <f t="shared" si="61"/>
        <v>438.91399920723006</v>
      </c>
      <c r="F258" s="710">
        <f t="shared" si="62"/>
        <v>309.24911567258778</v>
      </c>
      <c r="G258" s="710">
        <f t="shared" si="63"/>
        <v>298.64278231508939</v>
      </c>
      <c r="H258" s="717">
        <f t="shared" si="64"/>
        <v>298.00480056384845</v>
      </c>
      <c r="I258" s="710">
        <f t="shared" si="65"/>
        <v>298.00371162424949</v>
      </c>
      <c r="J258" s="710">
        <f t="shared" si="66"/>
        <v>298.00299045091595</v>
      </c>
      <c r="K258" s="710">
        <f t="shared" si="67"/>
        <v>298.00257976512023</v>
      </c>
      <c r="L258" s="710">
        <f t="shared" si="68"/>
        <v>298.00244635429095</v>
      </c>
      <c r="N258" s="580">
        <v>184</v>
      </c>
      <c r="O258" s="710">
        <f t="shared" si="69"/>
        <v>0.69729806650864912</v>
      </c>
      <c r="P258" s="710">
        <f t="shared" si="70"/>
        <v>569.65856306596845</v>
      </c>
      <c r="Q258" s="710">
        <f t="shared" si="71"/>
        <v>552.49635239197869</v>
      </c>
      <c r="R258" s="710">
        <f t="shared" si="72"/>
        <v>540.17402411069304</v>
      </c>
      <c r="S258" s="710">
        <f t="shared" si="73"/>
        <v>532.74928513276257</v>
      </c>
      <c r="T258" s="710">
        <f t="shared" si="74"/>
        <v>530.25669027842662</v>
      </c>
    </row>
    <row r="259" spans="2:20">
      <c r="B259" s="580">
        <v>185</v>
      </c>
      <c r="C259" s="710">
        <f t="shared" si="59"/>
        <v>0.70108772991358737</v>
      </c>
      <c r="D259" s="710">
        <f t="shared" si="60"/>
        <v>1366.1786148853132</v>
      </c>
      <c r="E259" s="710">
        <f t="shared" si="61"/>
        <v>439.84951362231709</v>
      </c>
      <c r="F259" s="710">
        <f t="shared" si="62"/>
        <v>309.38892721816364</v>
      </c>
      <c r="G259" s="710">
        <f t="shared" si="63"/>
        <v>298.65448824165111</v>
      </c>
      <c r="H259" s="717">
        <f t="shared" si="64"/>
        <v>298.00491144009402</v>
      </c>
      <c r="I259" s="710">
        <f t="shared" si="65"/>
        <v>298.00380182529642</v>
      </c>
      <c r="J259" s="710">
        <f t="shared" si="66"/>
        <v>298.00306660336275</v>
      </c>
      <c r="K259" s="710">
        <f t="shared" si="67"/>
        <v>298.00264777160862</v>
      </c>
      <c r="L259" s="710">
        <f t="shared" si="68"/>
        <v>298.00251168892265</v>
      </c>
      <c r="N259" s="580">
        <v>185</v>
      </c>
      <c r="O259" s="710">
        <f t="shared" si="69"/>
        <v>0.70108772991358737</v>
      </c>
      <c r="P259" s="710">
        <f t="shared" si="70"/>
        <v>570.82586289501182</v>
      </c>
      <c r="Q259" s="710">
        <f t="shared" si="71"/>
        <v>553.6834173840673</v>
      </c>
      <c r="R259" s="710">
        <f t="shared" si="72"/>
        <v>541.37524272220412</v>
      </c>
      <c r="S259" s="710">
        <f t="shared" si="73"/>
        <v>533.95897891248762</v>
      </c>
      <c r="T259" s="710">
        <f t="shared" si="74"/>
        <v>531.46914071098547</v>
      </c>
    </row>
    <row r="260" spans="2:20">
      <c r="B260" s="580">
        <v>186</v>
      </c>
      <c r="C260" s="710">
        <f t="shared" si="59"/>
        <v>0.70487739331852572</v>
      </c>
      <c r="D260" s="710">
        <f t="shared" si="60"/>
        <v>1367.1137908400372</v>
      </c>
      <c r="E260" s="710">
        <f t="shared" si="61"/>
        <v>440.78410930630656</v>
      </c>
      <c r="F260" s="710">
        <f t="shared" si="62"/>
        <v>309.52952272930332</v>
      </c>
      <c r="G260" s="710">
        <f t="shared" si="63"/>
        <v>298.66633098764044</v>
      </c>
      <c r="H260" s="717">
        <f t="shared" si="64"/>
        <v>298.00502419526038</v>
      </c>
      <c r="I260" s="710">
        <f t="shared" si="65"/>
        <v>298.00389365163142</v>
      </c>
      <c r="J260" s="710">
        <f t="shared" si="66"/>
        <v>298.0031442035347</v>
      </c>
      <c r="K260" s="710">
        <f t="shared" si="67"/>
        <v>298.00271712071532</v>
      </c>
      <c r="L260" s="710">
        <f t="shared" si="68"/>
        <v>298.0025783313082</v>
      </c>
      <c r="N260" s="580">
        <v>186</v>
      </c>
      <c r="O260" s="710">
        <f t="shared" si="69"/>
        <v>0.70487739331852572</v>
      </c>
      <c r="P260" s="710">
        <f t="shared" si="70"/>
        <v>571.99180931226113</v>
      </c>
      <c r="Q260" s="710">
        <f t="shared" si="71"/>
        <v>554.86910604788068</v>
      </c>
      <c r="R260" s="710">
        <f t="shared" si="72"/>
        <v>542.57506859519549</v>
      </c>
      <c r="S260" s="710">
        <f t="shared" si="73"/>
        <v>535.16727012726096</v>
      </c>
      <c r="T260" s="710">
        <f t="shared" si="74"/>
        <v>532.68018538242438</v>
      </c>
    </row>
    <row r="261" spans="2:20">
      <c r="B261" s="580">
        <v>187</v>
      </c>
      <c r="C261" s="710">
        <f t="shared" si="59"/>
        <v>0.70866705672346397</v>
      </c>
      <c r="D261" s="710">
        <f t="shared" si="60"/>
        <v>1368.0355110884348</v>
      </c>
      <c r="E261" s="710">
        <f t="shared" si="61"/>
        <v>441.71777327004037</v>
      </c>
      <c r="F261" s="710">
        <f t="shared" si="62"/>
        <v>309.67089944656487</v>
      </c>
      <c r="G261" s="710">
        <f t="shared" si="63"/>
        <v>298.67831115454504</v>
      </c>
      <c r="H261" s="717">
        <f t="shared" si="64"/>
        <v>298.00513884920832</v>
      </c>
      <c r="I261" s="710">
        <f t="shared" si="65"/>
        <v>298.0039871219119</v>
      </c>
      <c r="J261" s="710">
        <f t="shared" si="66"/>
        <v>298.00322326920286</v>
      </c>
      <c r="K261" s="710">
        <f t="shared" si="67"/>
        <v>298.00278782966842</v>
      </c>
      <c r="L261" s="710">
        <f t="shared" si="68"/>
        <v>298.0026462984921</v>
      </c>
      <c r="N261" s="580">
        <v>187</v>
      </c>
      <c r="O261" s="710">
        <f t="shared" si="69"/>
        <v>0.70866705672346397</v>
      </c>
      <c r="P261" s="710">
        <f t="shared" si="70"/>
        <v>573.15640388691361</v>
      </c>
      <c r="Q261" s="710">
        <f t="shared" si="71"/>
        <v>556.05341997918595</v>
      </c>
      <c r="R261" s="710">
        <f t="shared" si="72"/>
        <v>543.77350334446135</v>
      </c>
      <c r="S261" s="710">
        <f t="shared" si="73"/>
        <v>536.37416040326957</v>
      </c>
      <c r="T261" s="710">
        <f t="shared" si="74"/>
        <v>533.88982592263653</v>
      </c>
    </row>
    <row r="262" spans="2:20">
      <c r="B262" s="580">
        <v>188</v>
      </c>
      <c r="C262" s="710">
        <f t="shared" si="59"/>
        <v>0.71245672012840233</v>
      </c>
      <c r="D262" s="710">
        <f t="shared" si="60"/>
        <v>1368.9439986313416</v>
      </c>
      <c r="E262" s="710">
        <f t="shared" si="61"/>
        <v>442.65049281799224</v>
      </c>
      <c r="F262" s="710">
        <f t="shared" si="62"/>
        <v>309.81305460244027</v>
      </c>
      <c r="G262" s="710">
        <f t="shared" si="63"/>
        <v>298.69042933922304</v>
      </c>
      <c r="H262" s="717">
        <f t="shared" si="64"/>
        <v>298.00525542186722</v>
      </c>
      <c r="I262" s="710">
        <f t="shared" si="65"/>
        <v>298.00408225487308</v>
      </c>
      <c r="J262" s="710">
        <f t="shared" si="66"/>
        <v>298.00330381822261</v>
      </c>
      <c r="K262" s="710">
        <f t="shared" si="67"/>
        <v>298.00285991578426</v>
      </c>
      <c r="L262" s="710">
        <f t="shared" si="68"/>
        <v>298.00271560760814</v>
      </c>
      <c r="N262" s="580">
        <v>188</v>
      </c>
      <c r="O262" s="710">
        <f t="shared" si="69"/>
        <v>0.71245672012840233</v>
      </c>
      <c r="P262" s="710">
        <f t="shared" si="70"/>
        <v>574.31964818634685</v>
      </c>
      <c r="Q262" s="710">
        <f t="shared" si="71"/>
        <v>557.23636077190042</v>
      </c>
      <c r="R262" s="710">
        <f t="shared" si="72"/>
        <v>544.97054858292313</v>
      </c>
      <c r="S262" s="710">
        <f t="shared" si="73"/>
        <v>537.57965136481528</v>
      </c>
      <c r="T262" s="710">
        <f t="shared" si="74"/>
        <v>535.09806395962471</v>
      </c>
    </row>
    <row r="263" spans="2:20">
      <c r="B263" s="580">
        <v>189</v>
      </c>
      <c r="C263" s="710">
        <f t="shared" si="59"/>
        <v>0.71624638353334069</v>
      </c>
      <c r="D263" s="710">
        <f t="shared" si="60"/>
        <v>1369.8394727077275</v>
      </c>
      <c r="E263" s="710">
        <f t="shared" si="61"/>
        <v>443.58225554307461</v>
      </c>
      <c r="F263" s="710">
        <f t="shared" si="62"/>
        <v>309.95598542171388</v>
      </c>
      <c r="G263" s="710">
        <f t="shared" si="63"/>
        <v>298.70268613390402</v>
      </c>
      <c r="H263" s="717">
        <f t="shared" si="64"/>
        <v>298.00537393323458</v>
      </c>
      <c r="I263" s="710">
        <f t="shared" si="65"/>
        <v>298.00417906932728</v>
      </c>
      <c r="J263" s="710">
        <f t="shared" si="66"/>
        <v>298.0033858685328</v>
      </c>
      <c r="K263" s="710">
        <f t="shared" si="67"/>
        <v>298.00293339646652</v>
      </c>
      <c r="L263" s="710">
        <f t="shared" si="68"/>
        <v>298.00278627587892</v>
      </c>
      <c r="N263" s="580">
        <v>189</v>
      </c>
      <c r="O263" s="710">
        <f t="shared" si="69"/>
        <v>0.71624638353334069</v>
      </c>
      <c r="P263" s="710">
        <f t="shared" si="70"/>
        <v>575.48154377612138</v>
      </c>
      <c r="Q263" s="710">
        <f t="shared" si="71"/>
        <v>558.4179300180931</v>
      </c>
      <c r="R263" s="710">
        <f t="shared" si="72"/>
        <v>546.1662059216327</v>
      </c>
      <c r="S263" s="710">
        <f t="shared" si="73"/>
        <v>538.78374463431624</v>
      </c>
      <c r="T263" s="710">
        <f t="shared" si="74"/>
        <v>536.30490111950473</v>
      </c>
    </row>
    <row r="264" spans="2:20">
      <c r="B264" s="580">
        <v>190</v>
      </c>
      <c r="C264" s="710">
        <f t="shared" si="59"/>
        <v>0.72003604693827894</v>
      </c>
      <c r="D264" s="710">
        <f t="shared" si="60"/>
        <v>1370.7221488583305</v>
      </c>
      <c r="E264" s="710">
        <f t="shared" si="61"/>
        <v>444.51304932153505</v>
      </c>
      <c r="F264" s="710">
        <f t="shared" si="62"/>
        <v>310.09968912181347</v>
      </c>
      <c r="G264" s="710">
        <f t="shared" si="63"/>
        <v>298.71508212619131</v>
      </c>
      <c r="H264" s="717">
        <f t="shared" si="64"/>
        <v>298.00549440337505</v>
      </c>
      <c r="I264" s="710">
        <f t="shared" si="65"/>
        <v>298.00427758416322</v>
      </c>
      <c r="J264" s="710">
        <f t="shared" si="66"/>
        <v>298.00346943815538</v>
      </c>
      <c r="K264" s="710">
        <f t="shared" si="67"/>
        <v>298.00300828920587</v>
      </c>
      <c r="L264" s="710">
        <f t="shared" si="68"/>
        <v>298.00285832061508</v>
      </c>
      <c r="N264" s="580">
        <v>190</v>
      </c>
      <c r="O264" s="710">
        <f t="shared" si="69"/>
        <v>0.72003604693827894</v>
      </c>
      <c r="P264" s="710">
        <f t="shared" si="70"/>
        <v>576.64209221998237</v>
      </c>
      <c r="Q264" s="710">
        <f t="shared" si="71"/>
        <v>559.59812930798716</v>
      </c>
      <c r="R264" s="710">
        <f t="shared" si="72"/>
        <v>547.36047696977369</v>
      </c>
      <c r="S264" s="710">
        <f t="shared" si="73"/>
        <v>539.98644183230999</v>
      </c>
      <c r="T264" s="710">
        <f t="shared" si="74"/>
        <v>537.51033902650659</v>
      </c>
    </row>
    <row r="265" spans="2:20">
      <c r="B265" s="580">
        <v>191</v>
      </c>
      <c r="C265" s="710">
        <f t="shared" si="59"/>
        <v>0.7238257103432173</v>
      </c>
      <c r="D265" s="710">
        <f t="shared" si="60"/>
        <v>1371.5922389882148</v>
      </c>
      <c r="E265" s="710">
        <f t="shared" si="61"/>
        <v>445.44286230793887</v>
      </c>
      <c r="F265" s="710">
        <f t="shared" si="62"/>
        <v>310.24416291315521</v>
      </c>
      <c r="G265" s="710">
        <f t="shared" si="63"/>
        <v>298.72761789906406</v>
      </c>
      <c r="H265" s="717">
        <f t="shared" si="64"/>
        <v>298.00561685242013</v>
      </c>
      <c r="I265" s="710">
        <f t="shared" si="65"/>
        <v>298.0043778183454</v>
      </c>
      <c r="J265" s="710">
        <f t="shared" si="66"/>
        <v>298.0035545451945</v>
      </c>
      <c r="K265" s="710">
        <f t="shared" si="67"/>
        <v>298.00308461157897</v>
      </c>
      <c r="L265" s="710">
        <f t="shared" si="68"/>
        <v>298.00293175921485</v>
      </c>
      <c r="N265" s="580">
        <v>191</v>
      </c>
      <c r="O265" s="710">
        <f t="shared" si="69"/>
        <v>0.7238257103432173</v>
      </c>
      <c r="P265" s="710">
        <f t="shared" si="70"/>
        <v>577.80129507986214</v>
      </c>
      <c r="Q265" s="710">
        <f t="shared" si="71"/>
        <v>560.77696022996213</v>
      </c>
      <c r="R265" s="710">
        <f t="shared" si="72"/>
        <v>548.55336333466414</v>
      </c>
      <c r="S265" s="710">
        <f t="shared" si="73"/>
        <v>541.18774457745474</v>
      </c>
      <c r="T265" s="710">
        <f t="shared" si="74"/>
        <v>538.71437930297736</v>
      </c>
    </row>
    <row r="266" spans="2:20">
      <c r="B266" s="580">
        <v>192</v>
      </c>
      <c r="C266" s="710">
        <f t="shared" si="59"/>
        <v>0.72761537374815555</v>
      </c>
      <c r="D266" s="710">
        <f t="shared" si="60"/>
        <v>1372.4499514282693</v>
      </c>
      <c r="E266" s="710">
        <f t="shared" si="61"/>
        <v>446.37168293023814</v>
      </c>
      <c r="F266" s="710">
        <f t="shared" si="62"/>
        <v>310.3894039994812</v>
      </c>
      <c r="G266" s="710">
        <f t="shared" si="63"/>
        <v>298.74029403088014</v>
      </c>
      <c r="H266" s="717">
        <f t="shared" si="64"/>
        <v>298.00574130056731</v>
      </c>
      <c r="I266" s="710">
        <f t="shared" si="65"/>
        <v>298.00447979091371</v>
      </c>
      <c r="J266" s="710">
        <f t="shared" si="66"/>
        <v>298.00364120783604</v>
      </c>
      <c r="K266" s="710">
        <f t="shared" si="67"/>
        <v>298.00316238124827</v>
      </c>
      <c r="L266" s="710">
        <f t="shared" si="68"/>
        <v>298.00300660916315</v>
      </c>
      <c r="N266" s="580">
        <v>192</v>
      </c>
      <c r="O266" s="710">
        <f t="shared" si="69"/>
        <v>0.72761537374815555</v>
      </c>
      <c r="P266" s="710">
        <f t="shared" si="70"/>
        <v>578.95915391588176</v>
      </c>
      <c r="Q266" s="710">
        <f t="shared" si="71"/>
        <v>561.95442437055567</v>
      </c>
      <c r="R266" s="710">
        <f t="shared" si="72"/>
        <v>549.74486662175855</v>
      </c>
      <c r="S266" s="710">
        <f t="shared" si="73"/>
        <v>542.38765448653214</v>
      </c>
      <c r="T266" s="710">
        <f t="shared" si="74"/>
        <v>539.91702356938288</v>
      </c>
    </row>
    <row r="267" spans="2:20">
      <c r="B267" s="580">
        <v>193</v>
      </c>
      <c r="C267" s="710">
        <f t="shared" ref="C267:C330" si="75">$C$73*B267</f>
        <v>0.73140503715309391</v>
      </c>
      <c r="D267" s="710">
        <f t="shared" ref="D267:D330" si="76">(1-2*FoAb-2*FoAb*BiCombAb)*D266+2*FoAb*E266+2*FoAb*BiCombAb*Tcomb</f>
        <v>1373.2954909956657</v>
      </c>
      <c r="E267" s="710">
        <f t="shared" ref="E267:E330" si="77">FoAb*D266+(1-2*FoAb)*E266+FoAb*F266</f>
        <v>447.29949988492433</v>
      </c>
      <c r="F267" s="710">
        <f t="shared" ref="F267:F330" si="78">FoAb*E266+(1-2*FoAb)*F266+FoAb*G266</f>
        <v>310.53540957819087</v>
      </c>
      <c r="G267" s="710">
        <f t="shared" ref="G267:G330" si="79">FoAb*F266+(1-2*FoAb)*G266+FoAb*H266</f>
        <v>298.75311109537898</v>
      </c>
      <c r="H267" s="717">
        <f t="shared" ref="H267:H330" si="80">_FoN1*G266+(1-_FoN1-_FoN2)*H266+_FoN2*I266</f>
        <v>298.0058677680795</v>
      </c>
      <c r="I267" s="710">
        <f t="shared" ref="I267:I330" si="81">FoCase*H266+(1-2*FoCase)*I266+FoCase*J266</f>
        <v>298.00458352098229</v>
      </c>
      <c r="J267" s="710">
        <f t="shared" ref="J267:J330" si="82">FoCase*I266+(1-2*FoCase)*J266+FoCase*K266</f>
        <v>298.00372944434679</v>
      </c>
      <c r="K267" s="710">
        <f t="shared" ref="K267:K330" si="83">FoCase*J266+(1-2*FoCase)*K266+FoCase*L266</f>
        <v>298.00324161596092</v>
      </c>
      <c r="L267" s="710">
        <f t="shared" ref="L267:L330" si="84">(1-2*FoCase-2*FoCase*BiAtmCase)*L266+2*FoCase*K266+2*FoCase*BiAtmCase*Tatm</f>
        <v>298.00308288803132</v>
      </c>
      <c r="N267" s="580">
        <v>193</v>
      </c>
      <c r="O267" s="710">
        <f t="shared" ref="O267:O330" si="85">$O$73*N267</f>
        <v>0.73140503715309391</v>
      </c>
      <c r="P267" s="710">
        <f t="shared" ref="P267:P330" si="86">(1-2*FoCase-2*FoCase*BiCombCase)*P266+2*FoCase*Q266+2*FoCase*BiCombCase*Tcomb</f>
        <v>580.11567028635352</v>
      </c>
      <c r="Q267" s="710">
        <f t="shared" ref="Q267:Q330" si="87">FoCase*P266+(1-2*FoCase)*Q266+FoCase*R266</f>
        <v>563.13052331446625</v>
      </c>
      <c r="R267" s="710">
        <f t="shared" ref="R267:R330" si="88">FoCase*Q266+(1-2*FoCase)*R266+FoCase*S266</f>
        <v>550.93498843464965</v>
      </c>
      <c r="S267" s="710">
        <f t="shared" ref="S267:S330" si="89">FoCase*R266+(1-2*FoCase)*S266+FoCase*T266</f>
        <v>543.5861731744493</v>
      </c>
      <c r="T267" s="710">
        <f t="shared" ref="T267:T330" si="90">(1-2*FoCase-2*FoCase*BiAtmCase)*T266+2*FoCase*S266+2*FoCase*BiAtmCase*Tatm</f>
        <v>541.11827344431026</v>
      </c>
    </row>
    <row r="268" spans="2:20">
      <c r="B268" s="580">
        <v>194</v>
      </c>
      <c r="C268" s="710">
        <f t="shared" si="75"/>
        <v>0.73519470055803215</v>
      </c>
      <c r="D268" s="710">
        <f t="shared" si="76"/>
        <v>1374.1290590532931</v>
      </c>
      <c r="E268" s="710">
        <f t="shared" si="77"/>
        <v>448.22630213226421</v>
      </c>
      <c r="F268" s="710">
        <f t="shared" si="78"/>
        <v>310.68217684066593</v>
      </c>
      <c r="G268" s="710">
        <f t="shared" si="79"/>
        <v>298.76606966168532</v>
      </c>
      <c r="H268" s="717">
        <f t="shared" si="80"/>
        <v>298.00599627528442</v>
      </c>
      <c r="I268" s="710">
        <f t="shared" si="81"/>
        <v>298.00468902773935</v>
      </c>
      <c r="J268" s="710">
        <f t="shared" si="82"/>
        <v>298.0038192730741</v>
      </c>
      <c r="K268" s="710">
        <f t="shared" si="83"/>
        <v>298.0033223335484</v>
      </c>
      <c r="L268" s="710">
        <f t="shared" si="84"/>
        <v>298.00316061347604</v>
      </c>
      <c r="N268" s="580">
        <v>194</v>
      </c>
      <c r="O268" s="710">
        <f t="shared" si="85"/>
        <v>0.73519470055803215</v>
      </c>
      <c r="P268" s="710">
        <f t="shared" si="86"/>
        <v>581.27084574778326</v>
      </c>
      <c r="Q268" s="710">
        <f t="shared" si="87"/>
        <v>564.30525864455444</v>
      </c>
      <c r="R268" s="710">
        <f t="shared" si="88"/>
        <v>552.12373037507132</v>
      </c>
      <c r="S268" s="710">
        <f t="shared" si="89"/>
        <v>544.78330225424099</v>
      </c>
      <c r="T268" s="710">
        <f t="shared" si="90"/>
        <v>542.31813054447014</v>
      </c>
    </row>
    <row r="269" spans="2:20">
      <c r="B269" s="580">
        <v>195</v>
      </c>
      <c r="C269" s="710">
        <f t="shared" si="75"/>
        <v>0.73898436396297051</v>
      </c>
      <c r="D269" s="710">
        <f t="shared" si="76"/>
        <v>1374.9508535681873</v>
      </c>
      <c r="E269" s="710">
        <f t="shared" si="77"/>
        <v>449.15207889161672</v>
      </c>
      <c r="F269" s="710">
        <f t="shared" si="78"/>
        <v>310.82970297258868</v>
      </c>
      <c r="G269" s="710">
        <f t="shared" si="79"/>
        <v>298.77917029431291</v>
      </c>
      <c r="H269" s="717">
        <f t="shared" si="80"/>
        <v>298.00612684257391</v>
      </c>
      <c r="I269" s="710">
        <f t="shared" si="81"/>
        <v>298.00479633044625</v>
      </c>
      <c r="J269" s="710">
        <f t="shared" si="82"/>
        <v>298.00391071244485</v>
      </c>
      <c r="K269" s="710">
        <f t="shared" si="83"/>
        <v>298.00340455192588</v>
      </c>
      <c r="L269" s="710">
        <f t="shared" si="84"/>
        <v>298.00323980323896</v>
      </c>
      <c r="N269" s="580">
        <v>195</v>
      </c>
      <c r="O269" s="710">
        <f t="shared" si="85"/>
        <v>0.73898436396297051</v>
      </c>
      <c r="P269" s="710">
        <f t="shared" si="86"/>
        <v>582.42468185487178</v>
      </c>
      <c r="Q269" s="710">
        <f t="shared" si="87"/>
        <v>565.47863194184629</v>
      </c>
      <c r="R269" s="710">
        <f t="shared" si="88"/>
        <v>553.31109404290009</v>
      </c>
      <c r="S269" s="710">
        <f t="shared" si="89"/>
        <v>545.97904333707163</v>
      </c>
      <c r="T269" s="710">
        <f t="shared" si="90"/>
        <v>543.51659648469843</v>
      </c>
    </row>
    <row r="270" spans="2:20">
      <c r="B270" s="580">
        <v>196</v>
      </c>
      <c r="C270" s="710">
        <f t="shared" si="75"/>
        <v>0.74277402736790876</v>
      </c>
      <c r="D270" s="710">
        <f t="shared" si="76"/>
        <v>1375.7610691689711</v>
      </c>
      <c r="E270" s="710">
        <f t="shared" si="77"/>
        <v>450.07681963683001</v>
      </c>
      <c r="F270" s="710">
        <f t="shared" si="78"/>
        <v>310.97798515425421</v>
      </c>
      <c r="G270" s="710">
        <f t="shared" si="79"/>
        <v>298.79241355316856</v>
      </c>
      <c r="H270" s="717">
        <f t="shared" si="80"/>
        <v>298.00625949040318</v>
      </c>
      <c r="I270" s="710">
        <f t="shared" si="81"/>
        <v>298.00490544843706</v>
      </c>
      <c r="J270" s="710">
        <f t="shared" si="82"/>
        <v>298.00400378096526</v>
      </c>
      <c r="K270" s="710">
        <f t="shared" si="83"/>
        <v>298.00348828909154</v>
      </c>
      <c r="L270" s="710">
        <f t="shared" si="84"/>
        <v>298.00332047514615</v>
      </c>
      <c r="N270" s="580">
        <v>196</v>
      </c>
      <c r="O270" s="710">
        <f t="shared" si="85"/>
        <v>0.74277402736790876</v>
      </c>
      <c r="P270" s="710">
        <f t="shared" si="86"/>
        <v>583.57718016051751</v>
      </c>
      <c r="Q270" s="710">
        <f t="shared" si="87"/>
        <v>566.65064478553427</v>
      </c>
      <c r="R270" s="710">
        <f t="shared" si="88"/>
        <v>554.49708103615762</v>
      </c>
      <c r="S270" s="710">
        <f t="shared" si="89"/>
        <v>547.17339803223751</v>
      </c>
      <c r="T270" s="710">
        <f t="shared" si="90"/>
        <v>544.71367287795886</v>
      </c>
    </row>
    <row r="271" spans="2:20">
      <c r="B271" s="580">
        <v>197</v>
      </c>
      <c r="C271" s="710">
        <f t="shared" si="75"/>
        <v>0.74656369077284712</v>
      </c>
      <c r="D271" s="710">
        <f t="shared" si="76"/>
        <v>1376.5598972023213</v>
      </c>
      <c r="E271" s="710">
        <f t="shared" si="77"/>
        <v>451.00051409171715</v>
      </c>
      <c r="F271" s="710">
        <f t="shared" si="78"/>
        <v>311.12702056087676</v>
      </c>
      <c r="G271" s="710">
        <f t="shared" si="79"/>
        <v>298.80579999355712</v>
      </c>
      <c r="H271" s="717">
        <f t="shared" si="80"/>
        <v>298.0063942392905</v>
      </c>
      <c r="I271" s="710">
        <f t="shared" si="81"/>
        <v>298.0050164011177</v>
      </c>
      <c r="J271" s="710">
        <f t="shared" si="82"/>
        <v>298.0040984972199</v>
      </c>
      <c r="K271" s="710">
        <f t="shared" si="83"/>
        <v>298.00357356312588</v>
      </c>
      <c r="L271" s="710">
        <f t="shared" si="84"/>
        <v>298.00340264710729</v>
      </c>
      <c r="N271" s="580">
        <v>197</v>
      </c>
      <c r="O271" s="710">
        <f t="shared" si="85"/>
        <v>0.74656369077284712</v>
      </c>
      <c r="P271" s="710">
        <f t="shared" si="86"/>
        <v>584.72834221581809</v>
      </c>
      <c r="Q271" s="710">
        <f t="shared" si="87"/>
        <v>567.82129875298006</v>
      </c>
      <c r="R271" s="710">
        <f t="shared" si="88"/>
        <v>555.68169295101268</v>
      </c>
      <c r="S271" s="710">
        <f t="shared" si="89"/>
        <v>548.36636794716935</v>
      </c>
      <c r="T271" s="710">
        <f t="shared" si="90"/>
        <v>545.9093613353449</v>
      </c>
    </row>
    <row r="272" spans="2:20">
      <c r="B272" s="580">
        <v>198</v>
      </c>
      <c r="C272" s="710">
        <f t="shared" si="75"/>
        <v>0.75035335417778548</v>
      </c>
      <c r="D272" s="710">
        <f t="shared" si="76"/>
        <v>1377.347525788482</v>
      </c>
      <c r="E272" s="710">
        <f t="shared" si="77"/>
        <v>451.92315222560904</v>
      </c>
      <c r="F272" s="710">
        <f t="shared" si="78"/>
        <v>311.27680636288937</v>
      </c>
      <c r="G272" s="710">
        <f t="shared" si="79"/>
        <v>298.81933016618609</v>
      </c>
      <c r="H272" s="717">
        <f t="shared" si="80"/>
        <v>298.00653110981625</v>
      </c>
      <c r="I272" s="710">
        <f t="shared" si="81"/>
        <v>298.00512920796547</v>
      </c>
      <c r="J272" s="710">
        <f t="shared" si="82"/>
        <v>298.00419487987119</v>
      </c>
      <c r="K272" s="710">
        <f t="shared" si="83"/>
        <v>298.00366039219102</v>
      </c>
      <c r="L272" s="710">
        <f t="shared" si="84"/>
        <v>298.00348633711513</v>
      </c>
      <c r="N272" s="580">
        <v>198</v>
      </c>
      <c r="O272" s="710">
        <f t="shared" si="85"/>
        <v>0.75035335417778548</v>
      </c>
      <c r="P272" s="710">
        <f t="shared" si="86"/>
        <v>585.87816957007306</v>
      </c>
      <c r="Q272" s="710">
        <f t="shared" si="87"/>
        <v>568.99059541971633</v>
      </c>
      <c r="R272" s="710">
        <f t="shared" si="88"/>
        <v>556.86493138178344</v>
      </c>
      <c r="S272" s="710">
        <f t="shared" si="89"/>
        <v>549.55795468743383</v>
      </c>
      <c r="T272" s="710">
        <f t="shared" si="90"/>
        <v>547.10366346608225</v>
      </c>
    </row>
    <row r="273" spans="2:20">
      <c r="B273" s="580">
        <v>199</v>
      </c>
      <c r="C273" s="710">
        <f t="shared" si="75"/>
        <v>0.75414301758272373</v>
      </c>
      <c r="D273" s="710">
        <f t="shared" si="76"/>
        <v>1378.124139875837</v>
      </c>
      <c r="E273" s="710">
        <f t="shared" si="77"/>
        <v>452.84472424898325</v>
      </c>
      <c r="F273" s="710">
        <f t="shared" si="78"/>
        <v>311.42733972623842</v>
      </c>
      <c r="G273" s="710">
        <f t="shared" si="79"/>
        <v>298.8330046171709</v>
      </c>
      <c r="H273" s="717">
        <f t="shared" si="80"/>
        <v>298.00667012262244</v>
      </c>
      <c r="I273" s="710">
        <f t="shared" si="81"/>
        <v>298.00524388852847</v>
      </c>
      <c r="J273" s="710">
        <f t="shared" si="82"/>
        <v>298.00429294765866</v>
      </c>
      <c r="K273" s="710">
        <f t="shared" si="83"/>
        <v>298.00374879453057</v>
      </c>
      <c r="L273" s="710">
        <f t="shared" si="84"/>
        <v>298.00357156324452</v>
      </c>
      <c r="N273" s="580">
        <v>199</v>
      </c>
      <c r="O273" s="710">
        <f t="shared" si="85"/>
        <v>0.75414301758272373</v>
      </c>
      <c r="P273" s="710">
        <f t="shared" si="86"/>
        <v>587.0266637707856</v>
      </c>
      <c r="Q273" s="710">
        <f t="shared" si="87"/>
        <v>570.15853635944916</v>
      </c>
      <c r="R273" s="710">
        <f t="shared" si="88"/>
        <v>558.04679792093964</v>
      </c>
      <c r="S273" s="710">
        <f t="shared" si="89"/>
        <v>550.74815985673638</v>
      </c>
      <c r="T273" s="710">
        <f t="shared" si="90"/>
        <v>548.29658087753069</v>
      </c>
    </row>
    <row r="274" spans="2:20">
      <c r="B274" s="580">
        <v>200</v>
      </c>
      <c r="C274" s="710">
        <f t="shared" si="75"/>
        <v>0.75793268098766209</v>
      </c>
      <c r="D274" s="710">
        <f t="shared" si="76"/>
        <v>1378.8899212945589</v>
      </c>
      <c r="E274" s="710">
        <f t="shared" si="77"/>
        <v>453.76522060916784</v>
      </c>
      <c r="F274" s="710">
        <f t="shared" si="78"/>
        <v>311.57861781267178</v>
      </c>
      <c r="G274" s="710">
        <f t="shared" si="79"/>
        <v>298.8468238880406</v>
      </c>
      <c r="H274" s="717">
        <f t="shared" si="80"/>
        <v>298.006811298412</v>
      </c>
      <c r="I274" s="710">
        <f t="shared" si="81"/>
        <v>298.00536046242462</v>
      </c>
      <c r="J274" s="710">
        <f t="shared" si="82"/>
        <v>298.00439271939854</v>
      </c>
      <c r="K274" s="710">
        <f t="shared" si="83"/>
        <v>298.00383878846804</v>
      </c>
      <c r="L274" s="710">
        <f t="shared" si="84"/>
        <v>298.00365834365249</v>
      </c>
      <c r="N274" s="580">
        <v>200</v>
      </c>
      <c r="O274" s="710">
        <f t="shared" si="85"/>
        <v>0.75793268098766209</v>
      </c>
      <c r="P274" s="710">
        <f t="shared" si="86"/>
        <v>588.1738263636646</v>
      </c>
      <c r="Q274" s="710">
        <f t="shared" si="87"/>
        <v>571.32512314406006</v>
      </c>
      <c r="R274" s="710">
        <f t="shared" si="88"/>
        <v>559.22729415910453</v>
      </c>
      <c r="S274" s="710">
        <f t="shared" si="89"/>
        <v>551.93698505692294</v>
      </c>
      <c r="T274" s="710">
        <f t="shared" si="90"/>
        <v>549.48811517518641</v>
      </c>
    </row>
    <row r="275" spans="2:20">
      <c r="B275" s="580">
        <v>201</v>
      </c>
      <c r="C275" s="710">
        <f t="shared" si="75"/>
        <v>0.76172234439260034</v>
      </c>
      <c r="D275" s="710">
        <f t="shared" si="76"/>
        <v>1379.6450488093515</v>
      </c>
      <c r="E275" s="710">
        <f t="shared" si="77"/>
        <v>454.68463198611829</v>
      </c>
      <c r="F275" s="710">
        <f t="shared" si="78"/>
        <v>311.73063778002125</v>
      </c>
      <c r="G275" s="710">
        <f t="shared" si="79"/>
        <v>298.86078851574376</v>
      </c>
      <c r="H275" s="717">
        <f t="shared" si="80"/>
        <v>298.0069546579482</v>
      </c>
      <c r="I275" s="710">
        <f t="shared" si="81"/>
        <v>298.00547894934141</v>
      </c>
      <c r="J275" s="710">
        <f t="shared" si="82"/>
        <v>298.00449421398292</v>
      </c>
      <c r="K275" s="710">
        <f t="shared" si="83"/>
        <v>298.00393039240714</v>
      </c>
      <c r="L275" s="710">
        <f t="shared" si="84"/>
        <v>298.0037466965768</v>
      </c>
      <c r="N275" s="580">
        <v>201</v>
      </c>
      <c r="O275" s="710">
        <f t="shared" si="85"/>
        <v>0.76172234439260034</v>
      </c>
      <c r="P275" s="710">
        <f t="shared" si="86"/>
        <v>589.31965889262676</v>
      </c>
      <c r="Q275" s="710">
        <f t="shared" si="87"/>
        <v>572.4903573436078</v>
      </c>
      <c r="R275" s="710">
        <f t="shared" si="88"/>
        <v>560.40642168505724</v>
      </c>
      <c r="S275" s="710">
        <f t="shared" si="89"/>
        <v>553.12443188798204</v>
      </c>
      <c r="T275" s="710">
        <f t="shared" si="90"/>
        <v>550.67826796268423</v>
      </c>
    </row>
    <row r="276" spans="2:20">
      <c r="B276" s="580">
        <v>202</v>
      </c>
      <c r="C276" s="710">
        <f t="shared" si="75"/>
        <v>0.7655120077975387</v>
      </c>
      <c r="D276" s="710">
        <f t="shared" si="76"/>
        <v>1380.3896981712971</v>
      </c>
      <c r="E276" s="710">
        <f t="shared" si="77"/>
        <v>455.6029492882667</v>
      </c>
      <c r="F276" s="710">
        <f t="shared" si="78"/>
        <v>311.88339678247985</v>
      </c>
      <c r="G276" s="710">
        <f t="shared" si="79"/>
        <v>298.87489903265453</v>
      </c>
      <c r="H276" s="717">
        <f t="shared" si="80"/>
        <v>298.00710022205402</v>
      </c>
      <c r="I276" s="710">
        <f t="shared" si="81"/>
        <v>298.00559936903505</v>
      </c>
      <c r="J276" s="710">
        <f t="shared" si="82"/>
        <v>298.00459745037909</v>
      </c>
      <c r="K276" s="710">
        <f t="shared" si="83"/>
        <v>298.00402362483061</v>
      </c>
      <c r="L276" s="710">
        <f t="shared" si="84"/>
        <v>298.00383664033586</v>
      </c>
      <c r="N276" s="580">
        <v>202</v>
      </c>
      <c r="O276" s="710">
        <f t="shared" si="85"/>
        <v>0.7655120077975387</v>
      </c>
      <c r="P276" s="710">
        <f t="shared" si="86"/>
        <v>590.46416289979868</v>
      </c>
      <c r="Q276" s="710">
        <f t="shared" si="87"/>
        <v>573.65424052633102</v>
      </c>
      <c r="R276" s="710">
        <f t="shared" si="88"/>
        <v>561.5841820857346</v>
      </c>
      <c r="S276" s="710">
        <f t="shared" si="89"/>
        <v>554.31050194804732</v>
      </c>
      <c r="T276" s="710">
        <f t="shared" si="90"/>
        <v>551.86704084179939</v>
      </c>
    </row>
    <row r="277" spans="2:20">
      <c r="B277" s="580">
        <v>203</v>
      </c>
      <c r="C277" s="710">
        <f t="shared" si="75"/>
        <v>0.76930167120247694</v>
      </c>
      <c r="D277" s="710">
        <f t="shared" si="76"/>
        <v>1381.1240421688292</v>
      </c>
      <c r="E277" s="710">
        <f t="shared" si="77"/>
        <v>456.52016364844201</v>
      </c>
      <c r="F277" s="710">
        <f t="shared" si="78"/>
        <v>312.03689197087323</v>
      </c>
      <c r="G277" s="710">
        <f t="shared" si="79"/>
        <v>298.88915596657938</v>
      </c>
      <c r="H277" s="717">
        <f t="shared" si="80"/>
        <v>298.00724801161152</v>
      </c>
      <c r="I277" s="710">
        <f t="shared" si="81"/>
        <v>298.00572174132998</v>
      </c>
      <c r="J277" s="710">
        <f t="shared" si="82"/>
        <v>298.00470244762903</v>
      </c>
      <c r="K277" s="710">
        <f t="shared" si="83"/>
        <v>298.00411850429975</v>
      </c>
      <c r="L277" s="710">
        <f t="shared" si="84"/>
        <v>298.00392819332791</v>
      </c>
      <c r="N277" s="580">
        <v>203</v>
      </c>
      <c r="O277" s="710">
        <f t="shared" si="85"/>
        <v>0.76930167120247694</v>
      </c>
      <c r="P277" s="710">
        <f t="shared" si="86"/>
        <v>591.60733992551923</v>
      </c>
      <c r="Q277" s="710">
        <f t="shared" si="87"/>
        <v>574.81677425864996</v>
      </c>
      <c r="R277" s="710">
        <f t="shared" si="88"/>
        <v>562.76057694623364</v>
      </c>
      <c r="S277" s="710">
        <f t="shared" si="89"/>
        <v>555.4951968333994</v>
      </c>
      <c r="T277" s="710">
        <f t="shared" si="90"/>
        <v>553.05443541245018</v>
      </c>
    </row>
    <row r="278" spans="2:20">
      <c r="B278" s="580">
        <v>204</v>
      </c>
      <c r="C278" s="710">
        <f t="shared" si="75"/>
        <v>0.7730913346074153</v>
      </c>
      <c r="D278" s="710">
        <f t="shared" si="76"/>
        <v>1381.8482506778398</v>
      </c>
      <c r="E278" s="710">
        <f t="shared" si="77"/>
        <v>457.43626641986003</v>
      </c>
      <c r="F278" s="710">
        <f t="shared" si="78"/>
        <v>312.19112049292556</v>
      </c>
      <c r="G278" s="710">
        <f t="shared" si="79"/>
        <v>298.90355984076388</v>
      </c>
      <c r="H278" s="717">
        <f t="shared" si="80"/>
        <v>298.00739804756131</v>
      </c>
      <c r="I278" s="710">
        <f t="shared" si="81"/>
        <v>298.00584608611803</v>
      </c>
      <c r="J278" s="710">
        <f t="shared" si="82"/>
        <v>298.00480922484871</v>
      </c>
      <c r="K278" s="710">
        <f t="shared" si="83"/>
        <v>298.00421504945382</v>
      </c>
      <c r="L278" s="710">
        <f t="shared" si="84"/>
        <v>298.00402137403029</v>
      </c>
      <c r="N278" s="580">
        <v>204</v>
      </c>
      <c r="O278" s="710">
        <f t="shared" si="85"/>
        <v>0.7730913346074153</v>
      </c>
      <c r="P278" s="710">
        <f t="shared" si="86"/>
        <v>592.74919150834091</v>
      </c>
      <c r="Q278" s="710">
        <f t="shared" si="87"/>
        <v>575.97796010516868</v>
      </c>
      <c r="R278" s="710">
        <f t="shared" si="88"/>
        <v>563.93560784981366</v>
      </c>
      <c r="S278" s="710">
        <f t="shared" si="89"/>
        <v>556.67851813846801</v>
      </c>
      <c r="T278" s="710">
        <f t="shared" si="90"/>
        <v>554.24045327269982</v>
      </c>
    </row>
    <row r="279" spans="2:20">
      <c r="B279" s="580">
        <v>205</v>
      </c>
      <c r="C279" s="710">
        <f t="shared" si="75"/>
        <v>0.77688099801235366</v>
      </c>
      <c r="D279" s="710">
        <f t="shared" si="76"/>
        <v>1382.5624907109413</v>
      </c>
      <c r="E279" s="710">
        <f t="shared" si="77"/>
        <v>458.35124917218195</v>
      </c>
      <c r="F279" s="710">
        <f t="shared" si="78"/>
        <v>312.34607949352045</v>
      </c>
      <c r="G279" s="710">
        <f t="shared" si="79"/>
        <v>298.91811117389989</v>
      </c>
      <c r="H279" s="717">
        <f t="shared" si="80"/>
        <v>298.00755035090162</v>
      </c>
      <c r="I279" s="710">
        <f t="shared" si="81"/>
        <v>298.00597242335812</v>
      </c>
      <c r="J279" s="710">
        <f t="shared" si="82"/>
        <v>298.00491780122752</v>
      </c>
      <c r="K279" s="710">
        <f t="shared" si="83"/>
        <v>298.00431327900918</v>
      </c>
      <c r="L279" s="710">
        <f t="shared" si="84"/>
        <v>298.00411620099902</v>
      </c>
      <c r="N279" s="580">
        <v>205</v>
      </c>
      <c r="O279" s="710">
        <f t="shared" si="85"/>
        <v>0.77688099801235366</v>
      </c>
      <c r="P279" s="710">
        <f t="shared" si="86"/>
        <v>593.88971918503273</v>
      </c>
      <c r="Q279" s="710">
        <f t="shared" si="87"/>
        <v>577.13779962867739</v>
      </c>
      <c r="R279" s="710">
        <f t="shared" si="88"/>
        <v>565.10927637789803</v>
      </c>
      <c r="S279" s="710">
        <f t="shared" si="89"/>
        <v>557.8604674558344</v>
      </c>
      <c r="T279" s="710">
        <f t="shared" si="90"/>
        <v>555.42509601875861</v>
      </c>
    </row>
    <row r="280" spans="2:20">
      <c r="B280" s="580">
        <v>206</v>
      </c>
      <c r="C280" s="710">
        <f t="shared" si="75"/>
        <v>0.78067066141729191</v>
      </c>
      <c r="D280" s="710">
        <f t="shared" si="76"/>
        <v>1383.266926465893</v>
      </c>
      <c r="E280" s="710">
        <f t="shared" si="77"/>
        <v>459.26510368764025</v>
      </c>
      <c r="F280" s="710">
        <f t="shared" si="78"/>
        <v>312.5017661149563</v>
      </c>
      <c r="G280" s="710">
        <f t="shared" si="79"/>
        <v>298.93281048013284</v>
      </c>
      <c r="H280" s="717">
        <f t="shared" si="80"/>
        <v>298.00770494268812</v>
      </c>
      <c r="I280" s="710">
        <f t="shared" si="81"/>
        <v>298.00610077307522</v>
      </c>
      <c r="J280" s="710">
        <f t="shared" si="82"/>
        <v>298.00502819602752</v>
      </c>
      <c r="K280" s="710">
        <f t="shared" si="83"/>
        <v>298.00441321175884</v>
      </c>
      <c r="L280" s="710">
        <f t="shared" si="84"/>
        <v>298.00421269286795</v>
      </c>
      <c r="N280" s="580">
        <v>206</v>
      </c>
      <c r="O280" s="710">
        <f t="shared" si="85"/>
        <v>0.78067066141729191</v>
      </c>
      <c r="P280" s="710">
        <f t="shared" si="86"/>
        <v>595.02892449058197</v>
      </c>
      <c r="Q280" s="710">
        <f t="shared" si="87"/>
        <v>578.29629439015389</v>
      </c>
      <c r="R280" s="710">
        <f t="shared" si="88"/>
        <v>566.28158411007689</v>
      </c>
      <c r="S280" s="710">
        <f t="shared" si="89"/>
        <v>559.04104637623334</v>
      </c>
      <c r="T280" s="710">
        <f t="shared" si="90"/>
        <v>556.60836524498643</v>
      </c>
    </row>
    <row r="281" spans="2:20">
      <c r="B281" s="580">
        <v>207</v>
      </c>
      <c r="C281" s="710">
        <f t="shared" si="75"/>
        <v>0.78446032482223027</v>
      </c>
      <c r="D281" s="710">
        <f t="shared" si="76"/>
        <v>1383.9617193732081</v>
      </c>
      <c r="E281" s="710">
        <f t="shared" si="77"/>
        <v>460.17782195723089</v>
      </c>
      <c r="F281" s="710">
        <f t="shared" si="78"/>
        <v>312.65817749719685</v>
      </c>
      <c r="G281" s="710">
        <f t="shared" si="79"/>
        <v>298.94765826906956</v>
      </c>
      <c r="H281" s="717">
        <f t="shared" si="80"/>
        <v>298.00786184403285</v>
      </c>
      <c r="I281" s="710">
        <f t="shared" si="81"/>
        <v>298.00623115535996</v>
      </c>
      <c r="J281" s="710">
        <f t="shared" si="82"/>
        <v>298.00514042858288</v>
      </c>
      <c r="K281" s="710">
        <f t="shared" si="83"/>
        <v>298.00451486657198</v>
      </c>
      <c r="L281" s="710">
        <f t="shared" si="84"/>
        <v>298.00431086834817</v>
      </c>
      <c r="N281" s="580">
        <v>207</v>
      </c>
      <c r="O281" s="710">
        <f t="shared" si="85"/>
        <v>0.78446032482223027</v>
      </c>
      <c r="P281" s="710">
        <f t="shared" si="86"/>
        <v>596.1668089581957</v>
      </c>
      <c r="Q281" s="710">
        <f t="shared" si="87"/>
        <v>579.45344594876667</v>
      </c>
      <c r="R281" s="710">
        <f t="shared" si="88"/>
        <v>567.45253262410847</v>
      </c>
      <c r="S281" s="710">
        <f t="shared" si="89"/>
        <v>560.22025648855515</v>
      </c>
      <c r="T281" s="710">
        <f t="shared" si="90"/>
        <v>557.79026254389407</v>
      </c>
    </row>
    <row r="282" spans="2:20">
      <c r="B282" s="580">
        <v>208</v>
      </c>
      <c r="C282" s="710">
        <f t="shared" si="75"/>
        <v>0.78824998822716852</v>
      </c>
      <c r="D282" s="710">
        <f t="shared" si="76"/>
        <v>1384.6470281429567</v>
      </c>
      <c r="E282" s="710">
        <f t="shared" si="77"/>
        <v>461.08939617697069</v>
      </c>
      <c r="F282" s="710">
        <f t="shared" si="78"/>
        <v>312.8153107781161</v>
      </c>
      <c r="G282" s="710">
        <f t="shared" si="79"/>
        <v>298.96265504578628</v>
      </c>
      <c r="H282" s="717">
        <f t="shared" si="80"/>
        <v>298.00802107610406</v>
      </c>
      <c r="I282" s="710">
        <f t="shared" si="81"/>
        <v>298.00636359036798</v>
      </c>
      <c r="J282" s="710">
        <f t="shared" si="82"/>
        <v>298.00525451829924</v>
      </c>
      <c r="K282" s="710">
        <f t="shared" si="83"/>
        <v>298.00461826239297</v>
      </c>
      <c r="L282" s="710">
        <f t="shared" si="84"/>
        <v>298.00441074622745</v>
      </c>
      <c r="N282" s="580">
        <v>208</v>
      </c>
      <c r="O282" s="710">
        <f t="shared" si="85"/>
        <v>0.78824998822716852</v>
      </c>
      <c r="P282" s="710">
        <f t="shared" si="86"/>
        <v>597.30337411930373</v>
      </c>
      <c r="Q282" s="710">
        <f t="shared" si="87"/>
        <v>580.60925586187602</v>
      </c>
      <c r="R282" s="710">
        <f t="shared" si="88"/>
        <v>568.6221234959221</v>
      </c>
      <c r="S282" s="710">
        <f t="shared" si="89"/>
        <v>561.39809937984774</v>
      </c>
      <c r="T282" s="710">
        <f t="shared" si="90"/>
        <v>558.9707895061465</v>
      </c>
    </row>
    <row r="283" spans="2:20">
      <c r="B283" s="580">
        <v>209</v>
      </c>
      <c r="C283" s="710">
        <f t="shared" si="75"/>
        <v>0.79203965163210688</v>
      </c>
      <c r="D283" s="710">
        <f t="shared" si="76"/>
        <v>1385.3230088107744</v>
      </c>
      <c r="E283" s="710">
        <f t="shared" si="77"/>
        <v>461.99981874421877</v>
      </c>
      <c r="F283" s="710">
        <f t="shared" si="78"/>
        <v>312.97316309373923</v>
      </c>
      <c r="G283" s="710">
        <f t="shared" si="79"/>
        <v>298.97780131083675</v>
      </c>
      <c r="H283" s="717">
        <f t="shared" si="80"/>
        <v>298.00818266012527</v>
      </c>
      <c r="I283" s="710">
        <f t="shared" si="81"/>
        <v>298.00649809831941</v>
      </c>
      <c r="J283" s="710">
        <f t="shared" si="82"/>
        <v>298.00537048465304</v>
      </c>
      <c r="K283" s="710">
        <f t="shared" si="83"/>
        <v>298.00472341824093</v>
      </c>
      <c r="L283" s="710">
        <f t="shared" si="84"/>
        <v>298.00451234536962</v>
      </c>
      <c r="N283" s="580">
        <v>209</v>
      </c>
      <c r="O283" s="710">
        <f t="shared" si="85"/>
        <v>0.79203965163210688</v>
      </c>
      <c r="P283" s="710">
        <f t="shared" si="86"/>
        <v>598.43862150356017</v>
      </c>
      <c r="Q283" s="710">
        <f t="shared" si="87"/>
        <v>581.76372568503666</v>
      </c>
      <c r="R283" s="710">
        <f t="shared" si="88"/>
        <v>569.79035829961981</v>
      </c>
      <c r="S283" s="710">
        <f t="shared" si="89"/>
        <v>562.57457663531943</v>
      </c>
      <c r="T283" s="710">
        <f t="shared" si="90"/>
        <v>560.149947720564</v>
      </c>
    </row>
    <row r="284" spans="2:20">
      <c r="B284" s="580">
        <v>210</v>
      </c>
      <c r="C284" s="710">
        <f t="shared" si="75"/>
        <v>0.79582931503704513</v>
      </c>
      <c r="D284" s="710">
        <f t="shared" si="76"/>
        <v>1385.9898147830934</v>
      </c>
      <c r="E284" s="710">
        <f t="shared" si="77"/>
        <v>462.90908225406071</v>
      </c>
      <c r="F284" s="710">
        <f t="shared" si="78"/>
        <v>313.13173157847763</v>
      </c>
      <c r="G284" s="710">
        <f t="shared" si="79"/>
        <v>298.99309756026088</v>
      </c>
      <c r="H284" s="717">
        <f t="shared" si="80"/>
        <v>298.00834661737463</v>
      </c>
      <c r="I284" s="710">
        <f t="shared" si="81"/>
        <v>298.00663469949791</v>
      </c>
      <c r="J284" s="710">
        <f t="shared" si="82"/>
        <v>298.00548834719103</v>
      </c>
      <c r="K284" s="710">
        <f t="shared" si="83"/>
        <v>298.00483035320894</v>
      </c>
      <c r="L284" s="710">
        <f t="shared" si="84"/>
        <v>298.00461568471377</v>
      </c>
      <c r="N284" s="580">
        <v>210</v>
      </c>
      <c r="O284" s="710">
        <f t="shared" si="85"/>
        <v>0.79582931503704513</v>
      </c>
      <c r="P284" s="710">
        <f t="shared" si="86"/>
        <v>599.57255263884554</v>
      </c>
      <c r="Q284" s="710">
        <f t="shared" si="87"/>
        <v>582.91685697200001</v>
      </c>
      <c r="R284" s="710">
        <f t="shared" si="88"/>
        <v>570.95723860747853</v>
      </c>
      <c r="S284" s="710">
        <f t="shared" si="89"/>
        <v>563.74968983834015</v>
      </c>
      <c r="T284" s="710">
        <f t="shared" si="90"/>
        <v>561.32773877412478</v>
      </c>
    </row>
    <row r="285" spans="2:20">
      <c r="B285" s="580">
        <v>211</v>
      </c>
      <c r="C285" s="710">
        <f t="shared" si="75"/>
        <v>0.79961897844198349</v>
      </c>
      <c r="D285" s="710">
        <f t="shared" si="76"/>
        <v>1386.6475968816089</v>
      </c>
      <c r="E285" s="710">
        <f t="shared" si="77"/>
        <v>463.81717949575506</v>
      </c>
      <c r="F285" s="710">
        <f t="shared" si="78"/>
        <v>313.29101336535962</v>
      </c>
      <c r="G285" s="710">
        <f t="shared" si="79"/>
        <v>299.00854428559347</v>
      </c>
      <c r="H285" s="717">
        <f t="shared" si="80"/>
        <v>298.00851296918461</v>
      </c>
      <c r="I285" s="710">
        <f t="shared" si="81"/>
        <v>298.00677341425046</v>
      </c>
      <c r="J285" s="710">
        <f t="shared" si="82"/>
        <v>298.00560812552936</v>
      </c>
      <c r="K285" s="710">
        <f t="shared" si="83"/>
        <v>298.00493908646376</v>
      </c>
      <c r="L285" s="710">
        <f t="shared" si="84"/>
        <v>298.00472078327374</v>
      </c>
      <c r="N285" s="580">
        <v>211</v>
      </c>
      <c r="O285" s="710">
        <f t="shared" si="85"/>
        <v>0.79961897844198349</v>
      </c>
      <c r="P285" s="710">
        <f t="shared" si="86"/>
        <v>600.70516905126908</v>
      </c>
      <c r="Q285" s="710">
        <f t="shared" si="87"/>
        <v>584.06865127471588</v>
      </c>
      <c r="R285" s="710">
        <f t="shared" si="88"/>
        <v>572.12276598995209</v>
      </c>
      <c r="S285" s="710">
        <f t="shared" si="89"/>
        <v>564.9234405704442</v>
      </c>
      <c r="T285" s="710">
        <f t="shared" si="90"/>
        <v>562.50416425196715</v>
      </c>
    </row>
    <row r="286" spans="2:20">
      <c r="B286" s="580">
        <v>212</v>
      </c>
      <c r="C286" s="710">
        <f t="shared" si="75"/>
        <v>0.80340864184692173</v>
      </c>
      <c r="D286" s="710">
        <f t="shared" si="76"/>
        <v>1387.2965033869916</v>
      </c>
      <c r="E286" s="710">
        <f t="shared" si="77"/>
        <v>464.72410344924009</v>
      </c>
      <c r="F286" s="710">
        <f t="shared" si="78"/>
        <v>313.45100558625666</v>
      </c>
      <c r="G286" s="710">
        <f t="shared" si="79"/>
        <v>299.02414197387327</v>
      </c>
      <c r="H286" s="717">
        <f t="shared" si="80"/>
        <v>298.00868173694118</v>
      </c>
      <c r="I286" s="710">
        <f t="shared" si="81"/>
        <v>298.00691426298647</v>
      </c>
      <c r="J286" s="710">
        <f t="shared" si="82"/>
        <v>298.00572983935325</v>
      </c>
      <c r="K286" s="710">
        <f t="shared" si="83"/>
        <v>298.00504963724478</v>
      </c>
      <c r="L286" s="710">
        <f t="shared" si="84"/>
        <v>298.00482766013755</v>
      </c>
      <c r="N286" s="580">
        <v>212</v>
      </c>
      <c r="O286" s="710">
        <f t="shared" si="85"/>
        <v>0.80340864184692173</v>
      </c>
      <c r="P286" s="710">
        <f t="shared" si="86"/>
        <v>601.8364722651703</v>
      </c>
      <c r="Q286" s="710">
        <f t="shared" si="87"/>
        <v>585.21911014333432</v>
      </c>
      <c r="R286" s="710">
        <f t="shared" si="88"/>
        <v>573.28694201567373</v>
      </c>
      <c r="S286" s="710">
        <f t="shared" si="89"/>
        <v>566.09583041133214</v>
      </c>
      <c r="T286" s="710">
        <f t="shared" si="90"/>
        <v>563.67922573739156</v>
      </c>
    </row>
    <row r="287" spans="2:20">
      <c r="B287" s="580">
        <v>213</v>
      </c>
      <c r="C287" s="710">
        <f t="shared" si="75"/>
        <v>0.80719830525186009</v>
      </c>
      <c r="D287" s="710">
        <f t="shared" si="76"/>
        <v>1387.9366800818614</v>
      </c>
      <c r="E287" s="710">
        <f t="shared" si="77"/>
        <v>465.62984728170085</v>
      </c>
      <c r="F287" s="710">
        <f t="shared" si="78"/>
        <v>313.61170537210444</v>
      </c>
      <c r="G287" s="710">
        <f t="shared" si="79"/>
        <v>299.03989110765218</v>
      </c>
      <c r="H287" s="717">
        <f t="shared" si="80"/>
        <v>298.00885294208319</v>
      </c>
      <c r="I287" s="710">
        <f t="shared" si="81"/>
        <v>298.00705726617724</v>
      </c>
      <c r="J287" s="710">
        <f t="shared" si="82"/>
        <v>298.00585350841618</v>
      </c>
      <c r="K287" s="710">
        <f t="shared" si="83"/>
        <v>298.00516202486358</v>
      </c>
      <c r="L287" s="710">
        <f t="shared" si="84"/>
        <v>298.00493633446661</v>
      </c>
      <c r="N287" s="580">
        <v>213</v>
      </c>
      <c r="O287" s="710">
        <f t="shared" si="85"/>
        <v>0.80719830525186009</v>
      </c>
      <c r="P287" s="710">
        <f t="shared" si="86"/>
        <v>602.96646380312166</v>
      </c>
      <c r="Q287" s="710">
        <f t="shared" si="87"/>
        <v>586.36823512620867</v>
      </c>
      <c r="R287" s="710">
        <f t="shared" si="88"/>
        <v>574.44976825145773</v>
      </c>
      <c r="S287" s="710">
        <f t="shared" si="89"/>
        <v>567.26686093887292</v>
      </c>
      <c r="T287" s="710">
        <f t="shared" si="90"/>
        <v>564.85292481186264</v>
      </c>
    </row>
    <row r="288" spans="2:20">
      <c r="B288" s="580">
        <v>214</v>
      </c>
      <c r="C288" s="710">
        <f t="shared" si="75"/>
        <v>0.81098796865679845</v>
      </c>
      <c r="D288" s="710">
        <f t="shared" si="76"/>
        <v>1388.5682702930335</v>
      </c>
      <c r="E288" s="710">
        <f t="shared" si="77"/>
        <v>466.53440434419485</v>
      </c>
      <c r="F288" s="710">
        <f t="shared" si="78"/>
        <v>313.77310985311988</v>
      </c>
      <c r="G288" s="710">
        <f t="shared" si="79"/>
        <v>299.05579216500473</v>
      </c>
      <c r="H288" s="717">
        <f t="shared" si="80"/>
        <v>298.00902660610183</v>
      </c>
      <c r="I288" s="710">
        <f t="shared" si="81"/>
        <v>298.00720244435536</v>
      </c>
      <c r="J288" s="710">
        <f t="shared" si="82"/>
        <v>298.00597915253928</v>
      </c>
      <c r="K288" s="710">
        <f t="shared" si="83"/>
        <v>298.00527626870337</v>
      </c>
      <c r="L288" s="710">
        <f t="shared" si="84"/>
        <v>298.00504682549519</v>
      </c>
      <c r="N288" s="580">
        <v>214</v>
      </c>
      <c r="O288" s="710">
        <f t="shared" si="85"/>
        <v>0.81098796865679845</v>
      </c>
      <c r="P288" s="710">
        <f t="shared" si="86"/>
        <v>604.09514518592994</v>
      </c>
      <c r="Q288" s="710">
        <f t="shared" si="87"/>
        <v>587.51602776989648</v>
      </c>
      <c r="R288" s="710">
        <f t="shared" si="88"/>
        <v>575.61124626230196</v>
      </c>
      <c r="S288" s="710">
        <f t="shared" si="89"/>
        <v>568.43653372910615</v>
      </c>
      <c r="T288" s="710">
        <f t="shared" si="90"/>
        <v>566.02526305501135</v>
      </c>
    </row>
    <row r="289" spans="2:20">
      <c r="B289" s="580">
        <v>215</v>
      </c>
      <c r="C289" s="710">
        <f t="shared" si="75"/>
        <v>0.8147776320617367</v>
      </c>
      <c r="D289" s="710">
        <f t="shared" si="76"/>
        <v>1389.1914149330494</v>
      </c>
      <c r="E289" s="710">
        <f t="shared" si="77"/>
        <v>467.43776816833537</v>
      </c>
      <c r="F289" s="710">
        <f t="shared" si="78"/>
        <v>313.93521615901346</v>
      </c>
      <c r="G289" s="710">
        <f t="shared" si="79"/>
        <v>299.07184561953795</v>
      </c>
      <c r="H289" s="717">
        <f t="shared" si="80"/>
        <v>298.00920275054</v>
      </c>
      <c r="I289" s="710">
        <f t="shared" si="81"/>
        <v>298.00734981811388</v>
      </c>
      <c r="J289" s="710">
        <f t="shared" si="82"/>
        <v>298.00610679161082</v>
      </c>
      <c r="K289" s="710">
        <f t="shared" si="83"/>
        <v>298.00539238821813</v>
      </c>
      <c r="L289" s="710">
        <f t="shared" si="84"/>
        <v>298.0051591525297</v>
      </c>
      <c r="N289" s="580">
        <v>215</v>
      </c>
      <c r="O289" s="710">
        <f t="shared" si="85"/>
        <v>0.8147776320617367</v>
      </c>
      <c r="P289" s="710">
        <f t="shared" si="86"/>
        <v>605.22251793263888</v>
      </c>
      <c r="Q289" s="710">
        <f t="shared" si="87"/>
        <v>588.66248961916267</v>
      </c>
      <c r="R289" s="710">
        <f t="shared" si="88"/>
        <v>576.77137761138965</v>
      </c>
      <c r="S289" s="710">
        <f t="shared" si="89"/>
        <v>569.60485035624413</v>
      </c>
      <c r="T289" s="710">
        <f t="shared" si="90"/>
        <v>567.19624204463742</v>
      </c>
    </row>
    <row r="290" spans="2:20">
      <c r="B290" s="580">
        <v>216</v>
      </c>
      <c r="C290" s="710">
        <f t="shared" si="75"/>
        <v>0.81856729546667506</v>
      </c>
      <c r="D290" s="710">
        <f t="shared" si="76"/>
        <v>1389.8062525410051</v>
      </c>
      <c r="E290" s="710">
        <f t="shared" si="77"/>
        <v>468.33993246303152</v>
      </c>
      <c r="F290" s="710">
        <f t="shared" si="78"/>
        <v>314.0980214191971</v>
      </c>
      <c r="G290" s="710">
        <f t="shared" si="79"/>
        <v>299.0880519404011</v>
      </c>
      <c r="H290" s="717">
        <f t="shared" si="80"/>
        <v>298.00938139699173</v>
      </c>
      <c r="I290" s="710">
        <f t="shared" si="81"/>
        <v>298.00749940810613</v>
      </c>
      <c r="J290" s="710">
        <f t="shared" si="82"/>
        <v>298.00623644558527</v>
      </c>
      <c r="K290" s="710">
        <f t="shared" si="83"/>
        <v>298.00551040293226</v>
      </c>
      <c r="L290" s="710">
        <f t="shared" si="84"/>
        <v>298.00527333494813</v>
      </c>
      <c r="N290" s="580">
        <v>216</v>
      </c>
      <c r="O290" s="710">
        <f t="shared" si="85"/>
        <v>0.81856729546667506</v>
      </c>
      <c r="P290" s="710">
        <f t="shared" si="86"/>
        <v>606.34858356053076</v>
      </c>
      <c r="Q290" s="710">
        <f t="shared" si="87"/>
        <v>589.80762221698092</v>
      </c>
      <c r="R290" s="710">
        <f t="shared" si="88"/>
        <v>577.93016386009151</v>
      </c>
      <c r="S290" s="710">
        <f t="shared" si="89"/>
        <v>570.77181239267384</v>
      </c>
      <c r="T290" s="710">
        <f t="shared" si="90"/>
        <v>568.36586335671097</v>
      </c>
    </row>
    <row r="291" spans="2:20">
      <c r="B291" s="580">
        <v>217</v>
      </c>
      <c r="C291" s="710">
        <f t="shared" si="75"/>
        <v>0.82235695887161331</v>
      </c>
      <c r="D291" s="710">
        <f t="shared" si="76"/>
        <v>1390.4129193226886</v>
      </c>
      <c r="E291" s="710">
        <f t="shared" si="77"/>
        <v>469.24089111128495</v>
      </c>
      <c r="F291" s="710">
        <f t="shared" si="78"/>
        <v>314.26152276298779</v>
      </c>
      <c r="G291" s="710">
        <f t="shared" si="79"/>
        <v>299.10441159229623</v>
      </c>
      <c r="H291" s="717">
        <f t="shared" si="80"/>
        <v>298.00956256710168</v>
      </c>
      <c r="I291" s="710">
        <f t="shared" si="81"/>
        <v>298.0076512350447</v>
      </c>
      <c r="J291" s="710">
        <f t="shared" si="82"/>
        <v>298.00636813448324</v>
      </c>
      <c r="K291" s="710">
        <f t="shared" si="83"/>
        <v>298.00563033243969</v>
      </c>
      <c r="L291" s="710">
        <f t="shared" si="84"/>
        <v>298.00538939219945</v>
      </c>
      <c r="N291" s="580">
        <v>217</v>
      </c>
      <c r="O291" s="710">
        <f t="shared" si="85"/>
        <v>0.82235695887161331</v>
      </c>
      <c r="P291" s="710">
        <f t="shared" si="86"/>
        <v>607.4733435851291</v>
      </c>
      <c r="Q291" s="710">
        <f t="shared" si="87"/>
        <v>590.95142710453581</v>
      </c>
      <c r="R291" s="710">
        <f t="shared" si="88"/>
        <v>579.08760656796824</v>
      </c>
      <c r="S291" s="710">
        <f t="shared" si="89"/>
        <v>571.93742140895938</v>
      </c>
      <c r="T291" s="710">
        <f t="shared" si="90"/>
        <v>569.534128565375</v>
      </c>
    </row>
    <row r="292" spans="2:20">
      <c r="B292" s="580">
        <v>218</v>
      </c>
      <c r="C292" s="710">
        <f t="shared" si="75"/>
        <v>0.82614662227655167</v>
      </c>
      <c r="D292" s="710">
        <f t="shared" si="76"/>
        <v>1391.0115491900385</v>
      </c>
      <c r="E292" s="710">
        <f t="shared" si="77"/>
        <v>470.14063816704009</v>
      </c>
      <c r="F292" s="710">
        <f t="shared" si="78"/>
        <v>314.42571731980735</v>
      </c>
      <c r="G292" s="710">
        <f t="shared" si="79"/>
        <v>299.12092503548809</v>
      </c>
      <c r="H292" s="717">
        <f t="shared" si="80"/>
        <v>298.00974628256432</v>
      </c>
      <c r="I292" s="710">
        <f t="shared" si="81"/>
        <v>298.00780531970105</v>
      </c>
      <c r="J292" s="710">
        <f t="shared" si="82"/>
        <v>298.00650187839028</v>
      </c>
      <c r="K292" s="710">
        <f t="shared" si="83"/>
        <v>298.00575219640348</v>
      </c>
      <c r="L292" s="710">
        <f t="shared" si="84"/>
        <v>298.00550734380278</v>
      </c>
      <c r="N292" s="580">
        <v>218</v>
      </c>
      <c r="O292" s="710">
        <f t="shared" si="85"/>
        <v>0.82614662227655167</v>
      </c>
      <c r="P292" s="710">
        <f t="shared" si="86"/>
        <v>608.59679952019997</v>
      </c>
      <c r="Q292" s="710">
        <f t="shared" si="87"/>
        <v>592.09390582122501</v>
      </c>
      <c r="R292" s="710">
        <f t="shared" si="88"/>
        <v>580.24370729277211</v>
      </c>
      <c r="S292" s="710">
        <f t="shared" si="89"/>
        <v>573.10167897384349</v>
      </c>
      <c r="T292" s="710">
        <f t="shared" si="90"/>
        <v>570.70103924294733</v>
      </c>
    </row>
    <row r="293" spans="2:20">
      <c r="B293" s="580">
        <v>219</v>
      </c>
      <c r="C293" s="710">
        <f t="shared" si="75"/>
        <v>0.82993628568148992</v>
      </c>
      <c r="D293" s="710">
        <f t="shared" si="76"/>
        <v>1391.602273799934</v>
      </c>
      <c r="E293" s="710">
        <f t="shared" si="77"/>
        <v>471.03916785208958</v>
      </c>
      <c r="F293" s="710">
        <f t="shared" si="78"/>
        <v>314.59060221937716</v>
      </c>
      <c r="G293" s="710">
        <f t="shared" si="79"/>
        <v>299.13759272581501</v>
      </c>
      <c r="H293" s="717">
        <f t="shared" si="80"/>
        <v>298.00993256512351</v>
      </c>
      <c r="I293" s="710">
        <f t="shared" si="81"/>
        <v>298.00796168290475</v>
      </c>
      <c r="J293" s="710">
        <f t="shared" si="82"/>
        <v>298.00663769745654</v>
      </c>
      <c r="K293" s="710">
        <f t="shared" si="83"/>
        <v>298.00587601455493</v>
      </c>
      <c r="L293" s="710">
        <f t="shared" si="84"/>
        <v>298.0056272093471</v>
      </c>
      <c r="N293" s="580">
        <v>219</v>
      </c>
      <c r="O293" s="710">
        <f t="shared" si="85"/>
        <v>0.82993628568148992</v>
      </c>
      <c r="P293" s="710">
        <f t="shared" si="86"/>
        <v>609.71895287775419</v>
      </c>
      <c r="Q293" s="710">
        <f t="shared" si="87"/>
        <v>593.23505990466151</v>
      </c>
      <c r="R293" s="710">
        <f t="shared" si="88"/>
        <v>581.39846759044917</v>
      </c>
      <c r="S293" s="710">
        <f t="shared" si="89"/>
        <v>574.26458665425048</v>
      </c>
      <c r="T293" s="710">
        <f t="shared" si="90"/>
        <v>571.86659695992273</v>
      </c>
    </row>
    <row r="294" spans="2:20">
      <c r="B294" s="580">
        <v>220</v>
      </c>
      <c r="C294" s="710">
        <f t="shared" si="75"/>
        <v>0.83372594908642828</v>
      </c>
      <c r="D294" s="710">
        <f t="shared" si="76"/>
        <v>1392.1852225923283</v>
      </c>
      <c r="E294" s="710">
        <f t="shared" si="77"/>
        <v>471.93647455303221</v>
      </c>
      <c r="F294" s="710">
        <f t="shared" si="78"/>
        <v>314.75617459191</v>
      </c>
      <c r="G294" s="710">
        <f t="shared" si="79"/>
        <v>299.15441511469982</v>
      </c>
      <c r="H294" s="717">
        <f t="shared" si="80"/>
        <v>298.01012143657175</v>
      </c>
      <c r="I294" s="710">
        <f t="shared" si="81"/>
        <v>298.00812034554309</v>
      </c>
      <c r="J294" s="710">
        <f t="shared" si="82"/>
        <v>298.00677561189616</v>
      </c>
      <c r="K294" s="710">
        <f t="shared" si="83"/>
        <v>298.00600180669323</v>
      </c>
      <c r="L294" s="710">
        <f t="shared" si="84"/>
        <v>298.00574900849034</v>
      </c>
      <c r="N294" s="580">
        <v>220</v>
      </c>
      <c r="O294" s="710">
        <f t="shared" si="85"/>
        <v>0.83372594908642828</v>
      </c>
      <c r="P294" s="710">
        <f t="shared" si="86"/>
        <v>610.83980516804968</v>
      </c>
      <c r="Q294" s="710">
        <f t="shared" si="87"/>
        <v>594.37489089067549</v>
      </c>
      <c r="R294" s="710">
        <f t="shared" si="88"/>
        <v>582.55188901514168</v>
      </c>
      <c r="S294" s="710">
        <f t="shared" si="89"/>
        <v>575.4261460152876</v>
      </c>
      <c r="T294" s="710">
        <f t="shared" si="90"/>
        <v>573.03080328497515</v>
      </c>
    </row>
    <row r="295" spans="2:20">
      <c r="B295" s="580">
        <v>221</v>
      </c>
      <c r="C295" s="710">
        <f t="shared" si="75"/>
        <v>0.83751561249136652</v>
      </c>
      <c r="D295" s="710">
        <f t="shared" si="76"/>
        <v>1392.7605228277384</v>
      </c>
      <c r="E295" s="710">
        <f t="shared" si="77"/>
        <v>472.83255281828292</v>
      </c>
      <c r="F295" s="710">
        <f t="shared" si="78"/>
        <v>314.92243156829664</v>
      </c>
      <c r="G295" s="710">
        <f t="shared" si="79"/>
        <v>299.17139264916057</v>
      </c>
      <c r="H295" s="717">
        <f t="shared" si="80"/>
        <v>298.01031291874989</v>
      </c>
      <c r="I295" s="710">
        <f t="shared" si="81"/>
        <v>298.0082813285602</v>
      </c>
      <c r="J295" s="710">
        <f t="shared" si="82"/>
        <v>298.00691564198655</v>
      </c>
      <c r="K295" s="710">
        <f t="shared" si="83"/>
        <v>298.00612959268472</v>
      </c>
      <c r="L295" s="710">
        <f t="shared" si="84"/>
        <v>298.00587276095877</v>
      </c>
      <c r="N295" s="580">
        <v>221</v>
      </c>
      <c r="O295" s="710">
        <f t="shared" si="85"/>
        <v>0.83751561249136652</v>
      </c>
      <c r="P295" s="710">
        <f t="shared" si="86"/>
        <v>611.95935789959333</v>
      </c>
      <c r="Q295" s="710">
        <f t="shared" si="87"/>
        <v>595.51340031331631</v>
      </c>
      <c r="R295" s="710">
        <f t="shared" si="88"/>
        <v>583.70397311918987</v>
      </c>
      <c r="S295" s="710">
        <f t="shared" si="89"/>
        <v>576.58635862024767</v>
      </c>
      <c r="T295" s="710">
        <f t="shared" si="90"/>
        <v>574.19365978495978</v>
      </c>
    </row>
    <row r="296" spans="2:20">
      <c r="B296" s="580">
        <v>222</v>
      </c>
      <c r="C296" s="710">
        <f t="shared" si="75"/>
        <v>0.84130527589630488</v>
      </c>
      <c r="D296" s="710">
        <f t="shared" si="76"/>
        <v>1393.3282996240985</v>
      </c>
      <c r="E296" s="710">
        <f t="shared" si="77"/>
        <v>473.72739735513437</v>
      </c>
      <c r="F296" s="710">
        <f t="shared" si="78"/>
        <v>315.08937028028959</v>
      </c>
      <c r="G296" s="710">
        <f t="shared" si="79"/>
        <v>299.1885257718219</v>
      </c>
      <c r="H296" s="717">
        <f t="shared" si="80"/>
        <v>298.01050703354628</v>
      </c>
      <c r="I296" s="710">
        <f t="shared" si="81"/>
        <v>298.00844465295665</v>
      </c>
      <c r="J296" s="710">
        <f t="shared" si="82"/>
        <v>298.00705780806777</v>
      </c>
      <c r="K296" s="710">
        <f t="shared" si="83"/>
        <v>298.0062593924622</v>
      </c>
      <c r="L296" s="710">
        <f t="shared" si="84"/>
        <v>298.00599848654662</v>
      </c>
      <c r="N296" s="580">
        <v>222</v>
      </c>
      <c r="O296" s="710">
        <f t="shared" si="85"/>
        <v>0.84130527589630488</v>
      </c>
      <c r="P296" s="710">
        <f t="shared" si="86"/>
        <v>613.07761257914296</v>
      </c>
      <c r="Q296" s="710">
        <f t="shared" si="87"/>
        <v>596.65058970485484</v>
      </c>
      <c r="R296" s="710">
        <f t="shared" si="88"/>
        <v>584.85472145313418</v>
      </c>
      <c r="S296" s="710">
        <f t="shared" si="89"/>
        <v>577.74522603061087</v>
      </c>
      <c r="T296" s="710">
        <f t="shared" si="90"/>
        <v>575.3551680249152</v>
      </c>
    </row>
    <row r="297" spans="2:20">
      <c r="B297" s="580">
        <v>223</v>
      </c>
      <c r="C297" s="710">
        <f t="shared" si="75"/>
        <v>0.84509493930124324</v>
      </c>
      <c r="D297" s="710">
        <f t="shared" si="76"/>
        <v>1393.8886759929903</v>
      </c>
      <c r="E297" s="710">
        <f t="shared" si="77"/>
        <v>474.62100302686866</v>
      </c>
      <c r="F297" s="710">
        <f t="shared" si="78"/>
        <v>315.25698786068222</v>
      </c>
      <c r="G297" s="710">
        <f t="shared" si="79"/>
        <v>299.20581492092634</v>
      </c>
      <c r="H297" s="717">
        <f t="shared" si="80"/>
        <v>298.01070380289616</v>
      </c>
      <c r="I297" s="710">
        <f t="shared" si="81"/>
        <v>298.00861033978867</v>
      </c>
      <c r="J297" s="710">
        <f t="shared" si="82"/>
        <v>298.00720213054211</v>
      </c>
      <c r="K297" s="710">
        <f t="shared" si="83"/>
        <v>298.00639122602428</v>
      </c>
      <c r="L297" s="710">
        <f t="shared" si="84"/>
        <v>298.00612620511504</v>
      </c>
      <c r="N297" s="580">
        <v>223</v>
      </c>
      <c r="O297" s="710">
        <f t="shared" si="85"/>
        <v>0.84509493930124324</v>
      </c>
      <c r="P297" s="710">
        <f t="shared" si="86"/>
        <v>614.19457071170928</v>
      </c>
      <c r="Q297" s="710">
        <f t="shared" si="87"/>
        <v>597.78646059578523</v>
      </c>
      <c r="R297" s="710">
        <f t="shared" si="88"/>
        <v>586.00413556571709</v>
      </c>
      <c r="S297" s="710">
        <f t="shared" si="89"/>
        <v>578.90274980604693</v>
      </c>
      <c r="T297" s="710">
        <f t="shared" si="90"/>
        <v>576.51532956806523</v>
      </c>
    </row>
    <row r="298" spans="2:20">
      <c r="B298" s="580">
        <v>224</v>
      </c>
      <c r="C298" s="710">
        <f t="shared" si="75"/>
        <v>0.84888460270618149</v>
      </c>
      <c r="D298" s="710">
        <f t="shared" si="76"/>
        <v>1394.4417728752614</v>
      </c>
      <c r="E298" s="710">
        <f t="shared" si="77"/>
        <v>475.51336484991873</v>
      </c>
      <c r="F298" s="710">
        <f t="shared" si="78"/>
        <v>315.42528144348438</v>
      </c>
      <c r="G298" s="710">
        <f t="shared" si="79"/>
        <v>299.22326053034601</v>
      </c>
      <c r="H298" s="717">
        <f t="shared" si="80"/>
        <v>298.01090324878123</v>
      </c>
      <c r="I298" s="710">
        <f t="shared" si="81"/>
        <v>298.00877841016785</v>
      </c>
      <c r="J298" s="710">
        <f t="shared" si="82"/>
        <v>298.00734862987315</v>
      </c>
      <c r="K298" s="710">
        <f t="shared" si="83"/>
        <v>298.00652511343492</v>
      </c>
      <c r="L298" s="710">
        <f t="shared" si="84"/>
        <v>298.00625593659186</v>
      </c>
      <c r="N298" s="580">
        <v>224</v>
      </c>
      <c r="O298" s="710">
        <f t="shared" si="85"/>
        <v>0.84888460270618149</v>
      </c>
      <c r="P298" s="710">
        <f t="shared" si="86"/>
        <v>615.31023380055819</v>
      </c>
      <c r="Q298" s="710">
        <f t="shared" si="87"/>
        <v>598.92101451482722</v>
      </c>
      <c r="R298" s="710">
        <f t="shared" si="88"/>
        <v>587.15221700388565</v>
      </c>
      <c r="S298" s="710">
        <f t="shared" si="89"/>
        <v>580.05893150441727</v>
      </c>
      <c r="T298" s="710">
        <f t="shared" si="90"/>
        <v>577.67414597582138</v>
      </c>
    </row>
    <row r="299" spans="2:20">
      <c r="B299" s="580">
        <v>225</v>
      </c>
      <c r="C299" s="710">
        <f t="shared" si="75"/>
        <v>0.85267426611111985</v>
      </c>
      <c r="D299" s="710">
        <f t="shared" si="76"/>
        <v>1394.9877091760388</v>
      </c>
      <c r="E299" s="710">
        <f t="shared" si="77"/>
        <v>476.40447799107847</v>
      </c>
      <c r="F299" s="710">
        <f t="shared" si="78"/>
        <v>315.59424816409444</v>
      </c>
      <c r="G299" s="710">
        <f t="shared" si="79"/>
        <v>299.24086302959427</v>
      </c>
      <c r="H299" s="717">
        <f t="shared" si="80"/>
        <v>298.01110539322906</v>
      </c>
      <c r="I299" s="710">
        <f t="shared" si="81"/>
        <v>298.00894888526011</v>
      </c>
      <c r="J299" s="710">
        <f t="shared" si="82"/>
        <v>298.00749732658551</v>
      </c>
      <c r="K299" s="710">
        <f t="shared" si="83"/>
        <v>298.00666107482277</v>
      </c>
      <c r="L299" s="710">
        <f t="shared" si="84"/>
        <v>298.00638770097083</v>
      </c>
      <c r="N299" s="580">
        <v>225</v>
      </c>
      <c r="O299" s="710">
        <f t="shared" si="85"/>
        <v>0.85267426611111985</v>
      </c>
      <c r="P299" s="710">
        <f t="shared" si="86"/>
        <v>616.42460334721261</v>
      </c>
      <c r="Q299" s="710">
        <f t="shared" si="87"/>
        <v>600.05425298892828</v>
      </c>
      <c r="R299" s="710">
        <f t="shared" si="88"/>
        <v>588.29896731279325</v>
      </c>
      <c r="S299" s="710">
        <f t="shared" si="89"/>
        <v>581.21377268177707</v>
      </c>
      <c r="T299" s="710">
        <f t="shared" si="90"/>
        <v>578.83161880778482</v>
      </c>
    </row>
    <row r="300" spans="2:20">
      <c r="B300" s="580">
        <v>226</v>
      </c>
      <c r="C300" s="710">
        <f t="shared" si="75"/>
        <v>0.8564639295160581</v>
      </c>
      <c r="D300" s="710">
        <f t="shared" si="76"/>
        <v>1395.5266017991516</v>
      </c>
      <c r="E300" s="710">
        <f t="shared" si="77"/>
        <v>477.29433776476048</v>
      </c>
      <c r="F300" s="710">
        <f t="shared" si="78"/>
        <v>315.76388515946707</v>
      </c>
      <c r="G300" s="710">
        <f t="shared" si="79"/>
        <v>299.25862284383766</v>
      </c>
      <c r="H300" s="717">
        <f t="shared" si="80"/>
        <v>298.01131025831245</v>
      </c>
      <c r="I300" s="710">
        <f t="shared" si="81"/>
        <v>298.0091217862855</v>
      </c>
      <c r="J300" s="710">
        <f t="shared" si="82"/>
        <v>298.00764824126384</v>
      </c>
      <c r="K300" s="710">
        <f t="shared" si="83"/>
        <v>298.00679913038044</v>
      </c>
      <c r="L300" s="710">
        <f t="shared" si="84"/>
        <v>298.00652151831088</v>
      </c>
      <c r="N300" s="580">
        <v>226</v>
      </c>
      <c r="O300" s="710">
        <f t="shared" si="85"/>
        <v>0.8564639295160581</v>
      </c>
      <c r="P300" s="710">
        <f t="shared" si="86"/>
        <v>617.53768085145464</v>
      </c>
      <c r="Q300" s="710">
        <f t="shared" si="87"/>
        <v>601.1861775432651</v>
      </c>
      <c r="R300" s="710">
        <f t="shared" si="88"/>
        <v>589.44438803580181</v>
      </c>
      <c r="S300" s="710">
        <f t="shared" si="89"/>
        <v>582.36727489237728</v>
      </c>
      <c r="T300" s="710">
        <f t="shared" si="90"/>
        <v>579.98774962174832</v>
      </c>
    </row>
    <row r="301" spans="2:20">
      <c r="B301" s="580">
        <v>227</v>
      </c>
      <c r="C301" s="710">
        <f t="shared" si="75"/>
        <v>0.86025359292099646</v>
      </c>
      <c r="D301" s="710">
        <f t="shared" si="76"/>
        <v>1396.0585656809706</v>
      </c>
      <c r="E301" s="710">
        <f t="shared" si="77"/>
        <v>478.18293963030106</v>
      </c>
      <c r="F301" s="710">
        <f t="shared" si="78"/>
        <v>315.93418956827827</v>
      </c>
      <c r="G301" s="710">
        <f t="shared" si="79"/>
        <v>299.27654039390785</v>
      </c>
      <c r="H301" s="717">
        <f t="shared" si="80"/>
        <v>298.01151786614884</v>
      </c>
      <c r="I301" s="710">
        <f t="shared" si="81"/>
        <v>298.00929713451734</v>
      </c>
      <c r="J301" s="710">
        <f t="shared" si="82"/>
        <v>298.00780139455253</v>
      </c>
      <c r="K301" s="710">
        <f t="shared" si="83"/>
        <v>298.00693930036391</v>
      </c>
      <c r="L301" s="710">
        <f t="shared" si="84"/>
        <v>298.00665740873575</v>
      </c>
      <c r="N301" s="580">
        <v>227</v>
      </c>
      <c r="O301" s="710">
        <f t="shared" si="85"/>
        <v>0.86025359292099646</v>
      </c>
      <c r="P301" s="710">
        <f t="shared" si="86"/>
        <v>618.64946781132733</v>
      </c>
      <c r="Q301" s="710">
        <f t="shared" si="87"/>
        <v>602.31678970124619</v>
      </c>
      <c r="R301" s="710">
        <f t="shared" si="88"/>
        <v>590.58848071448358</v>
      </c>
      <c r="S301" s="710">
        <f t="shared" si="89"/>
        <v>583.51943968866692</v>
      </c>
      <c r="T301" s="710">
        <f t="shared" si="90"/>
        <v>581.14253997369849</v>
      </c>
    </row>
    <row r="302" spans="2:20">
      <c r="B302" s="580">
        <v>228</v>
      </c>
      <c r="C302" s="710">
        <f t="shared" si="75"/>
        <v>0.86404325632593471</v>
      </c>
      <c r="D302" s="710">
        <f t="shared" si="76"/>
        <v>1396.5837138236752</v>
      </c>
      <c r="E302" s="710">
        <f t="shared" si="77"/>
        <v>479.07027918931186</v>
      </c>
      <c r="F302" s="710">
        <f t="shared" si="78"/>
        <v>316.10515853108615</v>
      </c>
      <c r="G302" s="710">
        <f t="shared" si="79"/>
        <v>299.2946160963142</v>
      </c>
      <c r="H302" s="717">
        <f t="shared" si="80"/>
        <v>298.01172823889976</v>
      </c>
      <c r="I302" s="710">
        <f t="shared" si="81"/>
        <v>298.00947495128173</v>
      </c>
      <c r="J302" s="710">
        <f t="shared" si="82"/>
        <v>298.00795680715498</v>
      </c>
      <c r="K302" s="710">
        <f t="shared" si="83"/>
        <v>298.00708160509197</v>
      </c>
      <c r="L302" s="710">
        <f t="shared" si="84"/>
        <v>298.00679539243305</v>
      </c>
      <c r="N302" s="580">
        <v>228</v>
      </c>
      <c r="O302" s="710">
        <f t="shared" si="85"/>
        <v>0.86404325632593471</v>
      </c>
      <c r="P302" s="710">
        <f t="shared" si="86"/>
        <v>619.75996572313682</v>
      </c>
      <c r="Q302" s="710">
        <f t="shared" si="87"/>
        <v>603.44609098451383</v>
      </c>
      <c r="R302" s="710">
        <f t="shared" si="88"/>
        <v>591.73124688862379</v>
      </c>
      <c r="S302" s="710">
        <f t="shared" si="89"/>
        <v>584.67026862129489</v>
      </c>
      <c r="T302" s="710">
        <f t="shared" si="90"/>
        <v>582.29599141781807</v>
      </c>
    </row>
    <row r="303" spans="2:20">
      <c r="B303" s="580">
        <v>229</v>
      </c>
      <c r="C303" s="710">
        <f t="shared" si="75"/>
        <v>0.86783291973087306</v>
      </c>
      <c r="D303" s="710">
        <f t="shared" si="76"/>
        <v>1397.1021573279572</v>
      </c>
      <c r="E303" s="710">
        <f t="shared" si="77"/>
        <v>479.95635218307604</v>
      </c>
      <c r="F303" s="710">
        <f t="shared" si="78"/>
        <v>316.27678919048867</v>
      </c>
      <c r="G303" s="710">
        <f t="shared" si="79"/>
        <v>299.31285036325596</v>
      </c>
      <c r="H303" s="717">
        <f t="shared" si="80"/>
        <v>298.01194139877038</v>
      </c>
      <c r="I303" s="710">
        <f t="shared" si="81"/>
        <v>298.00965525795692</v>
      </c>
      <c r="J303" s="710">
        <f t="shared" si="82"/>
        <v>298.00811449983303</v>
      </c>
      <c r="K303" s="710">
        <f t="shared" si="83"/>
        <v>298.00722606494566</v>
      </c>
      <c r="L303" s="710">
        <f t="shared" si="84"/>
        <v>298.00693548965393</v>
      </c>
      <c r="N303" s="580">
        <v>229</v>
      </c>
      <c r="O303" s="710">
        <f t="shared" si="85"/>
        <v>0.86783291973087306</v>
      </c>
      <c r="P303" s="710">
        <f t="shared" si="86"/>
        <v>620.86917608145438</v>
      </c>
      <c r="Q303" s="710">
        <f t="shared" si="87"/>
        <v>604.57408291294598</v>
      </c>
      <c r="R303" s="710">
        <f t="shared" si="88"/>
        <v>592.87268809622219</v>
      </c>
      <c r="S303" s="710">
        <f t="shared" si="89"/>
        <v>585.81976323911249</v>
      </c>
      <c r="T303" s="710">
        <f t="shared" si="90"/>
        <v>583.44810550648765</v>
      </c>
    </row>
    <row r="304" spans="2:20">
      <c r="B304" s="580">
        <v>230</v>
      </c>
      <c r="C304" s="710">
        <f t="shared" si="75"/>
        <v>0.87162258313581131</v>
      </c>
      <c r="D304" s="710">
        <f t="shared" si="76"/>
        <v>1397.6140054251716</v>
      </c>
      <c r="E304" s="710">
        <f t="shared" si="77"/>
        <v>480.84115448999</v>
      </c>
      <c r="F304" s="710">
        <f t="shared" si="78"/>
        <v>316.44907869127775</v>
      </c>
      <c r="G304" s="710">
        <f t="shared" si="79"/>
        <v>299.33124360263486</v>
      </c>
      <c r="H304" s="717">
        <f t="shared" si="80"/>
        <v>298.01215736800862</v>
      </c>
      <c r="I304" s="710">
        <f t="shared" si="81"/>
        <v>298.00983807597288</v>
      </c>
      <c r="J304" s="710">
        <f t="shared" si="82"/>
        <v>298.00827449340613</v>
      </c>
      <c r="K304" s="710">
        <f t="shared" si="83"/>
        <v>298.00737270036745</v>
      </c>
      <c r="L304" s="710">
        <f t="shared" si="84"/>
        <v>298.00707772071229</v>
      </c>
      <c r="N304" s="580">
        <v>230</v>
      </c>
      <c r="O304" s="710">
        <f t="shared" si="85"/>
        <v>0.87162258313581131</v>
      </c>
      <c r="P304" s="710">
        <f t="shared" si="86"/>
        <v>621.9771003791185</v>
      </c>
      <c r="Q304" s="710">
        <f t="shared" si="87"/>
        <v>605.70076700465847</v>
      </c>
      <c r="R304" s="710">
        <f t="shared" si="88"/>
        <v>594.01280587349538</v>
      </c>
      <c r="S304" s="710">
        <f t="shared" si="89"/>
        <v>586.96792508917486</v>
      </c>
      <c r="T304" s="710">
        <f t="shared" si="90"/>
        <v>584.59888379028803</v>
      </c>
    </row>
    <row r="305" spans="2:20">
      <c r="B305" s="580">
        <v>231</v>
      </c>
      <c r="C305" s="710">
        <f t="shared" si="75"/>
        <v>0.87541224654074967</v>
      </c>
      <c r="D305" s="710">
        <f t="shared" si="76"/>
        <v>1398.1193655089426</v>
      </c>
      <c r="E305" s="710">
        <f t="shared" si="77"/>
        <v>481.72468212304875</v>
      </c>
      <c r="F305" s="710">
        <f t="shared" si="78"/>
        <v>316.62202418059002</v>
      </c>
      <c r="G305" s="710">
        <f t="shared" si="79"/>
        <v>299.34979621806787</v>
      </c>
      <c r="H305" s="717">
        <f t="shared" si="80"/>
        <v>298.01237616890495</v>
      </c>
      <c r="I305" s="710">
        <f t="shared" si="81"/>
        <v>298.01002342681033</v>
      </c>
      <c r="J305" s="710">
        <f t="shared" si="82"/>
        <v>298.00843680875124</v>
      </c>
      <c r="K305" s="710">
        <f t="shared" si="83"/>
        <v>298.00752153186079</v>
      </c>
      <c r="L305" s="710">
        <f t="shared" si="84"/>
        <v>298.00722210598423</v>
      </c>
      <c r="N305" s="580">
        <v>231</v>
      </c>
      <c r="O305" s="710">
        <f t="shared" si="85"/>
        <v>0.87541224654074967</v>
      </c>
      <c r="P305" s="710">
        <f t="shared" si="86"/>
        <v>623.08374010723685</v>
      </c>
      <c r="Q305" s="710">
        <f t="shared" si="87"/>
        <v>606.82614477600669</v>
      </c>
      <c r="R305" s="710">
        <f t="shared" si="88"/>
        <v>595.15160175487881</v>
      </c>
      <c r="S305" s="710">
        <f t="shared" si="89"/>
        <v>588.11475571674362</v>
      </c>
      <c r="T305" s="710">
        <f t="shared" si="90"/>
        <v>585.74832781800205</v>
      </c>
    </row>
    <row r="306" spans="2:20">
      <c r="B306" s="580">
        <v>232</v>
      </c>
      <c r="C306" s="710">
        <f t="shared" si="75"/>
        <v>0.87920190994568803</v>
      </c>
      <c r="D306" s="710">
        <f t="shared" si="76"/>
        <v>1398.6183431662357</v>
      </c>
      <c r="E306" s="710">
        <f t="shared" si="77"/>
        <v>482.60693122737433</v>
      </c>
      <c r="F306" s="710">
        <f t="shared" si="78"/>
        <v>316.7956228080543</v>
      </c>
      <c r="G306" s="710">
        <f t="shared" si="79"/>
        <v>299.36850860890002</v>
      </c>
      <c r="H306" s="717">
        <f t="shared" si="80"/>
        <v>298.01259782379157</v>
      </c>
      <c r="I306" s="710">
        <f t="shared" si="81"/>
        <v>298.01021133200061</v>
      </c>
      <c r="J306" s="710">
        <f t="shared" si="82"/>
        <v>298.00860146680168</v>
      </c>
      <c r="K306" s="710">
        <f t="shared" si="83"/>
        <v>298.00767257998956</v>
      </c>
      <c r="L306" s="710">
        <f t="shared" si="84"/>
        <v>298.00736866590745</v>
      </c>
      <c r="N306" s="580">
        <v>232</v>
      </c>
      <c r="O306" s="710">
        <f t="shared" si="85"/>
        <v>0.87920190994568803</v>
      </c>
      <c r="P306" s="710">
        <f t="shared" si="86"/>
        <v>624.18909675518819</v>
      </c>
      <c r="Q306" s="710">
        <f t="shared" si="87"/>
        <v>607.9502177415884</v>
      </c>
      <c r="R306" s="710">
        <f t="shared" si="88"/>
        <v>596.28907727302874</v>
      </c>
      <c r="S306" s="710">
        <f t="shared" si="89"/>
        <v>589.26025666528892</v>
      </c>
      <c r="T306" s="710">
        <f t="shared" si="90"/>
        <v>586.896439136617</v>
      </c>
    </row>
    <row r="307" spans="2:20">
      <c r="B307" s="580">
        <v>233</v>
      </c>
      <c r="C307" s="710">
        <f t="shared" si="75"/>
        <v>0.88299157335062628</v>
      </c>
      <c r="D307" s="710">
        <f t="shared" si="76"/>
        <v>1399.1110422079034</v>
      </c>
      <c r="E307" s="710">
        <f t="shared" si="77"/>
        <v>483.48789807778701</v>
      </c>
      <c r="F307" s="710">
        <f t="shared" si="78"/>
        <v>316.96987172593623</v>
      </c>
      <c r="G307" s="710">
        <f t="shared" si="79"/>
        <v>299.38738117021745</v>
      </c>
      <c r="H307" s="717">
        <f t="shared" si="80"/>
        <v>298.01282235504198</v>
      </c>
      <c r="I307" s="710">
        <f t="shared" si="81"/>
        <v>298.01040181312482</v>
      </c>
      <c r="J307" s="710">
        <f t="shared" si="82"/>
        <v>298.00876848854682</v>
      </c>
      <c r="K307" s="710">
        <f t="shared" si="83"/>
        <v>298.00782586537719</v>
      </c>
      <c r="L307" s="710">
        <f t="shared" si="84"/>
        <v>298.00751742098066</v>
      </c>
      <c r="N307" s="580">
        <v>233</v>
      </c>
      <c r="O307" s="710">
        <f t="shared" si="85"/>
        <v>0.88299157335062628</v>
      </c>
      <c r="P307" s="710">
        <f t="shared" si="86"/>
        <v>625.29317181062447</v>
      </c>
      <c r="Q307" s="710">
        <f t="shared" si="87"/>
        <v>609.07298741424484</v>
      </c>
      <c r="R307" s="710">
        <f t="shared" si="88"/>
        <v>597.42523395882461</v>
      </c>
      <c r="S307" s="710">
        <f t="shared" si="89"/>
        <v>590.40442947649092</v>
      </c>
      <c r="T307" s="710">
        <f t="shared" si="90"/>
        <v>588.04321929132652</v>
      </c>
    </row>
    <row r="308" spans="2:20">
      <c r="B308" s="580">
        <v>234</v>
      </c>
      <c r="C308" s="710">
        <f t="shared" si="75"/>
        <v>0.88678123675556464</v>
      </c>
      <c r="D308" s="710">
        <f t="shared" si="76"/>
        <v>1399.597564698714</v>
      </c>
      <c r="E308" s="710">
        <f t="shared" si="77"/>
        <v>484.36757907641794</v>
      </c>
      <c r="F308" s="710">
        <f t="shared" si="78"/>
        <v>317.14476808927884</v>
      </c>
      <c r="G308" s="710">
        <f t="shared" si="79"/>
        <v>299.40641429286057</v>
      </c>
      <c r="H308" s="717">
        <f t="shared" si="80"/>
        <v>298.01304978507045</v>
      </c>
      <c r="I308" s="710">
        <f t="shared" si="81"/>
        <v>298.01059489181324</v>
      </c>
      <c r="J308" s="710">
        <f t="shared" si="82"/>
        <v>298.00893789503135</v>
      </c>
      <c r="K308" s="710">
        <f t="shared" si="83"/>
        <v>298.00798140870637</v>
      </c>
      <c r="L308" s="710">
        <f t="shared" si="84"/>
        <v>298.00766839176282</v>
      </c>
      <c r="N308" s="580">
        <v>234</v>
      </c>
      <c r="O308" s="710">
        <f t="shared" si="85"/>
        <v>0.88678123675556464</v>
      </c>
      <c r="P308" s="710">
        <f t="shared" si="86"/>
        <v>626.39596675947269</v>
      </c>
      <c r="Q308" s="710">
        <f t="shared" si="87"/>
        <v>610.19445530506346</v>
      </c>
      <c r="R308" s="710">
        <f t="shared" si="88"/>
        <v>598.56007334137053</v>
      </c>
      <c r="S308" s="710">
        <f t="shared" si="89"/>
        <v>591.54727569024271</v>
      </c>
      <c r="T308" s="710">
        <f t="shared" si="90"/>
        <v>589.18866982553254</v>
      </c>
    </row>
    <row r="309" spans="2:20">
      <c r="B309" s="580">
        <v>235</v>
      </c>
      <c r="C309" s="710">
        <f t="shared" si="75"/>
        <v>0.89057090016050289</v>
      </c>
      <c r="D309" s="710">
        <f t="shared" si="76"/>
        <v>1400.0780109868722</v>
      </c>
      <c r="E309" s="710">
        <f t="shared" si="77"/>
        <v>485.2459707503632</v>
      </c>
      <c r="F309" s="710">
        <f t="shared" si="78"/>
        <v>317.32030905604108</v>
      </c>
      <c r="G309" s="710">
        <f t="shared" si="79"/>
        <v>299.42560836343728</v>
      </c>
      <c r="H309" s="717">
        <f t="shared" si="80"/>
        <v>298.01328013633133</v>
      </c>
      <c r="I309" s="710">
        <f t="shared" si="81"/>
        <v>298.01079058974477</v>
      </c>
      <c r="J309" s="710">
        <f t="shared" si="82"/>
        <v>298.00910970735492</v>
      </c>
      <c r="K309" s="710">
        <f t="shared" si="83"/>
        <v>298.0081392307182</v>
      </c>
      <c r="L309" s="710">
        <f t="shared" si="84"/>
        <v>298.00782159887257</v>
      </c>
      <c r="N309" s="580">
        <v>235</v>
      </c>
      <c r="O309" s="710">
        <f t="shared" si="85"/>
        <v>0.89057090016050289</v>
      </c>
      <c r="P309" s="710">
        <f t="shared" si="86"/>
        <v>627.49748308593723</v>
      </c>
      <c r="Q309" s="710">
        <f t="shared" si="87"/>
        <v>611.31462292337949</v>
      </c>
      <c r="R309" s="710">
        <f t="shared" si="88"/>
        <v>599.69359694799823</v>
      </c>
      <c r="S309" s="710">
        <f t="shared" si="89"/>
        <v>592.68879684465162</v>
      </c>
      <c r="T309" s="710">
        <f t="shared" si="90"/>
        <v>590.33279228084768</v>
      </c>
    </row>
    <row r="310" spans="2:20">
      <c r="B310" s="580">
        <v>236</v>
      </c>
      <c r="C310" s="710">
        <f t="shared" si="75"/>
        <v>0.89436056356544125</v>
      </c>
      <c r="D310" s="710">
        <f t="shared" si="76"/>
        <v>1400.5524797330406</v>
      </c>
      <c r="E310" s="710">
        <f t="shared" si="77"/>
        <v>486.12306974937758</v>
      </c>
      <c r="F310" s="710">
        <f t="shared" si="78"/>
        <v>317.49649178723234</v>
      </c>
      <c r="G310" s="710">
        <f t="shared" si="79"/>
        <v>299.44496376433648</v>
      </c>
      <c r="H310" s="717">
        <f t="shared" si="80"/>
        <v>298.01351343131853</v>
      </c>
      <c r="I310" s="710">
        <f t="shared" si="81"/>
        <v>298.0109889286465</v>
      </c>
      <c r="J310" s="710">
        <f t="shared" si="82"/>
        <v>298.0092839466713</v>
      </c>
      <c r="K310" s="710">
        <f t="shared" si="83"/>
        <v>298.00829935221162</v>
      </c>
      <c r="L310" s="710">
        <f t="shared" si="84"/>
        <v>298.00797706298789</v>
      </c>
      <c r="N310" s="580">
        <v>236</v>
      </c>
      <c r="O310" s="710">
        <f t="shared" si="85"/>
        <v>0.89436056356544125</v>
      </c>
      <c r="P310" s="710">
        <f t="shared" si="86"/>
        <v>628.5977222725013</v>
      </c>
      <c r="Q310" s="710">
        <f t="shared" si="87"/>
        <v>612.4334917767784</v>
      </c>
      <c r="R310" s="710">
        <f t="shared" si="88"/>
        <v>600.82580630426833</v>
      </c>
      <c r="S310" s="710">
        <f t="shared" si="89"/>
        <v>593.828994476042</v>
      </c>
      <c r="T310" s="710">
        <f t="shared" si="90"/>
        <v>591.47558819709695</v>
      </c>
    </row>
    <row r="311" spans="2:20">
      <c r="B311" s="580">
        <v>237</v>
      </c>
      <c r="C311" s="710">
        <f t="shared" si="75"/>
        <v>0.89815022697037949</v>
      </c>
      <c r="D311" s="710">
        <f t="shared" si="76"/>
        <v>1401.0210679388697</v>
      </c>
      <c r="E311" s="710">
        <f t="shared" si="77"/>
        <v>486.99887284360858</v>
      </c>
      <c r="F311" s="710">
        <f t="shared" si="78"/>
        <v>317.67331344704468</v>
      </c>
      <c r="G311" s="710">
        <f t="shared" si="79"/>
        <v>299.46448087374154</v>
      </c>
      <c r="H311" s="717">
        <f t="shared" si="80"/>
        <v>298.013749692565</v>
      </c>
      <c r="I311" s="710">
        <f t="shared" si="81"/>
        <v>298.01118993029297</v>
      </c>
      <c r="J311" s="710">
        <f t="shared" si="82"/>
        <v>298.0094606341878</v>
      </c>
      <c r="K311" s="710">
        <f t="shared" si="83"/>
        <v>298.008461794043</v>
      </c>
      <c r="L311" s="710">
        <f t="shared" si="84"/>
        <v>298.00813480484504</v>
      </c>
      <c r="N311" s="580">
        <v>237</v>
      </c>
      <c r="O311" s="710">
        <f t="shared" si="85"/>
        <v>0.89815022697037949</v>
      </c>
      <c r="P311" s="710">
        <f t="shared" si="86"/>
        <v>629.69668579992947</v>
      </c>
      <c r="Q311" s="710">
        <f t="shared" si="87"/>
        <v>613.5510633710976</v>
      </c>
      <c r="R311" s="710">
        <f t="shared" si="88"/>
        <v>601.95670293397245</v>
      </c>
      <c r="S311" s="710">
        <f t="shared" si="89"/>
        <v>594.96787011895663</v>
      </c>
      <c r="T311" s="710">
        <f t="shared" si="90"/>
        <v>592.61705911232036</v>
      </c>
    </row>
    <row r="312" spans="2:20">
      <c r="B312" s="580">
        <v>238</v>
      </c>
      <c r="C312" s="710">
        <f t="shared" si="75"/>
        <v>0.90193989037531785</v>
      </c>
      <c r="D312" s="710">
        <f t="shared" si="76"/>
        <v>1401.483870975045</v>
      </c>
      <c r="E312" s="710">
        <f t="shared" si="77"/>
        <v>487.87337692136936</v>
      </c>
      <c r="F312" s="710">
        <f t="shared" si="78"/>
        <v>317.85077120298149</v>
      </c>
      <c r="G312" s="710">
        <f t="shared" si="79"/>
        <v>299.48416006564389</v>
      </c>
      <c r="H312" s="717">
        <f t="shared" si="80"/>
        <v>298.0139889426423</v>
      </c>
      <c r="I312" s="710">
        <f t="shared" si="81"/>
        <v>298.01139361650547</v>
      </c>
      <c r="J312" s="710">
        <f t="shared" si="82"/>
        <v>298.00963979116483</v>
      </c>
      <c r="K312" s="710">
        <f t="shared" si="83"/>
        <v>298.00862657712537</v>
      </c>
      <c r="L312" s="710">
        <f t="shared" si="84"/>
        <v>298.00829484523837</v>
      </c>
      <c r="N312" s="580">
        <v>238</v>
      </c>
      <c r="O312" s="710">
        <f t="shared" si="85"/>
        <v>0.90193989037531785</v>
      </c>
      <c r="P312" s="710">
        <f t="shared" si="86"/>
        <v>630.79437514726953</v>
      </c>
      <c r="Q312" s="710">
        <f t="shared" si="87"/>
        <v>614.66733921042851</v>
      </c>
      <c r="R312" s="710">
        <f t="shared" si="88"/>
        <v>603.08628835913578</v>
      </c>
      <c r="S312" s="710">
        <f t="shared" si="89"/>
        <v>596.10542530615919</v>
      </c>
      <c r="T312" s="710">
        <f t="shared" si="90"/>
        <v>593.7572065627744</v>
      </c>
    </row>
    <row r="313" spans="2:20">
      <c r="B313" s="580">
        <v>239</v>
      </c>
      <c r="C313" s="710">
        <f t="shared" si="75"/>
        <v>0.90572955378025621</v>
      </c>
      <c r="D313" s="710">
        <f t="shared" si="76"/>
        <v>1401.9409826088599</v>
      </c>
      <c r="E313" s="710">
        <f t="shared" si="77"/>
        <v>488.74657898694954</v>
      </c>
      <c r="F313" s="710">
        <f t="shared" si="78"/>
        <v>318.0288622259838</v>
      </c>
      <c r="G313" s="710">
        <f t="shared" si="79"/>
        <v>299.50400170985688</v>
      </c>
      <c r="H313" s="717">
        <f t="shared" si="80"/>
        <v>298.01423120415967</v>
      </c>
      <c r="I313" s="710">
        <f t="shared" si="81"/>
        <v>298.01160000915195</v>
      </c>
      <c r="J313" s="710">
        <f t="shared" si="82"/>
        <v>298.00982143891508</v>
      </c>
      <c r="K313" s="710">
        <f t="shared" si="83"/>
        <v>298.00879372242775</v>
      </c>
      <c r="L313" s="710">
        <f t="shared" si="84"/>
        <v>298.00845720501951</v>
      </c>
      <c r="N313" s="580">
        <v>239</v>
      </c>
      <c r="O313" s="710">
        <f t="shared" si="85"/>
        <v>0.90572955378025621</v>
      </c>
      <c r="P313" s="710">
        <f t="shared" si="86"/>
        <v>631.89079179185421</v>
      </c>
      <c r="Q313" s="710">
        <f t="shared" si="87"/>
        <v>615.78232079711881</v>
      </c>
      <c r="R313" s="710">
        <f t="shared" si="88"/>
        <v>604.21456410001872</v>
      </c>
      <c r="S313" s="710">
        <f t="shared" si="89"/>
        <v>597.24166156863635</v>
      </c>
      <c r="T313" s="710">
        <f t="shared" si="90"/>
        <v>594.89603208293431</v>
      </c>
    </row>
    <row r="314" spans="2:20">
      <c r="B314" s="580">
        <v>240</v>
      </c>
      <c r="C314" s="710">
        <f t="shared" si="75"/>
        <v>0.90951921718519446</v>
      </c>
      <c r="D314" s="710">
        <f t="shared" si="76"/>
        <v>1402.3924950313219</v>
      </c>
      <c r="E314" s="710">
        <f t="shared" si="77"/>
        <v>489.61847615846426</v>
      </c>
      <c r="F314" s="710">
        <f t="shared" si="78"/>
        <v>318.20758369055346</v>
      </c>
      <c r="G314" s="710">
        <f t="shared" si="79"/>
        <v>299.52400617202983</v>
      </c>
      <c r="H314" s="717">
        <f t="shared" si="80"/>
        <v>298.01447649976399</v>
      </c>
      <c r="I314" s="710">
        <f t="shared" si="81"/>
        <v>298.01180913014593</v>
      </c>
      <c r="J314" s="710">
        <f t="shared" si="82"/>
        <v>298.01000559880322</v>
      </c>
      <c r="K314" s="710">
        <f t="shared" si="83"/>
        <v>298.00896325097466</v>
      </c>
      <c r="L314" s="710">
        <f t="shared" si="84"/>
        <v>298.00862190509673</v>
      </c>
      <c r="N314" s="580">
        <v>240</v>
      </c>
      <c r="O314" s="710">
        <f t="shared" si="85"/>
        <v>0.90951921718519446</v>
      </c>
      <c r="P314" s="710">
        <f t="shared" si="86"/>
        <v>632.98593720930353</v>
      </c>
      <c r="Q314" s="710">
        <f t="shared" si="87"/>
        <v>616.89600963177406</v>
      </c>
      <c r="R314" s="710">
        <f t="shared" si="88"/>
        <v>605.34153167511897</v>
      </c>
      <c r="S314" s="710">
        <f t="shared" si="89"/>
        <v>598.37658043559941</v>
      </c>
      <c r="T314" s="710">
        <f t="shared" si="90"/>
        <v>596.0335372054966</v>
      </c>
    </row>
    <row r="315" spans="2:20">
      <c r="B315" s="580">
        <v>241</v>
      </c>
      <c r="C315" s="710">
        <f t="shared" si="75"/>
        <v>0.91330888059013282</v>
      </c>
      <c r="D315" s="710">
        <f t="shared" si="76"/>
        <v>1402.8384988837993</v>
      </c>
      <c r="E315" s="710">
        <f t="shared" si="77"/>
        <v>490.4890656657397</v>
      </c>
      <c r="F315" s="710">
        <f t="shared" si="78"/>
        <v>318.3869327748734</v>
      </c>
      <c r="G315" s="710">
        <f t="shared" si="79"/>
        <v>299.5441738136617</v>
      </c>
      <c r="H315" s="717">
        <f t="shared" si="80"/>
        <v>298.0147248521389</v>
      </c>
      <c r="I315" s="710">
        <f t="shared" si="81"/>
        <v>298.01202100144616</v>
      </c>
      <c r="J315" s="710">
        <f t="shared" si="82"/>
        <v>298.01019229224505</v>
      </c>
      <c r="K315" s="710">
        <f t="shared" si="83"/>
        <v>298.00913518384561</v>
      </c>
      <c r="L315" s="710">
        <f t="shared" si="84"/>
        <v>298.00878896643445</v>
      </c>
      <c r="N315" s="580">
        <v>241</v>
      </c>
      <c r="O315" s="710">
        <f t="shared" si="85"/>
        <v>0.91330888059013282</v>
      </c>
      <c r="P315" s="710">
        <f t="shared" si="86"/>
        <v>634.07981287352652</v>
      </c>
      <c r="Q315" s="710">
        <f t="shared" si="87"/>
        <v>618.00840721326017</v>
      </c>
      <c r="R315" s="710">
        <f t="shared" si="88"/>
        <v>606.46719260117368</v>
      </c>
      <c r="S315" s="710">
        <f t="shared" si="89"/>
        <v>599.51018343448709</v>
      </c>
      <c r="T315" s="710">
        <f t="shared" si="90"/>
        <v>597.16972346138016</v>
      </c>
    </row>
    <row r="316" spans="2:20">
      <c r="B316" s="580">
        <v>242</v>
      </c>
      <c r="C316" s="710">
        <f t="shared" si="75"/>
        <v>0.91709854399507107</v>
      </c>
      <c r="D316" s="710">
        <f t="shared" si="76"/>
        <v>1403.2790832842186</v>
      </c>
      <c r="E316" s="710">
        <f t="shared" si="77"/>
        <v>491.35834484823545</v>
      </c>
      <c r="F316" s="710">
        <f t="shared" si="78"/>
        <v>318.56690666092538</v>
      </c>
      <c r="G316" s="710">
        <f t="shared" si="79"/>
        <v>299.56450499211536</v>
      </c>
      <c r="H316" s="717">
        <f t="shared" si="80"/>
        <v>298.01497628400432</v>
      </c>
      <c r="I316" s="710">
        <f t="shared" si="81"/>
        <v>298.01223564505597</v>
      </c>
      <c r="J316" s="710">
        <f t="shared" si="82"/>
        <v>298.01038154070716</v>
      </c>
      <c r="K316" s="710">
        <f t="shared" si="83"/>
        <v>298.00930954217438</v>
      </c>
      <c r="L316" s="710">
        <f t="shared" si="84"/>
        <v>298.00895841005251</v>
      </c>
      <c r="N316" s="580">
        <v>242</v>
      </c>
      <c r="O316" s="710">
        <f t="shared" si="85"/>
        <v>0.91709854399507107</v>
      </c>
      <c r="P316" s="710">
        <f t="shared" si="86"/>
        <v>635.17242025672329</v>
      </c>
      <c r="Q316" s="710">
        <f t="shared" si="87"/>
        <v>619.11951503870534</v>
      </c>
      <c r="R316" s="710">
        <f t="shared" si="88"/>
        <v>607.59154839316147</v>
      </c>
      <c r="S316" s="710">
        <f t="shared" si="89"/>
        <v>600.64247209096652</v>
      </c>
      <c r="T316" s="710">
        <f t="shared" si="90"/>
        <v>598.30459237972934</v>
      </c>
    </row>
    <row r="317" spans="2:20">
      <c r="B317" s="580">
        <v>243</v>
      </c>
      <c r="C317" s="710">
        <f t="shared" si="75"/>
        <v>0.92088820740000943</v>
      </c>
      <c r="D317" s="710">
        <f t="shared" si="76"/>
        <v>1403.7143358528172</v>
      </c>
      <c r="E317" s="710">
        <f t="shared" si="77"/>
        <v>492.2263111530026</v>
      </c>
      <c r="F317" s="710">
        <f t="shared" si="78"/>
        <v>318.74750253460508</v>
      </c>
      <c r="G317" s="710">
        <f t="shared" si="79"/>
        <v>299.58500006063201</v>
      </c>
      <c r="H317" s="717">
        <f t="shared" si="80"/>
        <v>298.01523081811592</v>
      </c>
      <c r="I317" s="710">
        <f t="shared" si="81"/>
        <v>298.01245308302282</v>
      </c>
      <c r="J317" s="710">
        <f t="shared" si="82"/>
        <v>298.01057336570597</v>
      </c>
      <c r="K317" s="710">
        <f t="shared" si="83"/>
        <v>298.00948634714831</v>
      </c>
      <c r="L317" s="710">
        <f t="shared" si="84"/>
        <v>298.00913025702579</v>
      </c>
      <c r="N317" s="580">
        <v>243</v>
      </c>
      <c r="O317" s="710">
        <f t="shared" si="85"/>
        <v>0.92088820740000943</v>
      </c>
      <c r="P317" s="710">
        <f t="shared" si="86"/>
        <v>636.26376082938725</v>
      </c>
      <c r="Q317" s="710">
        <f t="shared" si="87"/>
        <v>620.22933460350146</v>
      </c>
      <c r="R317" s="710">
        <f t="shared" si="88"/>
        <v>608.71460056430431</v>
      </c>
      <c r="S317" s="710">
        <f t="shared" si="89"/>
        <v>601.77344792893655</v>
      </c>
      <c r="T317" s="710">
        <f t="shared" si="90"/>
        <v>599.43814548791522</v>
      </c>
    </row>
    <row r="318" spans="2:20">
      <c r="B318" s="580">
        <v>244</v>
      </c>
      <c r="C318" s="710">
        <f t="shared" si="75"/>
        <v>0.92467787080494768</v>
      </c>
      <c r="D318" s="710">
        <f t="shared" si="76"/>
        <v>1404.1443427374602</v>
      </c>
      <c r="E318" s="710">
        <f t="shared" si="77"/>
        <v>493.09296213267658</v>
      </c>
      <c r="F318" s="710">
        <f t="shared" si="78"/>
        <v>318.92871758583419</v>
      </c>
      <c r="G318" s="710">
        <f t="shared" si="79"/>
        <v>299.60565936834513</v>
      </c>
      <c r="H318" s="717">
        <f t="shared" si="80"/>
        <v>298.01548847726463</v>
      </c>
      <c r="I318" s="710">
        <f t="shared" si="81"/>
        <v>298.01267333743766</v>
      </c>
      <c r="J318" s="710">
        <f t="shared" si="82"/>
        <v>298.01076778880758</v>
      </c>
      <c r="K318" s="710">
        <f t="shared" si="83"/>
        <v>298.00966562000798</v>
      </c>
      <c r="L318" s="710">
        <f t="shared" si="84"/>
        <v>298.00930452848348</v>
      </c>
      <c r="N318" s="580">
        <v>244</v>
      </c>
      <c r="O318" s="710">
        <f t="shared" si="85"/>
        <v>0.92467787080494768</v>
      </c>
      <c r="P318" s="710">
        <f t="shared" si="86"/>
        <v>637.35383606030655</v>
      </c>
      <c r="Q318" s="710">
        <f t="shared" si="87"/>
        <v>621.33786740130711</v>
      </c>
      <c r="R318" s="710">
        <f t="shared" si="88"/>
        <v>609.83635062606982</v>
      </c>
      <c r="S318" s="710">
        <f t="shared" si="89"/>
        <v>602.90311247052864</v>
      </c>
      <c r="T318" s="710">
        <f t="shared" si="90"/>
        <v>600.57038431153831</v>
      </c>
    </row>
    <row r="319" spans="2:20">
      <c r="B319" s="580">
        <v>245</v>
      </c>
      <c r="C319" s="710">
        <f t="shared" si="75"/>
        <v>0.92846753420988604</v>
      </c>
      <c r="D319" s="710">
        <f t="shared" si="76"/>
        <v>1404.5691886385309</v>
      </c>
      <c r="E319" s="710">
        <f t="shared" si="77"/>
        <v>493.95829544350522</v>
      </c>
      <c r="F319" s="710">
        <f t="shared" si="78"/>
        <v>319.11054900867026</v>
      </c>
      <c r="G319" s="710">
        <f t="shared" si="79"/>
        <v>299.62648326029523</v>
      </c>
      <c r="H319" s="717">
        <f t="shared" si="80"/>
        <v>298.01574928427607</v>
      </c>
      <c r="I319" s="710">
        <f t="shared" si="81"/>
        <v>298.01289643043441</v>
      </c>
      <c r="J319" s="710">
        <f t="shared" si="82"/>
        <v>298.01096483162695</v>
      </c>
      <c r="K319" s="710">
        <f t="shared" si="83"/>
        <v>298.00984738204647</v>
      </c>
      <c r="L319" s="710">
        <f t="shared" si="84"/>
        <v>298.00948124560836</v>
      </c>
      <c r="N319" s="580">
        <v>245</v>
      </c>
      <c r="O319" s="710">
        <f t="shared" si="85"/>
        <v>0.92846753420988604</v>
      </c>
      <c r="P319" s="710">
        <f t="shared" si="86"/>
        <v>638.4426474165665</v>
      </c>
      <c r="Q319" s="710">
        <f t="shared" si="87"/>
        <v>622.44511492404877</v>
      </c>
      <c r="R319" s="710">
        <f t="shared" si="88"/>
        <v>610.95680008817305</v>
      </c>
      <c r="S319" s="710">
        <f t="shared" si="89"/>
        <v>604.03146723610962</v>
      </c>
      <c r="T319" s="710">
        <f t="shared" si="90"/>
        <v>601.70131037442991</v>
      </c>
    </row>
    <row r="320" spans="2:20">
      <c r="B320" s="580">
        <v>246</v>
      </c>
      <c r="C320" s="710">
        <f t="shared" si="75"/>
        <v>0.93225719761482428</v>
      </c>
      <c r="D320" s="710">
        <f t="shared" si="76"/>
        <v>1404.9889568333972</v>
      </c>
      <c r="E320" s="710">
        <f t="shared" si="77"/>
        <v>494.82230884341027</v>
      </c>
      <c r="F320" s="710">
        <f t="shared" si="78"/>
        <v>319.29299400141383</v>
      </c>
      <c r="G320" s="710">
        <f t="shared" si="79"/>
        <v>299.64747207744415</v>
      </c>
      <c r="H320" s="717">
        <f t="shared" si="80"/>
        <v>298.01601326201006</v>
      </c>
      <c r="I320" s="710">
        <f t="shared" si="81"/>
        <v>298.01312238418927</v>
      </c>
      <c r="J320" s="710">
        <f t="shared" si="82"/>
        <v>298.01116451582732</v>
      </c>
      <c r="K320" s="710">
        <f t="shared" si="83"/>
        <v>298.01003165460867</v>
      </c>
      <c r="L320" s="710">
        <f t="shared" si="84"/>
        <v>298.00966042963637</v>
      </c>
      <c r="N320" s="580">
        <v>246</v>
      </c>
      <c r="O320" s="710">
        <f t="shared" si="85"/>
        <v>0.93225719761482428</v>
      </c>
      <c r="P320" s="710">
        <f t="shared" si="86"/>
        <v>639.53019636355145</v>
      </c>
      <c r="Q320" s="710">
        <f t="shared" si="87"/>
        <v>623.55107866192316</v>
      </c>
      <c r="R320" s="710">
        <f t="shared" si="88"/>
        <v>612.07595045857875</v>
      </c>
      <c r="S320" s="710">
        <f t="shared" si="89"/>
        <v>605.15851374428382</v>
      </c>
      <c r="T320" s="710">
        <f t="shared" si="90"/>
        <v>602.83092519865465</v>
      </c>
    </row>
    <row r="321" spans="2:20">
      <c r="B321" s="580">
        <v>247</v>
      </c>
      <c r="C321" s="710">
        <f t="shared" si="75"/>
        <v>0.93604686101976264</v>
      </c>
      <c r="D321" s="710">
        <f t="shared" si="76"/>
        <v>1405.4037292004662</v>
      </c>
      <c r="E321" s="710">
        <f t="shared" si="77"/>
        <v>495.68500019008252</v>
      </c>
      <c r="F321" s="710">
        <f t="shared" si="78"/>
        <v>319.47604976671312</v>
      </c>
      <c r="G321" s="710">
        <f t="shared" si="79"/>
        <v>299.6686261566897</v>
      </c>
      <c r="H321" s="717">
        <f t="shared" si="80"/>
        <v>298.01628043335995</v>
      </c>
      <c r="I321" s="710">
        <f t="shared" si="81"/>
        <v>298.01335122092041</v>
      </c>
      <c r="J321" s="710">
        <f t="shared" si="82"/>
        <v>298.01136686311975</v>
      </c>
      <c r="K321" s="710">
        <f t="shared" si="83"/>
        <v>298.01021845909094</v>
      </c>
      <c r="L321" s="710">
        <f t="shared" si="84"/>
        <v>298.00984210185607</v>
      </c>
      <c r="N321" s="580">
        <v>247</v>
      </c>
      <c r="O321" s="710">
        <f t="shared" si="85"/>
        <v>0.93604686101976264</v>
      </c>
      <c r="P321" s="710">
        <f t="shared" si="86"/>
        <v>640.61648436494681</v>
      </c>
      <c r="Q321" s="710">
        <f t="shared" si="87"/>
        <v>624.65576010339942</v>
      </c>
      <c r="R321" s="710">
        <f t="shared" si="88"/>
        <v>613.19380324350311</v>
      </c>
      <c r="S321" s="710">
        <f t="shared" si="89"/>
        <v>606.28425351189435</v>
      </c>
      <c r="T321" s="710">
        <f t="shared" si="90"/>
        <v>603.95923030451263</v>
      </c>
    </row>
    <row r="322" spans="2:20">
      <c r="B322" s="580">
        <v>248</v>
      </c>
      <c r="C322" s="710">
        <f t="shared" si="75"/>
        <v>0.939836524424701</v>
      </c>
      <c r="D322" s="710">
        <f t="shared" si="76"/>
        <v>1405.8135862428303</v>
      </c>
      <c r="E322" s="710">
        <f t="shared" si="77"/>
        <v>496.54636743910993</v>
      </c>
      <c r="F322" s="710">
        <f t="shared" si="78"/>
        <v>319.65971351166604</v>
      </c>
      <c r="G322" s="710">
        <f t="shared" si="79"/>
        <v>299.68994583088039</v>
      </c>
      <c r="H322" s="717">
        <f t="shared" si="80"/>
        <v>298.01655082125228</v>
      </c>
      <c r="I322" s="710">
        <f t="shared" si="81"/>
        <v>298.01358296288714</v>
      </c>
      <c r="J322" s="710">
        <f t="shared" si="82"/>
        <v>298.01157189526248</v>
      </c>
      <c r="K322" s="710">
        <f t="shared" si="83"/>
        <v>298.0104078169403</v>
      </c>
      <c r="L322" s="710">
        <f t="shared" si="84"/>
        <v>298.01002628360783</v>
      </c>
      <c r="N322" s="580">
        <v>248</v>
      </c>
      <c r="O322" s="710">
        <f t="shared" si="85"/>
        <v>0.939836524424701</v>
      </c>
      <c r="P322" s="710">
        <f t="shared" si="86"/>
        <v>641.70151288274076</v>
      </c>
      <c r="Q322" s="710">
        <f t="shared" si="87"/>
        <v>625.75916073522058</v>
      </c>
      <c r="R322" s="710">
        <f t="shared" si="88"/>
        <v>614.31035994741637</v>
      </c>
      <c r="S322" s="710">
        <f t="shared" si="89"/>
        <v>607.40868805402613</v>
      </c>
      <c r="T322" s="710">
        <f t="shared" si="90"/>
        <v>605.0862272105411</v>
      </c>
    </row>
    <row r="323" spans="2:20">
      <c r="B323" s="580">
        <v>249</v>
      </c>
      <c r="C323" s="710">
        <f t="shared" si="75"/>
        <v>0.94362618782963925</v>
      </c>
      <c r="D323" s="710">
        <f t="shared" si="76"/>
        <v>1406.2186071115148</v>
      </c>
      <c r="E323" s="710">
        <f t="shared" si="77"/>
        <v>497.40640864213771</v>
      </c>
      <c r="F323" s="710">
        <f t="shared" si="78"/>
        <v>319.84398244792015</v>
      </c>
      <c r="G323" s="710">
        <f t="shared" si="79"/>
        <v>299.71143142883011</v>
      </c>
      <c r="H323" s="717">
        <f t="shared" si="80"/>
        <v>298.01682444864616</v>
      </c>
      <c r="I323" s="710">
        <f t="shared" si="81"/>
        <v>298.01381763238953</v>
      </c>
      <c r="J323" s="710">
        <f t="shared" si="82"/>
        <v>298.01177963406025</v>
      </c>
      <c r="K323" s="710">
        <f t="shared" si="83"/>
        <v>298.01059974965409</v>
      </c>
      <c r="L323" s="710">
        <f t="shared" si="84"/>
        <v>298.01021299628354</v>
      </c>
      <c r="N323" s="580">
        <v>249</v>
      </c>
      <c r="O323" s="710">
        <f t="shared" si="85"/>
        <v>0.94362618782963925</v>
      </c>
      <c r="P323" s="710">
        <f t="shared" si="86"/>
        <v>642.78528337722639</v>
      </c>
      <c r="Q323" s="710">
        <f t="shared" si="87"/>
        <v>626.86128204240606</v>
      </c>
      <c r="R323" s="710">
        <f t="shared" si="88"/>
        <v>615.42562207304377</v>
      </c>
      <c r="S323" s="710">
        <f t="shared" si="89"/>
        <v>608.53181888400718</v>
      </c>
      <c r="T323" s="710">
        <f t="shared" si="90"/>
        <v>606.21191743351653</v>
      </c>
    </row>
    <row r="324" spans="2:20">
      <c r="B324" s="580">
        <v>250</v>
      </c>
      <c r="C324" s="710">
        <f t="shared" si="75"/>
        <v>0.94741585123457761</v>
      </c>
      <c r="D324" s="710">
        <f t="shared" si="76"/>
        <v>1406.6188696283298</v>
      </c>
      <c r="E324" s="710">
        <f t="shared" si="77"/>
        <v>498.2651219450604</v>
      </c>
      <c r="F324" s="710">
        <f t="shared" si="78"/>
        <v>320.0288537917699</v>
      </c>
      <c r="G324" s="710">
        <f t="shared" si="79"/>
        <v>299.73308327533317</v>
      </c>
      <c r="H324" s="717">
        <f t="shared" si="80"/>
        <v>298.01710133853271</v>
      </c>
      <c r="I324" s="710">
        <f t="shared" si="81"/>
        <v>298.01405525176784</v>
      </c>
      <c r="J324" s="710">
        <f t="shared" si="82"/>
        <v>298.01199010136395</v>
      </c>
      <c r="K324" s="710">
        <f t="shared" si="83"/>
        <v>298.01079427877897</v>
      </c>
      <c r="L324" s="710">
        <f t="shared" si="84"/>
        <v>298.01040226132574</v>
      </c>
      <c r="N324" s="580">
        <v>250</v>
      </c>
      <c r="O324" s="710">
        <f t="shared" si="85"/>
        <v>0.94741585123457761</v>
      </c>
      <c r="P324" s="710">
        <f t="shared" si="86"/>
        <v>643.86779730700368</v>
      </c>
      <c r="Q324" s="710">
        <f t="shared" si="87"/>
        <v>627.96212550825351</v>
      </c>
      <c r="R324" s="710">
        <f t="shared" si="88"/>
        <v>616.53959112136863</v>
      </c>
      <c r="S324" s="710">
        <f t="shared" si="89"/>
        <v>609.65364751341065</v>
      </c>
      <c r="T324" s="710">
        <f t="shared" si="90"/>
        <v>607.33630248845714</v>
      </c>
    </row>
    <row r="325" spans="2:20">
      <c r="B325" s="580">
        <v>251</v>
      </c>
      <c r="C325" s="710">
        <f t="shared" si="75"/>
        <v>0.95120551463951586</v>
      </c>
      <c r="D325" s="710">
        <f t="shared" si="76"/>
        <v>1407.0144503083377</v>
      </c>
      <c r="E325" s="710">
        <f t="shared" si="77"/>
        <v>499.12250558624515</v>
      </c>
      <c r="F325" s="710">
        <f t="shared" si="78"/>
        <v>320.21432476425167</v>
      </c>
      <c r="G325" s="710">
        <f t="shared" si="79"/>
        <v>299.75490169117921</v>
      </c>
      <c r="H325" s="717">
        <f t="shared" si="80"/>
        <v>298.01738151393465</v>
      </c>
      <c r="I325" s="710">
        <f t="shared" si="81"/>
        <v>298.0142958434019</v>
      </c>
      <c r="J325" s="710">
        <f t="shared" si="82"/>
        <v>298.01220331906984</v>
      </c>
      <c r="K325" s="710">
        <f t="shared" si="83"/>
        <v>298.01099142591085</v>
      </c>
      <c r="L325" s="710">
        <f t="shared" si="84"/>
        <v>298.01059410022714</v>
      </c>
      <c r="N325" s="580">
        <v>251</v>
      </c>
      <c r="O325" s="710">
        <f t="shared" si="85"/>
        <v>0.95120551463951586</v>
      </c>
      <c r="P325" s="710">
        <f t="shared" si="86"/>
        <v>644.94905612898162</v>
      </c>
      <c r="Q325" s="710">
        <f t="shared" si="87"/>
        <v>629.0616926143407</v>
      </c>
      <c r="R325" s="710">
        <f t="shared" si="88"/>
        <v>617.65226859163408</v>
      </c>
      <c r="S325" s="710">
        <f t="shared" si="89"/>
        <v>610.77417545205765</v>
      </c>
      <c r="T325" s="710">
        <f t="shared" si="90"/>
        <v>608.4593838886243</v>
      </c>
    </row>
    <row r="326" spans="2:20">
      <c r="B326" s="580">
        <v>252</v>
      </c>
      <c r="C326" s="710">
        <f t="shared" si="75"/>
        <v>0.95499517804445422</v>
      </c>
      <c r="D326" s="710">
        <f t="shared" si="76"/>
        <v>1407.4054243819394</v>
      </c>
      <c r="E326" s="710">
        <f t="shared" si="77"/>
        <v>499.97855789478535</v>
      </c>
      <c r="F326" s="710">
        <f t="shared" si="78"/>
        <v>320.40039259123677</v>
      </c>
      <c r="G326" s="710">
        <f t="shared" si="79"/>
        <v>299.77688699316798</v>
      </c>
      <c r="H326" s="717">
        <f t="shared" si="80"/>
        <v>298.01766499790557</v>
      </c>
      <c r="I326" s="710">
        <f t="shared" si="81"/>
        <v>298.01453942971062</v>
      </c>
      <c r="J326" s="710">
        <f t="shared" si="82"/>
        <v>298.01241930911908</v>
      </c>
      <c r="K326" s="710">
        <f t="shared" si="83"/>
        <v>298.01119121269392</v>
      </c>
      <c r="L326" s="710">
        <f t="shared" si="84"/>
        <v>298.01078853453015</v>
      </c>
      <c r="N326" s="580">
        <v>252</v>
      </c>
      <c r="O326" s="710">
        <f t="shared" si="85"/>
        <v>0.95499517804445422</v>
      </c>
      <c r="P326" s="710">
        <f t="shared" si="86"/>
        <v>646.02906129838004</v>
      </c>
      <c r="Q326" s="710">
        <f t="shared" si="87"/>
        <v>630.15998484052773</v>
      </c>
      <c r="R326" s="710">
        <f t="shared" si="88"/>
        <v>618.76365598134475</v>
      </c>
      <c r="S326" s="710">
        <f t="shared" si="89"/>
        <v>611.89340420801841</v>
      </c>
      <c r="T326" s="710">
        <f t="shared" si="90"/>
        <v>609.58116314552478</v>
      </c>
    </row>
    <row r="327" spans="2:20">
      <c r="B327" s="580">
        <v>253</v>
      </c>
      <c r="C327" s="710">
        <f t="shared" si="75"/>
        <v>0.95878484144939247</v>
      </c>
      <c r="D327" s="710">
        <f t="shared" si="76"/>
        <v>1407.7918658165866</v>
      </c>
      <c r="E327" s="710">
        <f t="shared" si="77"/>
        <v>500.83327728878498</v>
      </c>
      <c r="F327" s="710">
        <f t="shared" si="78"/>
        <v>320.58705450352147</v>
      </c>
      <c r="G327" s="710">
        <f t="shared" si="79"/>
        <v>299.79903949412454</v>
      </c>
      <c r="H327" s="717">
        <f t="shared" si="80"/>
        <v>298.01795181352975</v>
      </c>
      <c r="I327" s="710">
        <f t="shared" si="81"/>
        <v>298.01478603315149</v>
      </c>
      <c r="J327" s="710">
        <f t="shared" si="82"/>
        <v>298.01263809349729</v>
      </c>
      <c r="K327" s="710">
        <f t="shared" si="83"/>
        <v>298.0113936608202</v>
      </c>
      <c r="L327" s="710">
        <f t="shared" si="84"/>
        <v>298.01098558582618</v>
      </c>
      <c r="N327" s="580">
        <v>253</v>
      </c>
      <c r="O327" s="710">
        <f t="shared" si="85"/>
        <v>0.95878484144939247</v>
      </c>
      <c r="P327" s="710">
        <f t="shared" si="86"/>
        <v>647.1078142687312</v>
      </c>
      <c r="Q327" s="710">
        <f t="shared" si="87"/>
        <v>631.2570036649588</v>
      </c>
      <c r="R327" s="710">
        <f t="shared" si="88"/>
        <v>619.87375478626905</v>
      </c>
      <c r="S327" s="710">
        <f t="shared" si="89"/>
        <v>613.01133528761466</v>
      </c>
      <c r="T327" s="710">
        <f t="shared" si="90"/>
        <v>610.70164176891319</v>
      </c>
    </row>
    <row r="328" spans="2:20">
      <c r="B328" s="580">
        <v>254</v>
      </c>
      <c r="C328" s="710">
        <f t="shared" si="75"/>
        <v>0.96257450485433083</v>
      </c>
      <c r="D328" s="710">
        <f t="shared" si="76"/>
        <v>1408.1738473381279</v>
      </c>
      <c r="E328" s="710">
        <f t="shared" si="77"/>
        <v>501.68666227367186</v>
      </c>
      <c r="F328" s="710">
        <f t="shared" si="78"/>
        <v>320.77430773691572</v>
      </c>
      <c r="G328" s="710">
        <f t="shared" si="79"/>
        <v>299.82135950291462</v>
      </c>
      <c r="H328" s="717">
        <f t="shared" si="80"/>
        <v>298.01824198392137</v>
      </c>
      <c r="I328" s="710">
        <f t="shared" si="81"/>
        <v>298.0150356762199</v>
      </c>
      <c r="J328" s="710">
        <f t="shared" si="82"/>
        <v>298.01285969423373</v>
      </c>
      <c r="K328" s="710">
        <f t="shared" si="83"/>
        <v>298.01159879202919</v>
      </c>
      <c r="L328" s="710">
        <f t="shared" si="84"/>
        <v>298.011185275755</v>
      </c>
      <c r="N328" s="580">
        <v>254</v>
      </c>
      <c r="O328" s="710">
        <f t="shared" si="85"/>
        <v>0.96257450485433083</v>
      </c>
      <c r="P328" s="710">
        <f t="shared" si="86"/>
        <v>648.1853164918823</v>
      </c>
      <c r="Q328" s="710">
        <f t="shared" si="87"/>
        <v>632.35275056406431</v>
      </c>
      <c r="R328" s="710">
        <f t="shared" si="88"/>
        <v>620.98256650044118</v>
      </c>
      <c r="S328" s="710">
        <f t="shared" si="89"/>
        <v>614.12797019542188</v>
      </c>
      <c r="T328" s="710">
        <f t="shared" si="90"/>
        <v>611.82082126679313</v>
      </c>
    </row>
    <row r="329" spans="2:20">
      <c r="B329" s="580">
        <v>255</v>
      </c>
      <c r="C329" s="710">
        <f t="shared" si="75"/>
        <v>0.96636416825926907</v>
      </c>
      <c r="D329" s="710">
        <f t="shared" si="76"/>
        <v>1408.5514404517917</v>
      </c>
      <c r="E329" s="710">
        <f t="shared" si="77"/>
        <v>502.53871144054062</v>
      </c>
      <c r="F329" s="710">
        <f t="shared" si="78"/>
        <v>320.96214953232908</v>
      </c>
      <c r="G329" s="710">
        <f t="shared" si="79"/>
        <v>299.84384732445955</v>
      </c>
      <c r="H329" s="717">
        <f t="shared" si="80"/>
        <v>298.01853553222406</v>
      </c>
      <c r="I329" s="710">
        <f t="shared" si="81"/>
        <v>298.01528838144861</v>
      </c>
      <c r="J329" s="710">
        <f t="shared" si="82"/>
        <v>298.01308413340098</v>
      </c>
      <c r="K329" s="710">
        <f t="shared" si="83"/>
        <v>298.0118066281068</v>
      </c>
      <c r="L329" s="710">
        <f t="shared" si="84"/>
        <v>298.01138762600431</v>
      </c>
      <c r="N329" s="580">
        <v>255</v>
      </c>
      <c r="O329" s="710">
        <f t="shared" si="85"/>
        <v>0.96636416825926907</v>
      </c>
      <c r="P329" s="710">
        <f t="shared" si="86"/>
        <v>649.26156941799729</v>
      </c>
      <c r="Q329" s="710">
        <f t="shared" si="87"/>
        <v>633.44722701256273</v>
      </c>
      <c r="R329" s="710">
        <f t="shared" si="88"/>
        <v>622.09009261616313</v>
      </c>
      <c r="S329" s="710">
        <f t="shared" si="89"/>
        <v>615.2433104342706</v>
      </c>
      <c r="T329" s="710">
        <f t="shared" si="90"/>
        <v>612.9387031454205</v>
      </c>
    </row>
    <row r="330" spans="2:20">
      <c r="B330" s="580">
        <v>256</v>
      </c>
      <c r="C330" s="710">
        <f t="shared" si="75"/>
        <v>0.97015383166420743</v>
      </c>
      <c r="D330" s="710">
        <f t="shared" si="76"/>
        <v>1408.9247154628156</v>
      </c>
      <c r="E330" s="710">
        <f t="shared" si="77"/>
        <v>503.38942346452416</v>
      </c>
      <c r="F330" s="710">
        <f t="shared" si="78"/>
        <v>321.1505771358548</v>
      </c>
      <c r="G330" s="710">
        <f t="shared" si="79"/>
        <v>299.86650325975171</v>
      </c>
      <c r="H330" s="717">
        <f t="shared" si="80"/>
        <v>298.0188324816105</v>
      </c>
      <c r="I330" s="710">
        <f t="shared" si="81"/>
        <v>298.0155441714075</v>
      </c>
      <c r="J330" s="710">
        <f t="shared" si="82"/>
        <v>298.0133114331141</v>
      </c>
      <c r="K330" s="710">
        <f t="shared" si="83"/>
        <v>298.01201719088533</v>
      </c>
      <c r="L330" s="710">
        <f t="shared" si="84"/>
        <v>298.0115926583091</v>
      </c>
      <c r="N330" s="580">
        <v>256</v>
      </c>
      <c r="O330" s="710">
        <f t="shared" si="85"/>
        <v>0.97015383166420743</v>
      </c>
      <c r="P330" s="710">
        <f t="shared" si="86"/>
        <v>650.33657449555847</v>
      </c>
      <c r="Q330" s="710">
        <f t="shared" si="87"/>
        <v>634.54043448346295</v>
      </c>
      <c r="R330" s="710">
        <f t="shared" si="88"/>
        <v>623.19633462400657</v>
      </c>
      <c r="S330" s="710">
        <f t="shared" si="89"/>
        <v>616.35735750524952</v>
      </c>
      <c r="T330" s="710">
        <f t="shared" si="90"/>
        <v>614.05528890930407</v>
      </c>
    </row>
    <row r="331" spans="2:20">
      <c r="B331" s="580">
        <v>257</v>
      </c>
      <c r="C331" s="710">
        <f t="shared" ref="C331:C394" si="91">$C$73*B331</f>
        <v>0.97394349506914579</v>
      </c>
      <c r="D331" s="710">
        <f t="shared" ref="D331:D394" si="92">(1-2*FoAb-2*FoAb*BiCombAb)*D330+2*FoAb*E330+2*FoAb*BiCombAb*Tcomb</f>
        <v>1409.2937414967271</v>
      </c>
      <c r="E331" s="710">
        <f t="shared" ref="E331:E394" si="93">FoAb*D330+(1-2*FoAb)*E330+FoAb*F330</f>
        <v>504.23879710319318</v>
      </c>
      <c r="F331" s="710">
        <f t="shared" ref="F331:F394" si="94">FoAb*E330+(1-2*FoAb)*F330+FoAb*G330</f>
        <v>321.33958779885148</v>
      </c>
      <c r="G331" s="710">
        <f t="shared" ref="G331:G394" si="95">FoAb*F330+(1-2*FoAb)*G330+FoAb*H330</f>
        <v>299.88932760586982</v>
      </c>
      <c r="H331" s="717">
        <f t="shared" ref="H331:H394" si="96">_FoN1*G330+(1-_FoN1-_FoN2)*H330+_FoN2*I330</f>
        <v>298.01913285528173</v>
      </c>
      <c r="I331" s="710">
        <f t="shared" ref="I331:I394" si="97">FoCase*H330+(1-2*FoCase)*I330+FoCase*J330</f>
        <v>298.01580306870267</v>
      </c>
      <c r="J331" s="710">
        <f t="shared" ref="J331:J394" si="98">FoCase*I330+(1-2*FoCase)*J330+FoCase*K330</f>
        <v>298.01354161553036</v>
      </c>
      <c r="K331" s="710">
        <f t="shared" ref="K331:K394" si="99">FoCase*J330+(1-2*FoCase)*K330+FoCase*L330</f>
        <v>298.01223050224252</v>
      </c>
      <c r="L331" s="710">
        <f t="shared" ref="L331:L394" si="100">(1-2*FoCase-2*FoCase*BiAtmCase)*L330+2*FoCase*K330+2*FoCase*BiAtmCase*Tatm</f>
        <v>298.01180039445103</v>
      </c>
      <c r="N331" s="580">
        <v>257</v>
      </c>
      <c r="O331" s="710">
        <f t="shared" ref="O331:O394" si="101">$O$73*N331</f>
        <v>0.97394349506914579</v>
      </c>
      <c r="P331" s="710">
        <f t="shared" ref="P331:P394" si="102">(1-2*FoCase-2*FoCase*BiCombCase)*P330+2*FoCase*Q330+2*FoCase*BiCombCase*Tcomb</f>
        <v>651.41033317136907</v>
      </c>
      <c r="Q331" s="710">
        <f t="shared" ref="Q331:Q394" si="103">FoCase*P330+(1-2*FoCase)*Q330+FoCase*R330</f>
        <v>635.63237444806578</v>
      </c>
      <c r="R331" s="710">
        <f t="shared" ref="R331:R394" si="104">FoCase*Q330+(1-2*FoCase)*R330+FoCase*S330</f>
        <v>624.30129401281499</v>
      </c>
      <c r="S331" s="710">
        <f t="shared" ref="S331:S394" si="105">FoCase*R330+(1-2*FoCase)*S330+FoCase*T330</f>
        <v>617.47011290770661</v>
      </c>
      <c r="T331" s="710">
        <f t="shared" ref="T331:T394" si="106">(1-2*FoCase-2*FoCase*BiAtmCase)*T330+2*FoCase*S330+2*FoCase*BiAtmCase*Tatm</f>
        <v>615.17058006120863</v>
      </c>
    </row>
    <row r="332" spans="2:20">
      <c r="B332" s="580">
        <v>258</v>
      </c>
      <c r="C332" s="710">
        <f t="shared" si="91"/>
        <v>0.97773315847408404</v>
      </c>
      <c r="D332" s="710">
        <f t="shared" si="92"/>
        <v>1409.6585865192787</v>
      </c>
      <c r="E332" s="710">
        <f t="shared" si="93"/>
        <v>505.08683119498323</v>
      </c>
      <c r="F332" s="710">
        <f t="shared" si="94"/>
        <v>321.52917877802332</v>
      </c>
      <c r="G332" s="710">
        <f t="shared" si="95"/>
        <v>299.91232065599439</v>
      </c>
      <c r="H332" s="717">
        <f t="shared" si="96"/>
        <v>298.0194366764668</v>
      </c>
      <c r="I332" s="710">
        <f t="shared" si="97"/>
        <v>298.0160650959761</v>
      </c>
      <c r="J332" s="710">
        <f t="shared" si="98"/>
        <v>298.01377470284859</v>
      </c>
      <c r="K332" s="710">
        <f t="shared" si="99"/>
        <v>298.0124465841011</v>
      </c>
      <c r="L332" s="710">
        <f t="shared" si="100"/>
        <v>298.01201085625803</v>
      </c>
      <c r="N332" s="580">
        <v>258</v>
      </c>
      <c r="O332" s="710">
        <f t="shared" si="101"/>
        <v>0.97773315847408404</v>
      </c>
      <c r="P332" s="710">
        <f t="shared" si="102"/>
        <v>652.48284689055458</v>
      </c>
      <c r="Q332" s="710">
        <f t="shared" si="103"/>
        <v>636.72304837596607</v>
      </c>
      <c r="R332" s="710">
        <f t="shared" si="104"/>
        <v>625.40497226970558</v>
      </c>
      <c r="S332" s="710">
        <f t="shared" si="105"/>
        <v>618.58157813925118</v>
      </c>
      <c r="T332" s="710">
        <f t="shared" si="106"/>
        <v>616.28457810215662</v>
      </c>
    </row>
    <row r="333" spans="2:20">
      <c r="B333" s="580">
        <v>259</v>
      </c>
      <c r="C333" s="710">
        <f t="shared" si="91"/>
        <v>0.9815228218790224</v>
      </c>
      <c r="D333" s="710">
        <f t="shared" si="92"/>
        <v>1410.0193173560497</v>
      </c>
      <c r="E333" s="710">
        <f t="shared" si="93"/>
        <v>505.93352465764929</v>
      </c>
      <c r="F333" s="710">
        <f t="shared" si="94"/>
        <v>321.71934733549756</v>
      </c>
      <c r="G333" s="710">
        <f t="shared" si="95"/>
        <v>299.93548269942306</v>
      </c>
      <c r="H333" s="717">
        <f t="shared" si="96"/>
        <v>298.01974396842218</v>
      </c>
      <c r="I333" s="710">
        <f t="shared" si="97"/>
        <v>298.01633027590492</v>
      </c>
      <c r="J333" s="710">
        <f t="shared" si="98"/>
        <v>298.01401071730857</v>
      </c>
      <c r="K333" s="710">
        <f t="shared" si="99"/>
        <v>298.01266545842816</v>
      </c>
      <c r="L333" s="710">
        <f t="shared" si="100"/>
        <v>298.0122240656035</v>
      </c>
      <c r="N333" s="580">
        <v>259</v>
      </c>
      <c r="O333" s="710">
        <f t="shared" si="101"/>
        <v>0.9815228218790224</v>
      </c>
      <c r="P333" s="710">
        <f t="shared" si="102"/>
        <v>653.55411709656494</v>
      </c>
      <c r="Q333" s="710">
        <f t="shared" si="103"/>
        <v>637.81245773505509</v>
      </c>
      <c r="R333" s="710">
        <f t="shared" si="104"/>
        <v>626.50737088007145</v>
      </c>
      <c r="S333" s="710">
        <f t="shared" si="105"/>
        <v>619.6917546957568</v>
      </c>
      <c r="T333" s="710">
        <f t="shared" si="106"/>
        <v>617.39728453143005</v>
      </c>
    </row>
    <row r="334" spans="2:20">
      <c r="B334" s="580">
        <v>260</v>
      </c>
      <c r="C334" s="710">
        <f t="shared" si="91"/>
        <v>0.98531248528396065</v>
      </c>
      <c r="D334" s="710">
        <f t="shared" si="92"/>
        <v>1410.3759997117113</v>
      </c>
      <c r="E334" s="710">
        <f t="shared" si="93"/>
        <v>506.77887648674692</v>
      </c>
      <c r="F334" s="710">
        <f t="shared" si="94"/>
        <v>321.91009073890058</v>
      </c>
      <c r="G334" s="710">
        <f t="shared" si="95"/>
        <v>299.95881402158642</v>
      </c>
      <c r="H334" s="717">
        <f t="shared" si="96"/>
        <v>298.02005475443138</v>
      </c>
      <c r="I334" s="710">
        <f t="shared" si="97"/>
        <v>298.0165986312013</v>
      </c>
      <c r="J334" s="710">
        <f t="shared" si="98"/>
        <v>298.01424968119045</v>
      </c>
      <c r="K334" s="710">
        <f t="shared" si="99"/>
        <v>298.01288714723489</v>
      </c>
      <c r="L334" s="710">
        <f t="shared" si="100"/>
        <v>298.01244004440593</v>
      </c>
      <c r="N334" s="580">
        <v>260</v>
      </c>
      <c r="O334" s="710">
        <f t="shared" si="101"/>
        <v>0.98531248528396065</v>
      </c>
      <c r="P334" s="710">
        <f t="shared" si="102"/>
        <v>654.62414523117684</v>
      </c>
      <c r="Q334" s="710">
        <f t="shared" si="103"/>
        <v>638.90060399152185</v>
      </c>
      <c r="R334" s="710">
        <f t="shared" si="104"/>
        <v>627.60849132758347</v>
      </c>
      <c r="S334" s="710">
        <f t="shared" si="105"/>
        <v>620.80064407136206</v>
      </c>
      <c r="T334" s="710">
        <f t="shared" si="106"/>
        <v>618.50870084657242</v>
      </c>
    </row>
    <row r="335" spans="2:20">
      <c r="B335" s="580">
        <v>261</v>
      </c>
      <c r="C335" s="710">
        <f t="shared" si="91"/>
        <v>0.98910214868889901</v>
      </c>
      <c r="D335" s="710">
        <f t="shared" si="92"/>
        <v>1410.7286981889704</v>
      </c>
      <c r="E335" s="710">
        <f t="shared" si="93"/>
        <v>507.62288575413976</v>
      </c>
      <c r="F335" s="710">
        <f t="shared" si="94"/>
        <v>322.10140626143169</v>
      </c>
      <c r="G335" s="710">
        <f t="shared" si="95"/>
        <v>299.98231490406323</v>
      </c>
      <c r="H335" s="717">
        <f t="shared" si="96"/>
        <v>298.02036905780432</v>
      </c>
      <c r="I335" s="710">
        <f t="shared" si="97"/>
        <v>298.01687018461149</v>
      </c>
      <c r="J335" s="710">
        <f t="shared" si="98"/>
        <v>298.01449161681444</v>
      </c>
      <c r="K335" s="710">
        <f t="shared" si="99"/>
        <v>298.01311167257558</v>
      </c>
      <c r="L335" s="710">
        <f t="shared" si="100"/>
        <v>298.0126588146282</v>
      </c>
      <c r="N335" s="580">
        <v>261</v>
      </c>
      <c r="O335" s="710">
        <f t="shared" si="101"/>
        <v>0.98910214868889901</v>
      </c>
      <c r="P335" s="710">
        <f t="shared" si="102"/>
        <v>655.69293273449489</v>
      </c>
      <c r="Q335" s="710">
        <f t="shared" si="103"/>
        <v>639.98748860985552</v>
      </c>
      <c r="R335" s="710">
        <f t="shared" si="104"/>
        <v>628.70833509419219</v>
      </c>
      <c r="S335" s="710">
        <f t="shared" si="105"/>
        <v>621.90824775847341</v>
      </c>
      <c r="T335" s="710">
        <f t="shared" si="106"/>
        <v>619.61882854339126</v>
      </c>
    </row>
    <row r="336" spans="2:20">
      <c r="B336" s="580">
        <v>262</v>
      </c>
      <c r="C336" s="710">
        <f t="shared" si="91"/>
        <v>0.99289181209383726</v>
      </c>
      <c r="D336" s="710">
        <f t="shared" si="92"/>
        <v>1411.07747630719</v>
      </c>
      <c r="E336" s="710">
        <f t="shared" si="93"/>
        <v>508.46555160653259</v>
      </c>
      <c r="F336" s="710">
        <f t="shared" si="94"/>
        <v>322.29329118193505</v>
      </c>
      <c r="G336" s="710">
        <f t="shared" si="95"/>
        <v>300.00598562459618</v>
      </c>
      <c r="H336" s="717">
        <f t="shared" si="96"/>
        <v>298.02068690187684</v>
      </c>
      <c r="I336" s="710">
        <f t="shared" si="97"/>
        <v>298.01714495891542</v>
      </c>
      <c r="J336" s="710">
        <f t="shared" si="98"/>
        <v>298.01473654654001</v>
      </c>
      <c r="K336" s="710">
        <f t="shared" si="99"/>
        <v>298.0133390565473</v>
      </c>
      <c r="L336" s="710">
        <f t="shared" si="100"/>
        <v>298.01288039827716</v>
      </c>
      <c r="N336" s="580">
        <v>262</v>
      </c>
      <c r="O336" s="710">
        <f t="shared" si="101"/>
        <v>0.99289181209383726</v>
      </c>
      <c r="P336" s="710">
        <f t="shared" si="102"/>
        <v>656.76048104495419</v>
      </c>
      <c r="Q336" s="710">
        <f t="shared" si="103"/>
        <v>641.07311305284748</v>
      </c>
      <c r="R336" s="710">
        <f t="shared" si="104"/>
        <v>629.80690366013005</v>
      </c>
      <c r="S336" s="710">
        <f t="shared" si="105"/>
        <v>623.0145672477671</v>
      </c>
      <c r="T336" s="710">
        <f t="shared" si="106"/>
        <v>620.72766911595954</v>
      </c>
    </row>
    <row r="337" spans="2:20">
      <c r="B337" s="580">
        <v>263</v>
      </c>
      <c r="C337" s="710">
        <f t="shared" si="91"/>
        <v>0.99668147549877562</v>
      </c>
      <c r="D337" s="710">
        <f t="shared" si="92"/>
        <v>1411.4223965206952</v>
      </c>
      <c r="E337" s="710">
        <f t="shared" si="93"/>
        <v>509.30687326403029</v>
      </c>
      <c r="F337" s="710">
        <f t="shared" si="94"/>
        <v>322.48574278497011</v>
      </c>
      <c r="G337" s="710">
        <f t="shared" si="95"/>
        <v>300.02982645710773</v>
      </c>
      <c r="H337" s="717">
        <f t="shared" si="96"/>
        <v>298.02100831001036</v>
      </c>
      <c r="I337" s="710">
        <f t="shared" si="97"/>
        <v>298.01742297692641</v>
      </c>
      <c r="J337" s="710">
        <f t="shared" si="98"/>
        <v>298.01498449276534</v>
      </c>
      <c r="K337" s="710">
        <f t="shared" si="99"/>
        <v>298.01356932128948</v>
      </c>
      <c r="L337" s="710">
        <f t="shared" si="100"/>
        <v>298.01310481740285</v>
      </c>
      <c r="N337" s="580">
        <v>263</v>
      </c>
      <c r="O337" s="710">
        <f t="shared" si="101"/>
        <v>0.99668147549877562</v>
      </c>
      <c r="P337" s="710">
        <f t="shared" si="102"/>
        <v>657.82679159932195</v>
      </c>
      <c r="Q337" s="710">
        <f t="shared" si="103"/>
        <v>642.15747878159289</v>
      </c>
      <c r="R337" s="710">
        <f t="shared" si="104"/>
        <v>630.90419850391299</v>
      </c>
      <c r="S337" s="710">
        <f t="shared" si="105"/>
        <v>624.11960402819091</v>
      </c>
      <c r="T337" s="710">
        <f t="shared" si="106"/>
        <v>621.83522405661813</v>
      </c>
    </row>
    <row r="338" spans="2:20">
      <c r="B338" s="580">
        <v>264</v>
      </c>
      <c r="C338" s="710">
        <f t="shared" si="91"/>
        <v>1.000471138903714</v>
      </c>
      <c r="D338" s="710">
        <f t="shared" si="92"/>
        <v>1411.7635202367701</v>
      </c>
      <c r="E338" s="710">
        <f t="shared" si="93"/>
        <v>510.14685001872124</v>
      </c>
      <c r="F338" s="710">
        <f t="shared" si="94"/>
        <v>322.67875836087956</v>
      </c>
      <c r="G338" s="710">
        <f t="shared" si="95"/>
        <v>300.05383767171548</v>
      </c>
      <c r="H338" s="717">
        <f t="shared" si="96"/>
        <v>298.02133330559116</v>
      </c>
      <c r="I338" s="710">
        <f t="shared" si="97"/>
        <v>298.01770426149017</v>
      </c>
      <c r="J338" s="710">
        <f t="shared" si="98"/>
        <v>298.01523547792692</v>
      </c>
      <c r="K338" s="710">
        <f t="shared" si="99"/>
        <v>298.01380248898295</v>
      </c>
      <c r="L338" s="710">
        <f t="shared" si="100"/>
        <v>298.0133320940983</v>
      </c>
      <c r="N338" s="580">
        <v>264</v>
      </c>
      <c r="O338" s="710">
        <f t="shared" si="101"/>
        <v>1.000471138903714</v>
      </c>
      <c r="P338" s="710">
        <f t="shared" si="102"/>
        <v>658.89186583269986</v>
      </c>
      <c r="Q338" s="710">
        <f t="shared" si="103"/>
        <v>643.24058725549276</v>
      </c>
      <c r="R338" s="710">
        <f t="shared" si="104"/>
        <v>632.00022110234306</v>
      </c>
      <c r="S338" s="710">
        <f t="shared" si="105"/>
        <v>625.22335958696613</v>
      </c>
      <c r="T338" s="710">
        <f t="shared" si="106"/>
        <v>622.94149485597745</v>
      </c>
    </row>
    <row r="339" spans="2:20">
      <c r="B339" s="580">
        <v>265</v>
      </c>
      <c r="C339" s="710">
        <f t="shared" si="91"/>
        <v>1.0042608023086523</v>
      </c>
      <c r="D339" s="710">
        <f t="shared" si="92"/>
        <v>1412.1009078333493</v>
      </c>
      <c r="E339" s="710">
        <f t="shared" si="93"/>
        <v>510.98548123328555</v>
      </c>
      <c r="F339" s="710">
        <f t="shared" si="94"/>
        <v>322.87233520585602</v>
      </c>
      <c r="G339" s="710">
        <f t="shared" si="95"/>
        <v>300.07801953474825</v>
      </c>
      <c r="H339" s="717">
        <f t="shared" si="96"/>
        <v>298.02166191203008</v>
      </c>
      <c r="I339" s="710">
        <f t="shared" si="97"/>
        <v>298.0179888354848</v>
      </c>
      <c r="J339" s="710">
        <f t="shared" si="98"/>
        <v>298.01548952449906</v>
      </c>
      <c r="K339" s="710">
        <f t="shared" si="99"/>
        <v>298.01403858184977</v>
      </c>
      <c r="L339" s="710">
        <f t="shared" si="100"/>
        <v>298.01356225049852</v>
      </c>
      <c r="N339" s="580">
        <v>265</v>
      </c>
      <c r="O339" s="710">
        <f t="shared" si="101"/>
        <v>1.0042608023086523</v>
      </c>
      <c r="P339" s="710">
        <f t="shared" si="102"/>
        <v>659.95570517852536</v>
      </c>
      <c r="Q339" s="710">
        <f t="shared" si="103"/>
        <v>644.3224399322562</v>
      </c>
      <c r="R339" s="710">
        <f t="shared" si="104"/>
        <v>633.09497293050993</v>
      </c>
      <c r="S339" s="710">
        <f t="shared" si="105"/>
        <v>626.3258354095899</v>
      </c>
      <c r="T339" s="710">
        <f t="shared" si="106"/>
        <v>624.0464830029199</v>
      </c>
    </row>
    <row r="340" spans="2:20">
      <c r="B340" s="580">
        <v>266</v>
      </c>
      <c r="C340" s="710">
        <f t="shared" si="91"/>
        <v>1.0080504657135905</v>
      </c>
      <c r="D340" s="710">
        <f t="shared" si="92"/>
        <v>1412.434618676411</v>
      </c>
      <c r="E340" s="710">
        <f t="shared" si="93"/>
        <v>511.82276633962755</v>
      </c>
      <c r="F340" s="710">
        <f t="shared" si="94"/>
        <v>323.06647062200653</v>
      </c>
      <c r="G340" s="710">
        <f t="shared" si="95"/>
        <v>300.10237230876174</v>
      </c>
      <c r="H340" s="717">
        <f t="shared" si="96"/>
        <v>298.02199415276198</v>
      </c>
      <c r="I340" s="710">
        <f t="shared" si="97"/>
        <v>298.01827672181992</v>
      </c>
      <c r="J340" s="710">
        <f t="shared" si="98"/>
        <v>298.01574665499317</v>
      </c>
      <c r="K340" s="710">
        <f t="shared" si="99"/>
        <v>298.01427762215258</v>
      </c>
      <c r="L340" s="710">
        <f t="shared" si="100"/>
        <v>298.01379530878029</v>
      </c>
      <c r="N340" s="580">
        <v>266</v>
      </c>
      <c r="O340" s="710">
        <f t="shared" si="101"/>
        <v>1.0080504657135905</v>
      </c>
      <c r="P340" s="710">
        <f t="shared" si="102"/>
        <v>661.01831106857401</v>
      </c>
      <c r="Q340" s="710">
        <f t="shared" si="103"/>
        <v>645.40303826790228</v>
      </c>
      <c r="R340" s="710">
        <f t="shared" si="104"/>
        <v>634.18845546179273</v>
      </c>
      <c r="S340" s="710">
        <f t="shared" si="105"/>
        <v>627.42703297983689</v>
      </c>
      <c r="T340" s="710">
        <f t="shared" si="106"/>
        <v>625.1501899846013</v>
      </c>
    </row>
    <row r="341" spans="2:20">
      <c r="B341" s="580">
        <v>267</v>
      </c>
      <c r="C341" s="710">
        <f t="shared" si="91"/>
        <v>1.0118401291185288</v>
      </c>
      <c r="D341" s="710">
        <f t="shared" si="92"/>
        <v>1412.7647111370745</v>
      </c>
      <c r="E341" s="710">
        <f t="shared" si="93"/>
        <v>512.65870483753156</v>
      </c>
      <c r="F341" s="710">
        <f t="shared" si="94"/>
        <v>323.26116191741568</v>
      </c>
      <c r="G341" s="710">
        <f t="shared" si="95"/>
        <v>300.12689625255422</v>
      </c>
      <c r="H341" s="717">
        <f t="shared" si="96"/>
        <v>298.02233005124526</v>
      </c>
      <c r="I341" s="710">
        <f t="shared" si="97"/>
        <v>298.01856794343644</v>
      </c>
      <c r="J341" s="710">
        <f t="shared" si="98"/>
        <v>298.0160068919572</v>
      </c>
      <c r="K341" s="710">
        <f t="shared" si="99"/>
        <v>298.01451963219387</v>
      </c>
      <c r="L341" s="710">
        <f t="shared" si="100"/>
        <v>298.01403129116153</v>
      </c>
      <c r="N341" s="580">
        <v>267</v>
      </c>
      <c r="O341" s="710">
        <f t="shared" si="101"/>
        <v>1.0118401291185288</v>
      </c>
      <c r="P341" s="710">
        <f t="shared" si="102"/>
        <v>662.07968493296119</v>
      </c>
      <c r="Q341" s="710">
        <f t="shared" si="103"/>
        <v>646.48238371676166</v>
      </c>
      <c r="R341" s="710">
        <f t="shared" si="104"/>
        <v>635.28067016786281</v>
      </c>
      <c r="S341" s="710">
        <f t="shared" si="105"/>
        <v>628.52695377976158</v>
      </c>
      <c r="T341" s="710">
        <f t="shared" si="106"/>
        <v>626.2526172864533</v>
      </c>
    </row>
    <row r="342" spans="2:20">
      <c r="B342" s="580">
        <v>268</v>
      </c>
      <c r="C342" s="710">
        <f t="shared" si="91"/>
        <v>1.0156297925234672</v>
      </c>
      <c r="D342" s="710">
        <f t="shared" si="92"/>
        <v>1413.0912426084096</v>
      </c>
      <c r="E342" s="710">
        <f t="shared" si="93"/>
        <v>513.49329629334125</v>
      </c>
      <c r="F342" s="710">
        <f t="shared" si="94"/>
        <v>323.45640640620695</v>
      </c>
      <c r="G342" s="710">
        <f t="shared" si="95"/>
        <v>300.15159162118266</v>
      </c>
      <c r="H342" s="717">
        <f t="shared" si="96"/>
        <v>298.02266963096127</v>
      </c>
      <c r="I342" s="710">
        <f t="shared" si="97"/>
        <v>298.01886252330564</v>
      </c>
      <c r="J342" s="710">
        <f t="shared" si="98"/>
        <v>298.01627025797546</v>
      </c>
      <c r="K342" s="710">
        <f t="shared" si="99"/>
        <v>298.01476463431567</v>
      </c>
      <c r="L342" s="710">
        <f t="shared" si="100"/>
        <v>298.01427021990065</v>
      </c>
      <c r="N342" s="580">
        <v>268</v>
      </c>
      <c r="O342" s="710">
        <f t="shared" si="101"/>
        <v>1.0156297925234672</v>
      </c>
      <c r="P342" s="710">
        <f t="shared" si="102"/>
        <v>663.13982820014451</v>
      </c>
      <c r="Q342" s="710">
        <f t="shared" si="103"/>
        <v>647.56047773147884</v>
      </c>
      <c r="R342" s="710">
        <f t="shared" si="104"/>
        <v>636.37161851868473</v>
      </c>
      <c r="S342" s="710">
        <f t="shared" si="105"/>
        <v>629.62559928969995</v>
      </c>
      <c r="T342" s="710">
        <f t="shared" si="106"/>
        <v>627.35376639218532</v>
      </c>
    </row>
    <row r="343" spans="2:20">
      <c r="B343" s="580">
        <v>269</v>
      </c>
      <c r="C343" s="710">
        <f t="shared" si="91"/>
        <v>1.0194194559284055</v>
      </c>
      <c r="D343" s="710">
        <f t="shared" si="92"/>
        <v>1413.4142695219614</v>
      </c>
      <c r="E343" s="710">
        <f t="shared" si="93"/>
        <v>514.3265403386622</v>
      </c>
      <c r="F343" s="710">
        <f t="shared" si="94"/>
        <v>323.65220140860214</v>
      </c>
      <c r="G343" s="710">
        <f t="shared" si="95"/>
        <v>300.1764586659786</v>
      </c>
      <c r="H343" s="717">
        <f t="shared" si="96"/>
        <v>298.02301291541403</v>
      </c>
      <c r="I343" s="710">
        <f t="shared" si="97"/>
        <v>298.01916048442911</v>
      </c>
      <c r="J343" s="710">
        <f t="shared" si="98"/>
        <v>298.01653677566765</v>
      </c>
      <c r="K343" s="710">
        <f t="shared" si="99"/>
        <v>298.01501265089883</v>
      </c>
      <c r="L343" s="710">
        <f t="shared" si="100"/>
        <v>298.01451211729614</v>
      </c>
      <c r="N343" s="580">
        <v>269</v>
      </c>
      <c r="O343" s="710">
        <f t="shared" si="101"/>
        <v>1.0194194559284055</v>
      </c>
      <c r="P343" s="710">
        <f t="shared" si="102"/>
        <v>664.19874229692516</v>
      </c>
      <c r="Q343" s="710">
        <f t="shared" si="103"/>
        <v>648.63732176301426</v>
      </c>
      <c r="R343" s="710">
        <f t="shared" si="104"/>
        <v>637.46130198251888</v>
      </c>
      <c r="S343" s="710">
        <f t="shared" si="105"/>
        <v>630.72297098827187</v>
      </c>
      <c r="T343" s="710">
        <f t="shared" si="106"/>
        <v>628.45363878378669</v>
      </c>
    </row>
    <row r="344" spans="2:20">
      <c r="B344" s="580">
        <v>270</v>
      </c>
      <c r="C344" s="710">
        <f t="shared" si="91"/>
        <v>1.0232091193333437</v>
      </c>
      <c r="D344" s="710">
        <f t="shared" si="92"/>
        <v>1413.7338473639948</v>
      </c>
      <c r="E344" s="710">
        <f t="shared" si="93"/>
        <v>515.15843666908609</v>
      </c>
      <c r="F344" s="710">
        <f t="shared" si="94"/>
        <v>323.84854425097927</v>
      </c>
      <c r="G344" s="710">
        <f t="shared" si="95"/>
        <v>300.20149763456379</v>
      </c>
      <c r="H344" s="717">
        <f t="shared" si="96"/>
        <v>298.02335992812965</v>
      </c>
      <c r="I344" s="710">
        <f t="shared" si="97"/>
        <v>298.01946184983802</v>
      </c>
      <c r="J344" s="710">
        <f t="shared" si="98"/>
        <v>298.01680646768858</v>
      </c>
      <c r="K344" s="710">
        <f t="shared" si="99"/>
        <v>298.01526370436272</v>
      </c>
      <c r="L344" s="710">
        <f t="shared" si="100"/>
        <v>298.01475700568585</v>
      </c>
      <c r="N344" s="580">
        <v>270</v>
      </c>
      <c r="O344" s="710">
        <f t="shared" si="101"/>
        <v>1.0232091193333437</v>
      </c>
      <c r="P344" s="710">
        <f t="shared" si="102"/>
        <v>665.25642864844997</v>
      </c>
      <c r="Q344" s="710">
        <f t="shared" si="103"/>
        <v>649.7129172606459</v>
      </c>
      <c r="R344" s="710">
        <f t="shared" si="104"/>
        <v>638.54972202592342</v>
      </c>
      <c r="S344" s="710">
        <f t="shared" si="105"/>
        <v>631.81907035238248</v>
      </c>
      <c r="T344" s="710">
        <f t="shared" si="106"/>
        <v>629.55223594152824</v>
      </c>
    </row>
    <row r="345" spans="2:20">
      <c r="B345" s="580">
        <v>271</v>
      </c>
      <c r="C345" s="710">
        <f t="shared" si="91"/>
        <v>1.026998782738282</v>
      </c>
      <c r="D345" s="710">
        <f t="shared" si="92"/>
        <v>1414.0500306914646</v>
      </c>
      <c r="E345" s="710">
        <f t="shared" si="93"/>
        <v>515.98898504293822</v>
      </c>
      <c r="F345" s="710">
        <f t="shared" si="94"/>
        <v>324.04543226592915</v>
      </c>
      <c r="G345" s="710">
        <f t="shared" si="95"/>
        <v>300.22670877086665</v>
      </c>
      <c r="H345" s="717">
        <f t="shared" si="96"/>
        <v>298.02371069265587</v>
      </c>
      <c r="I345" s="710">
        <f t="shared" si="97"/>
        <v>298.01976664259257</v>
      </c>
      <c r="J345" s="710">
        <f t="shared" si="98"/>
        <v>298.01707935672755</v>
      </c>
      <c r="K345" s="710">
        <f t="shared" si="99"/>
        <v>298.01551781716432</v>
      </c>
      <c r="L345" s="710">
        <f t="shared" si="100"/>
        <v>298.01500490744667</v>
      </c>
      <c r="N345" s="580">
        <v>271</v>
      </c>
      <c r="O345" s="710">
        <f t="shared" si="101"/>
        <v>1.026998782738282</v>
      </c>
      <c r="P345" s="710">
        <f t="shared" si="102"/>
        <v>666.31288867821331</v>
      </c>
      <c r="Q345" s="710">
        <f t="shared" si="103"/>
        <v>650.78726567197123</v>
      </c>
      <c r="R345" s="710">
        <f t="shared" si="104"/>
        <v>639.63688011375598</v>
      </c>
      <c r="S345" s="710">
        <f t="shared" si="105"/>
        <v>632.91389885722469</v>
      </c>
      <c r="T345" s="710">
        <f t="shared" si="106"/>
        <v>630.6495593439646</v>
      </c>
    </row>
    <row r="346" spans="2:20">
      <c r="B346" s="580">
        <v>272</v>
      </c>
      <c r="C346" s="710">
        <f t="shared" si="91"/>
        <v>1.0307884461432204</v>
      </c>
      <c r="D346" s="710">
        <f t="shared" si="92"/>
        <v>1414.3628731477161</v>
      </c>
      <c r="E346" s="710">
        <f t="shared" si="93"/>
        <v>516.81818528004544</v>
      </c>
      <c r="F346" s="710">
        <f t="shared" si="94"/>
        <v>324.24286279230972</v>
      </c>
      <c r="G346" s="710">
        <f t="shared" si="95"/>
        <v>300.2520923151377</v>
      </c>
      <c r="H346" s="717">
        <f t="shared" si="96"/>
        <v>298.02406523256144</v>
      </c>
      <c r="I346" s="710">
        <f t="shared" si="97"/>
        <v>298.02007488578153</v>
      </c>
      <c r="J346" s="710">
        <f t="shared" si="98"/>
        <v>298.01735546550799</v>
      </c>
      <c r="K346" s="710">
        <f t="shared" si="99"/>
        <v>298.01577501179804</v>
      </c>
      <c r="L346" s="710">
        <f t="shared" si="100"/>
        <v>298.01525584499376</v>
      </c>
      <c r="N346" s="580">
        <v>272</v>
      </c>
      <c r="O346" s="710">
        <f t="shared" si="101"/>
        <v>1.0307884461432204</v>
      </c>
      <c r="P346" s="710">
        <f t="shared" si="102"/>
        <v>667.36812380805929</v>
      </c>
      <c r="Q346" s="710">
        <f t="shared" si="103"/>
        <v>651.86036844290982</v>
      </c>
      <c r="R346" s="710">
        <f t="shared" si="104"/>
        <v>640.72277770917572</v>
      </c>
      <c r="S346" s="710">
        <f t="shared" si="105"/>
        <v>634.0074579762811</v>
      </c>
      <c r="T346" s="710">
        <f t="shared" si="106"/>
        <v>631.74561046793599</v>
      </c>
    </row>
    <row r="347" spans="2:20">
      <c r="B347" s="580">
        <v>273</v>
      </c>
      <c r="C347" s="710">
        <f t="shared" si="91"/>
        <v>1.0345781095481588</v>
      </c>
      <c r="D347" s="710">
        <f t="shared" si="92"/>
        <v>1414.6724274779183</v>
      </c>
      <c r="E347" s="710">
        <f t="shared" si="93"/>
        <v>517.64603726052712</v>
      </c>
      <c r="F347" s="710">
        <f t="shared" si="94"/>
        <v>324.44083317529982</v>
      </c>
      <c r="G347" s="710">
        <f t="shared" si="95"/>
        <v>300.27764850396613</v>
      </c>
      <c r="H347" s="717">
        <f t="shared" si="96"/>
        <v>298.02442357143599</v>
      </c>
      <c r="I347" s="710">
        <f t="shared" si="97"/>
        <v>298.02038660252185</v>
      </c>
      <c r="J347" s="710">
        <f t="shared" si="98"/>
        <v>298.0176348167866</v>
      </c>
      <c r="K347" s="710">
        <f t="shared" si="99"/>
        <v>298.01603531079502</v>
      </c>
      <c r="L347" s="710">
        <f t="shared" si="100"/>
        <v>298.01550984078023</v>
      </c>
      <c r="N347" s="580">
        <v>273</v>
      </c>
      <c r="O347" s="710">
        <f t="shared" si="101"/>
        <v>1.0345781095481588</v>
      </c>
      <c r="P347" s="710">
        <f t="shared" si="102"/>
        <v>668.42213545818356</v>
      </c>
      <c r="Q347" s="710">
        <f t="shared" si="103"/>
        <v>652.93222701770435</v>
      </c>
      <c r="R347" s="710">
        <f t="shared" si="104"/>
        <v>641.80741627364557</v>
      </c>
      <c r="S347" s="710">
        <f t="shared" si="105"/>
        <v>635.09974918132593</v>
      </c>
      <c r="T347" s="710">
        <f t="shared" si="106"/>
        <v>632.84039078857052</v>
      </c>
    </row>
    <row r="348" spans="2:20">
      <c r="B348" s="580">
        <v>274</v>
      </c>
      <c r="C348" s="710">
        <f t="shared" si="91"/>
        <v>1.0383677729530971</v>
      </c>
      <c r="D348" s="710">
        <f t="shared" si="92"/>
        <v>1414.9787455442372</v>
      </c>
      <c r="E348" s="710">
        <f t="shared" si="93"/>
        <v>518.47254092360538</v>
      </c>
      <c r="F348" s="710">
        <f t="shared" si="94"/>
        <v>324.63934076645023</v>
      </c>
      <c r="G348" s="710">
        <f t="shared" si="95"/>
        <v>300.30337757029542</v>
      </c>
      <c r="H348" s="717">
        <f t="shared" si="96"/>
        <v>298.02478573288926</v>
      </c>
      <c r="I348" s="710">
        <f t="shared" si="97"/>
        <v>298.02070181595809</v>
      </c>
      <c r="J348" s="710">
        <f t="shared" si="98"/>
        <v>298.0179174333532</v>
      </c>
      <c r="K348" s="710">
        <f t="shared" si="99"/>
        <v>298.01629873672249</v>
      </c>
      <c r="L348" s="710">
        <f t="shared" si="100"/>
        <v>298.01576691729639</v>
      </c>
      <c r="N348" s="580">
        <v>274</v>
      </c>
      <c r="O348" s="710">
        <f t="shared" si="101"/>
        <v>1.0383677729530971</v>
      </c>
      <c r="P348" s="710">
        <f t="shared" si="102"/>
        <v>669.47492504713489</v>
      </c>
      <c r="Q348" s="710">
        <f t="shared" si="103"/>
        <v>654.00284283892324</v>
      </c>
      <c r="R348" s="710">
        <f t="shared" si="104"/>
        <v>642.89079726693376</v>
      </c>
      <c r="S348" s="710">
        <f t="shared" si="105"/>
        <v>636.19077394242674</v>
      </c>
      <c r="T348" s="710">
        <f t="shared" si="106"/>
        <v>633.93390177928586</v>
      </c>
    </row>
    <row r="349" spans="2:20">
      <c r="B349" s="580">
        <v>275</v>
      </c>
      <c r="C349" s="710">
        <f t="shared" si="91"/>
        <v>1.0421574363580353</v>
      </c>
      <c r="D349" s="710">
        <f t="shared" si="92"/>
        <v>1415.2818783407533</v>
      </c>
      <c r="E349" s="710">
        <f t="shared" si="93"/>
        <v>519.29769626643724</v>
      </c>
      <c r="F349" s="710">
        <f t="shared" si="94"/>
        <v>324.83838292373423</v>
      </c>
      <c r="G349" s="710">
        <f t="shared" si="95"/>
        <v>300.32927974343983</v>
      </c>
      <c r="H349" s="717">
        <f t="shared" si="96"/>
        <v>298.02515174055071</v>
      </c>
      <c r="I349" s="710">
        <f t="shared" si="97"/>
        <v>298.02102054926183</v>
      </c>
      <c r="J349" s="710">
        <f t="shared" si="98"/>
        <v>298.01820333803005</v>
      </c>
      <c r="K349" s="710">
        <f t="shared" si="99"/>
        <v>298.0165653121835</v>
      </c>
      <c r="L349" s="710">
        <f t="shared" si="100"/>
        <v>298.0160270970693</v>
      </c>
      <c r="N349" s="580">
        <v>275</v>
      </c>
      <c r="O349" s="710">
        <f t="shared" si="101"/>
        <v>1.0421574363580353</v>
      </c>
      <c r="P349" s="710">
        <f t="shared" si="102"/>
        <v>670.52649399181757</v>
      </c>
      <c r="Q349" s="710">
        <f t="shared" si="103"/>
        <v>655.07221734746201</v>
      </c>
      <c r="R349" s="710">
        <f t="shared" si="104"/>
        <v>643.97292214711638</v>
      </c>
      <c r="S349" s="710">
        <f t="shared" si="105"/>
        <v>637.28053372794682</v>
      </c>
      <c r="T349" s="710">
        <f t="shared" si="106"/>
        <v>635.02614491179145</v>
      </c>
    </row>
    <row r="350" spans="2:20">
      <c r="B350" s="580">
        <v>276</v>
      </c>
      <c r="C350" s="710">
        <f t="shared" si="91"/>
        <v>1.0459470997629736</v>
      </c>
      <c r="D350" s="710">
        <f t="shared" si="92"/>
        <v>1415.5818760081243</v>
      </c>
      <c r="E350" s="710">
        <f t="shared" si="93"/>
        <v>520.12150334296689</v>
      </c>
      <c r="F350" s="710">
        <f t="shared" si="94"/>
        <v>325.03795701159606</v>
      </c>
      <c r="G350" s="710">
        <f t="shared" si="95"/>
        <v>300.35535524909989</v>
      </c>
      <c r="H350" s="717">
        <f t="shared" si="96"/>
        <v>298.02552161806921</v>
      </c>
      <c r="I350" s="710">
        <f t="shared" si="97"/>
        <v>298.02134282563128</v>
      </c>
      <c r="J350" s="710">
        <f t="shared" si="98"/>
        <v>298.01849255367131</v>
      </c>
      <c r="K350" s="710">
        <f t="shared" si="99"/>
        <v>298.01683505981623</v>
      </c>
      <c r="L350" s="710">
        <f t="shared" si="100"/>
        <v>298.01629040266232</v>
      </c>
      <c r="N350" s="580">
        <v>276</v>
      </c>
      <c r="O350" s="710">
        <f t="shared" si="101"/>
        <v>1.0459470997629736</v>
      </c>
      <c r="P350" s="710">
        <f t="shared" si="102"/>
        <v>671.57684370749303</v>
      </c>
      <c r="Q350" s="710">
        <f t="shared" si="103"/>
        <v>656.14035198254589</v>
      </c>
      <c r="R350" s="710">
        <f t="shared" si="104"/>
        <v>645.05379237057844</v>
      </c>
      <c r="S350" s="710">
        <f t="shared" si="105"/>
        <v>638.36903000454697</v>
      </c>
      <c r="T350" s="710">
        <f t="shared" si="106"/>
        <v>636.11712165609003</v>
      </c>
    </row>
    <row r="351" spans="2:20">
      <c r="B351" s="580">
        <v>277</v>
      </c>
      <c r="C351" s="710">
        <f t="shared" si="91"/>
        <v>1.049736763167912</v>
      </c>
      <c r="D351" s="710">
        <f t="shared" si="92"/>
        <v>1415.8787878480014</v>
      </c>
      <c r="E351" s="710">
        <f t="shared" si="93"/>
        <v>520.9439622627973</v>
      </c>
      <c r="F351" s="710">
        <f t="shared" si="94"/>
        <v>325.23806040099834</v>
      </c>
      <c r="G351" s="710">
        <f t="shared" si="95"/>
        <v>300.3816043093791</v>
      </c>
      <c r="H351" s="717">
        <f t="shared" si="96"/>
        <v>298.02589538911241</v>
      </c>
      <c r="I351" s="710">
        <f t="shared" si="97"/>
        <v>298.02166866829077</v>
      </c>
      <c r="J351" s="710">
        <f t="shared" si="98"/>
        <v>298.01878510316254</v>
      </c>
      <c r="K351" s="710">
        <f t="shared" si="99"/>
        <v>298.01710800229347</v>
      </c>
      <c r="L351" s="710">
        <f t="shared" si="100"/>
        <v>298.01655685667453</v>
      </c>
      <c r="N351" s="580">
        <v>277</v>
      </c>
      <c r="O351" s="710">
        <f t="shared" si="101"/>
        <v>1.049736763167912</v>
      </c>
      <c r="P351" s="710">
        <f t="shared" si="102"/>
        <v>672.62597560778147</v>
      </c>
      <c r="Q351" s="710">
        <f t="shared" si="103"/>
        <v>657.2072481817313</v>
      </c>
      <c r="R351" s="710">
        <f t="shared" si="104"/>
        <v>646.13340939201669</v>
      </c>
      <c r="S351" s="710">
        <f t="shared" si="105"/>
        <v>639.4562642371875</v>
      </c>
      <c r="T351" s="710">
        <f t="shared" si="106"/>
        <v>637.20683348048044</v>
      </c>
    </row>
    <row r="352" spans="2:20">
      <c r="B352" s="580">
        <v>278</v>
      </c>
      <c r="C352" s="710">
        <f t="shared" si="91"/>
        <v>1.0535264265728503</v>
      </c>
      <c r="D352" s="710">
        <f t="shared" si="92"/>
        <v>1416.1726623372012</v>
      </c>
      <c r="E352" s="710">
        <f t="shared" si="93"/>
        <v>521.76507319008203</v>
      </c>
      <c r="F352" s="710">
        <f t="shared" si="94"/>
        <v>325.43869046946776</v>
      </c>
      <c r="G352" s="710">
        <f t="shared" si="95"/>
        <v>300.40802714279977</v>
      </c>
      <c r="H352" s="717">
        <f t="shared" si="96"/>
        <v>298.02627307736623</v>
      </c>
      <c r="I352" s="710">
        <f t="shared" si="97"/>
        <v>298.02199810049035</v>
      </c>
      <c r="J352" s="710">
        <f t="shared" si="98"/>
        <v>298.01908100942018</v>
      </c>
      <c r="K352" s="710">
        <f t="shared" si="99"/>
        <v>298.01738416232206</v>
      </c>
      <c r="L352" s="710">
        <f t="shared" si="100"/>
        <v>298.01682648174022</v>
      </c>
      <c r="N352" s="580">
        <v>278</v>
      </c>
      <c r="O352" s="710">
        <f t="shared" si="101"/>
        <v>1.0535264265728503</v>
      </c>
      <c r="P352" s="710">
        <f t="shared" si="102"/>
        <v>673.67389110466468</v>
      </c>
      <c r="Q352" s="710">
        <f t="shared" si="103"/>
        <v>658.27290738090778</v>
      </c>
      <c r="R352" s="710">
        <f t="shared" si="104"/>
        <v>647.21177466444135</v>
      </c>
      <c r="S352" s="710">
        <f t="shared" si="105"/>
        <v>640.54223788913009</v>
      </c>
      <c r="T352" s="710">
        <f t="shared" si="106"/>
        <v>638.29528185155903</v>
      </c>
    </row>
    <row r="353" spans="2:20">
      <c r="B353" s="580">
        <v>279</v>
      </c>
      <c r="C353" s="710">
        <f t="shared" si="91"/>
        <v>1.0573160899777885</v>
      </c>
      <c r="D353" s="710">
        <f t="shared" si="92"/>
        <v>1416.4635471416386</v>
      </c>
      <c r="E353" s="710">
        <f t="shared" si="93"/>
        <v>522.58483634243646</v>
      </c>
      <c r="F353" s="710">
        <f t="shared" si="94"/>
        <v>325.63984460113971</v>
      </c>
      <c r="G353" s="710">
        <f t="shared" si="95"/>
        <v>300.4346239643192</v>
      </c>
      <c r="H353" s="717">
        <f t="shared" si="96"/>
        <v>298.0266547065346</v>
      </c>
      <c r="I353" s="710">
        <f t="shared" si="97"/>
        <v>298.02233114550518</v>
      </c>
      <c r="J353" s="710">
        <f t="shared" si="98"/>
        <v>298.0193802953911</v>
      </c>
      <c r="K353" s="710">
        <f t="shared" si="99"/>
        <v>298.0176635626425</v>
      </c>
      <c r="L353" s="710">
        <f t="shared" si="100"/>
        <v>298.01709930052817</v>
      </c>
      <c r="N353" s="580">
        <v>279</v>
      </c>
      <c r="O353" s="710">
        <f t="shared" si="101"/>
        <v>1.0573160899777885</v>
      </c>
      <c r="P353" s="710">
        <f t="shared" si="102"/>
        <v>674.72059160848664</v>
      </c>
      <c r="Q353" s="710">
        <f t="shared" si="103"/>
        <v>659.33733101430039</v>
      </c>
      <c r="R353" s="710">
        <f t="shared" si="104"/>
        <v>648.28888963917757</v>
      </c>
      <c r="S353" s="710">
        <f t="shared" si="105"/>
        <v>641.6269524219399</v>
      </c>
      <c r="T353" s="710">
        <f t="shared" si="106"/>
        <v>639.38246823422139</v>
      </c>
    </row>
    <row r="354" spans="2:20">
      <c r="B354" s="580">
        <v>280</v>
      </c>
      <c r="C354" s="710">
        <f t="shared" si="91"/>
        <v>1.0611057533827268</v>
      </c>
      <c r="D354" s="710">
        <f t="shared" si="92"/>
        <v>1416.7514891300223</v>
      </c>
      <c r="E354" s="710">
        <f t="shared" si="93"/>
        <v>523.4032519898675</v>
      </c>
      <c r="F354" s="710">
        <f t="shared" si="94"/>
        <v>325.84152018680101</v>
      </c>
      <c r="G354" s="710">
        <f t="shared" si="95"/>
        <v>300.46139498534575</v>
      </c>
      <c r="H354" s="717">
        <f t="shared" si="96"/>
        <v>298.02704030033897</v>
      </c>
      <c r="I354" s="710">
        <f t="shared" si="97"/>
        <v>298.02266782663492</v>
      </c>
      <c r="J354" s="710">
        <f t="shared" si="98"/>
        <v>298.01968298405205</v>
      </c>
      <c r="K354" s="710">
        <f t="shared" si="99"/>
        <v>298.01794622602836</v>
      </c>
      <c r="L354" s="710">
        <f t="shared" si="100"/>
        <v>298.01737533574135</v>
      </c>
      <c r="N354" s="580">
        <v>280</v>
      </c>
      <c r="O354" s="710">
        <f t="shared" si="101"/>
        <v>1.0611057533827268</v>
      </c>
      <c r="P354" s="710">
        <f t="shared" si="102"/>
        <v>675.76607852795667</v>
      </c>
      <c r="Q354" s="710">
        <f t="shared" si="103"/>
        <v>660.40052051447083</v>
      </c>
      <c r="R354" s="710">
        <f t="shared" si="104"/>
        <v>649.36475576586827</v>
      </c>
      <c r="S354" s="710">
        <f t="shared" si="105"/>
        <v>642.71040929548769</v>
      </c>
      <c r="T354" s="710">
        <f t="shared" si="106"/>
        <v>640.46839409166489</v>
      </c>
    </row>
    <row r="355" spans="2:20">
      <c r="B355" s="580">
        <v>281</v>
      </c>
      <c r="C355" s="710">
        <f t="shared" si="91"/>
        <v>1.0648954167876652</v>
      </c>
      <c r="D355" s="710">
        <f t="shared" si="92"/>
        <v>1417.0365343873198</v>
      </c>
      <c r="E355" s="710">
        <f t="shared" si="93"/>
        <v>524.22032045372248</v>
      </c>
      <c r="F355" s="710">
        <f t="shared" si="94"/>
        <v>326.04371462393209</v>
      </c>
      <c r="G355" s="710">
        <f t="shared" si="95"/>
        <v>300.48834041375522</v>
      </c>
      <c r="H355" s="717">
        <f t="shared" si="96"/>
        <v>298.02742988251777</v>
      </c>
      <c r="I355" s="710">
        <f t="shared" si="97"/>
        <v>298.02300816720356</v>
      </c>
      <c r="J355" s="710">
        <f t="shared" si="98"/>
        <v>298.01998909840921</v>
      </c>
      <c r="K355" s="710">
        <f t="shared" si="99"/>
        <v>298.01823217528568</v>
      </c>
      <c r="L355" s="710">
        <f t="shared" si="100"/>
        <v>298.01765461011638</v>
      </c>
      <c r="N355" s="580">
        <v>281</v>
      </c>
      <c r="O355" s="710">
        <f t="shared" si="101"/>
        <v>1.0648954167876652</v>
      </c>
      <c r="P355" s="710">
        <f t="shared" si="102"/>
        <v>676.81035327015059</v>
      </c>
      <c r="Q355" s="710">
        <f t="shared" si="103"/>
        <v>661.46247731232029</v>
      </c>
      <c r="R355" s="710">
        <f t="shared" si="104"/>
        <v>650.43937449247505</v>
      </c>
      <c r="S355" s="710">
        <f t="shared" si="105"/>
        <v>643.79260996795119</v>
      </c>
      <c r="T355" s="710">
        <f t="shared" si="106"/>
        <v>641.55306088539044</v>
      </c>
    </row>
    <row r="356" spans="2:20">
      <c r="B356" s="580">
        <v>282</v>
      </c>
      <c r="C356" s="710">
        <f t="shared" si="91"/>
        <v>1.0686850801926036</v>
      </c>
      <c r="D356" s="710">
        <f t="shared" si="92"/>
        <v>1417.3187282279951</v>
      </c>
      <c r="E356" s="710">
        <f t="shared" si="93"/>
        <v>525.03604210565527</v>
      </c>
      <c r="F356" s="710">
        <f t="shared" si="94"/>
        <v>326.24642531674704</v>
      </c>
      <c r="G356" s="710">
        <f t="shared" si="95"/>
        <v>300.51546045390683</v>
      </c>
      <c r="H356" s="717">
        <f t="shared" si="96"/>
        <v>298.02782347682597</v>
      </c>
      <c r="I356" s="710">
        <f t="shared" si="97"/>
        <v>298.02335219055885</v>
      </c>
      <c r="J356" s="710">
        <f t="shared" si="98"/>
        <v>298.02029866149758</v>
      </c>
      <c r="K356" s="710">
        <f t="shared" si="99"/>
        <v>298.01852143325249</v>
      </c>
      <c r="L356" s="710">
        <f t="shared" si="100"/>
        <v>298.01793714642298</v>
      </c>
      <c r="N356" s="580">
        <v>282</v>
      </c>
      <c r="O356" s="710">
        <f t="shared" si="101"/>
        <v>1.0686850801926036</v>
      </c>
      <c r="P356" s="710">
        <f t="shared" si="102"/>
        <v>677.85341724051284</v>
      </c>
      <c r="Q356" s="710">
        <f t="shared" si="103"/>
        <v>662.52320283709059</v>
      </c>
      <c r="R356" s="710">
        <f t="shared" si="104"/>
        <v>651.51274726528129</v>
      </c>
      <c r="S356" s="710">
        <f t="shared" si="105"/>
        <v>644.87355589581784</v>
      </c>
      <c r="T356" s="710">
        <f t="shared" si="106"/>
        <v>642.63647007520433</v>
      </c>
    </row>
    <row r="357" spans="2:20">
      <c r="B357" s="580">
        <v>283</v>
      </c>
      <c r="C357" s="710">
        <f t="shared" si="91"/>
        <v>1.0724747435975419</v>
      </c>
      <c r="D357" s="710">
        <f t="shared" si="92"/>
        <v>1417.5981152090205</v>
      </c>
      <c r="E357" s="710">
        <f t="shared" si="93"/>
        <v>525.85041736661219</v>
      </c>
      <c r="F357" s="710">
        <f t="shared" si="94"/>
        <v>326.44964967623287</v>
      </c>
      <c r="G357" s="710">
        <f t="shared" si="95"/>
        <v>300.5427553066595</v>
      </c>
      <c r="H357" s="717">
        <f t="shared" si="96"/>
        <v>298.02822110703471</v>
      </c>
      <c r="I357" s="710">
        <f t="shared" si="97"/>
        <v>298.02369992007164</v>
      </c>
      <c r="J357" s="710">
        <f t="shared" si="98"/>
        <v>298.02061169638051</v>
      </c>
      <c r="K357" s="710">
        <f t="shared" si="99"/>
        <v>298.01881402279849</v>
      </c>
      <c r="L357" s="710">
        <f t="shared" si="100"/>
        <v>298.01822296746337</v>
      </c>
      <c r="N357" s="580">
        <v>283</v>
      </c>
      <c r="O357" s="710">
        <f t="shared" si="101"/>
        <v>1.0724747435975419</v>
      </c>
      <c r="P357" s="710">
        <f t="shared" si="102"/>
        <v>678.89527184285828</v>
      </c>
      <c r="Q357" s="710">
        <f t="shared" si="103"/>
        <v>663.58269851636646</v>
      </c>
      <c r="R357" s="710">
        <f t="shared" si="104"/>
        <v>652.58487552889312</v>
      </c>
      <c r="S357" s="710">
        <f t="shared" si="105"/>
        <v>645.95324853388615</v>
      </c>
      <c r="T357" s="710">
        <f t="shared" si="106"/>
        <v>643.7186231192203</v>
      </c>
    </row>
    <row r="358" spans="2:20">
      <c r="B358" s="580">
        <v>284</v>
      </c>
      <c r="C358" s="710">
        <f t="shared" si="91"/>
        <v>1.0762644070024801</v>
      </c>
      <c r="D358" s="710">
        <f t="shared" si="92"/>
        <v>1417.8747391426705</v>
      </c>
      <c r="E358" s="710">
        <f t="shared" si="93"/>
        <v>526.6634467058343</v>
      </c>
      <c r="F358" s="710">
        <f t="shared" si="94"/>
        <v>326.65338512018741</v>
      </c>
      <c r="G358" s="710">
        <f t="shared" si="95"/>
        <v>300.5702251693881</v>
      </c>
      <c r="H358" s="717">
        <f t="shared" si="96"/>
        <v>298.02862279693079</v>
      </c>
      <c r="I358" s="710">
        <f t="shared" si="97"/>
        <v>298.02405137913553</v>
      </c>
      <c r="J358" s="710">
        <f t="shared" si="98"/>
        <v>298.02092822614935</v>
      </c>
      <c r="K358" s="710">
        <f t="shared" si="99"/>
        <v>298.01910996682432</v>
      </c>
      <c r="L358" s="710">
        <f t="shared" si="100"/>
        <v>298.01851209607179</v>
      </c>
      <c r="N358" s="580">
        <v>284</v>
      </c>
      <c r="O358" s="710">
        <f t="shared" si="101"/>
        <v>1.0762644070024801</v>
      </c>
      <c r="P358" s="710">
        <f t="shared" si="102"/>
        <v>679.93591847937421</v>
      </c>
      <c r="Q358" s="710">
        <f t="shared" si="103"/>
        <v>664.64096577607756</v>
      </c>
      <c r="R358" s="710">
        <f t="shared" si="104"/>
        <v>653.65576072624162</v>
      </c>
      <c r="S358" s="710">
        <f t="shared" si="105"/>
        <v>647.03168933526797</v>
      </c>
      <c r="T358" s="710">
        <f t="shared" si="106"/>
        <v>644.79952147386166</v>
      </c>
    </row>
    <row r="359" spans="2:20">
      <c r="B359" s="580">
        <v>285</v>
      </c>
      <c r="C359" s="710">
        <f t="shared" si="91"/>
        <v>1.0800540704074184</v>
      </c>
      <c r="D359" s="710">
        <f t="shared" si="92"/>
        <v>1418.1486431090975</v>
      </c>
      <c r="E359" s="710">
        <f t="shared" si="93"/>
        <v>527.47513063987742</v>
      </c>
      <c r="F359" s="710">
        <f t="shared" si="94"/>
        <v>326.85762907325602</v>
      </c>
      <c r="G359" s="710">
        <f t="shared" si="95"/>
        <v>300.59787023599938</v>
      </c>
      <c r="H359" s="717">
        <f t="shared" si="96"/>
        <v>298.0290285703162</v>
      </c>
      <c r="I359" s="710">
        <f t="shared" si="97"/>
        <v>298.02440659116644</v>
      </c>
      <c r="J359" s="710">
        <f t="shared" si="98"/>
        <v>298.02124827392277</v>
      </c>
      <c r="K359" s="710">
        <f t="shared" si="99"/>
        <v>298.01940928826099</v>
      </c>
      <c r="L359" s="710">
        <f t="shared" si="100"/>
        <v>298.01880455511406</v>
      </c>
      <c r="N359" s="580">
        <v>285</v>
      </c>
      <c r="O359" s="710">
        <f t="shared" si="101"/>
        <v>1.0800540704074184</v>
      </c>
      <c r="P359" s="710">
        <f t="shared" si="102"/>
        <v>680.97535855062199</v>
      </c>
      <c r="Q359" s="710">
        <f t="shared" si="103"/>
        <v>665.69800604050045</v>
      </c>
      <c r="R359" s="710">
        <f t="shared" si="104"/>
        <v>654.7254042985852</v>
      </c>
      <c r="S359" s="710">
        <f t="shared" si="105"/>
        <v>648.1088797513903</v>
      </c>
      <c r="T359" s="710">
        <f t="shared" si="106"/>
        <v>645.87916659386292</v>
      </c>
    </row>
    <row r="360" spans="2:20">
      <c r="B360" s="580">
        <v>286</v>
      </c>
      <c r="C360" s="710">
        <f t="shared" si="91"/>
        <v>1.0838437338123568</v>
      </c>
      <c r="D360" s="710">
        <f t="shared" si="92"/>
        <v>1418.4198694686957</v>
      </c>
      <c r="E360" s="710">
        <f t="shared" si="93"/>
        <v>528.2854697316493</v>
      </c>
      <c r="F360" s="710">
        <f t="shared" si="94"/>
        <v>327.06237896696672</v>
      </c>
      <c r="G360" s="710">
        <f t="shared" si="95"/>
        <v>300.62569069694854</v>
      </c>
      <c r="H360" s="717">
        <f t="shared" si="96"/>
        <v>298.02943845100782</v>
      </c>
      <c r="I360" s="710">
        <f t="shared" si="97"/>
        <v>298.0247655796021</v>
      </c>
      <c r="J360" s="710">
        <f t="shared" si="98"/>
        <v>298.02157186284632</v>
      </c>
      <c r="K360" s="710">
        <f t="shared" si="99"/>
        <v>298.01971201006967</v>
      </c>
      <c r="L360" s="710">
        <f t="shared" si="100"/>
        <v>298.01910036748706</v>
      </c>
      <c r="N360" s="580">
        <v>286</v>
      </c>
      <c r="O360" s="710">
        <f t="shared" si="101"/>
        <v>1.0838437338123568</v>
      </c>
      <c r="P360" s="710">
        <f t="shared" si="102"/>
        <v>682.01359345553954</v>
      </c>
      <c r="Q360" s="710">
        <f t="shared" si="103"/>
        <v>666.75382073225978</v>
      </c>
      <c r="R360" s="710">
        <f t="shared" si="104"/>
        <v>655.79380768551107</v>
      </c>
      <c r="S360" s="710">
        <f t="shared" si="105"/>
        <v>649.18482123199738</v>
      </c>
      <c r="T360" s="710">
        <f t="shared" si="106"/>
        <v>646.95755993227192</v>
      </c>
    </row>
    <row r="361" spans="2:20">
      <c r="B361" s="580">
        <v>287</v>
      </c>
      <c r="C361" s="710">
        <f t="shared" si="91"/>
        <v>1.0876333972172951</v>
      </c>
      <c r="D361" s="710">
        <f t="shared" si="92"/>
        <v>1418.6884598742552</v>
      </c>
      <c r="E361" s="710">
        <f t="shared" si="93"/>
        <v>529.09446458946354</v>
      </c>
      <c r="F361" s="710">
        <f t="shared" si="94"/>
        <v>327.26763223976462</v>
      </c>
      <c r="G361" s="710">
        <f t="shared" si="95"/>
        <v>300.65368673925519</v>
      </c>
      <c r="H361" s="717">
        <f t="shared" si="96"/>
        <v>298.02985246283686</v>
      </c>
      <c r="I361" s="710">
        <f t="shared" si="97"/>
        <v>298.02512836790157</v>
      </c>
      <c r="J361" s="710">
        <f t="shared" si="98"/>
        <v>298.02189901609205</v>
      </c>
      <c r="K361" s="710">
        <f t="shared" si="99"/>
        <v>298.02001815524096</v>
      </c>
      <c r="L361" s="710">
        <f t="shared" si="100"/>
        <v>298.019399556118</v>
      </c>
      <c r="N361" s="580">
        <v>287</v>
      </c>
      <c r="O361" s="710">
        <f t="shared" si="101"/>
        <v>1.0876333972172951</v>
      </c>
      <c r="P361" s="710">
        <f t="shared" si="102"/>
        <v>683.05062459144222</v>
      </c>
      <c r="Q361" s="710">
        <f t="shared" si="103"/>
        <v>667.80841127233134</v>
      </c>
      <c r="R361" s="710">
        <f t="shared" si="104"/>
        <v>656.86097232493739</v>
      </c>
      <c r="S361" s="710">
        <f t="shared" si="105"/>
        <v>650.25951522515243</v>
      </c>
      <c r="T361" s="710">
        <f t="shared" si="106"/>
        <v>648.03470294045178</v>
      </c>
    </row>
    <row r="362" spans="2:20">
      <c r="B362" s="580">
        <v>288</v>
      </c>
      <c r="C362" s="710">
        <f t="shared" si="91"/>
        <v>1.0914230606222333</v>
      </c>
      <c r="D362" s="710">
        <f t="shared" si="92"/>
        <v>1418.9544552829111</v>
      </c>
      <c r="E362" s="710">
        <f t="shared" si="93"/>
        <v>529.90211586611031</v>
      </c>
      <c r="F362" s="710">
        <f t="shared" si="94"/>
        <v>327.47338633704487</v>
      </c>
      <c r="G362" s="710">
        <f t="shared" si="95"/>
        <v>300.68185854651961</v>
      </c>
      <c r="H362" s="717">
        <f t="shared" si="96"/>
        <v>298.0302706296485</v>
      </c>
      <c r="I362" s="710">
        <f t="shared" si="97"/>
        <v>298.02549497954476</v>
      </c>
      <c r="J362" s="710">
        <f t="shared" si="98"/>
        <v>298.02222975685783</v>
      </c>
      <c r="K362" s="710">
        <f t="shared" si="99"/>
        <v>298.02032774679435</v>
      </c>
      <c r="L362" s="710">
        <f t="shared" si="100"/>
        <v>298.01970214396437</v>
      </c>
      <c r="N362" s="580">
        <v>288</v>
      </c>
      <c r="O362" s="710">
        <f t="shared" si="101"/>
        <v>1.0914230606222333</v>
      </c>
      <c r="P362" s="710">
        <f t="shared" si="102"/>
        <v>684.08645335402559</v>
      </c>
      <c r="Q362" s="710">
        <f t="shared" si="103"/>
        <v>668.86177908004288</v>
      </c>
      <c r="R362" s="710">
        <f t="shared" si="104"/>
        <v>657.92689965311513</v>
      </c>
      <c r="S362" s="710">
        <f t="shared" si="105"/>
        <v>651.33296317724</v>
      </c>
      <c r="T362" s="710">
        <f t="shared" si="106"/>
        <v>649.11059706808294</v>
      </c>
    </row>
    <row r="363" spans="2:20">
      <c r="B363" s="580">
        <v>289</v>
      </c>
      <c r="C363" s="710">
        <f t="shared" si="91"/>
        <v>1.0952127240271716</v>
      </c>
      <c r="D363" s="710">
        <f t="shared" si="92"/>
        <v>1419.2178959678906</v>
      </c>
      <c r="E363" s="710">
        <f t="shared" si="93"/>
        <v>530.70842425794319</v>
      </c>
      <c r="F363" s="710">
        <f t="shared" si="94"/>
        <v>327.67963871118474</v>
      </c>
      <c r="G363" s="710">
        <f t="shared" si="95"/>
        <v>300.71020629893911</v>
      </c>
      <c r="H363" s="717">
        <f t="shared" si="96"/>
        <v>298.03069297530141</v>
      </c>
      <c r="I363" s="710">
        <f t="shared" si="97"/>
        <v>298.02586543803193</v>
      </c>
      <c r="J363" s="710">
        <f t="shared" si="98"/>
        <v>298.02256410836696</v>
      </c>
      <c r="K363" s="710">
        <f t="shared" si="99"/>
        <v>298.02064080777797</v>
      </c>
      <c r="L363" s="710">
        <f t="shared" si="100"/>
        <v>298.020008154013</v>
      </c>
      <c r="N363" s="580">
        <v>289</v>
      </c>
      <c r="O363" s="710">
        <f t="shared" si="101"/>
        <v>1.0952127240271716</v>
      </c>
      <c r="P363" s="710">
        <f t="shared" si="102"/>
        <v>685.12108113736724</v>
      </c>
      <c r="Q363" s="710">
        <f t="shared" si="103"/>
        <v>669.91392557307699</v>
      </c>
      <c r="R363" s="710">
        <f t="shared" si="104"/>
        <v>658.99159110462983</v>
      </c>
      <c r="S363" s="710">
        <f t="shared" si="105"/>
        <v>652.40516653296731</v>
      </c>
      <c r="T363" s="710">
        <f t="shared" si="106"/>
        <v>650.18524376316509</v>
      </c>
    </row>
    <row r="364" spans="2:20">
      <c r="B364" s="580">
        <v>290</v>
      </c>
      <c r="C364" s="710">
        <f t="shared" si="91"/>
        <v>1.09900238743211</v>
      </c>
      <c r="D364" s="710">
        <f t="shared" si="92"/>
        <v>1419.4788215300603</v>
      </c>
      <c r="E364" s="710">
        <f t="shared" si="93"/>
        <v>531.51339050398178</v>
      </c>
      <c r="F364" s="710">
        <f t="shared" si="94"/>
        <v>327.88638682157409</v>
      </c>
      <c r="G364" s="710">
        <f t="shared" si="95"/>
        <v>300.73873017332397</v>
      </c>
      <c r="H364" s="717">
        <f t="shared" si="96"/>
        <v>298.03111952366731</v>
      </c>
      <c r="I364" s="710">
        <f t="shared" si="97"/>
        <v>298.02623976688352</v>
      </c>
      <c r="J364" s="710">
        <f t="shared" si="98"/>
        <v>298.02290209386774</v>
      </c>
      <c r="K364" s="710">
        <f t="shared" si="99"/>
        <v>298.02095736126779</v>
      </c>
      <c r="L364" s="710">
        <f t="shared" si="100"/>
        <v>298.02031760927974</v>
      </c>
      <c r="N364" s="580">
        <v>290</v>
      </c>
      <c r="O364" s="710">
        <f t="shared" si="101"/>
        <v>1.09900238743211</v>
      </c>
      <c r="P364" s="710">
        <f t="shared" si="102"/>
        <v>686.15450933392788</v>
      </c>
      <c r="Q364" s="710">
        <f t="shared" si="103"/>
        <v>670.96485216747226</v>
      </c>
      <c r="R364" s="710">
        <f t="shared" si="104"/>
        <v>660.05504811240394</v>
      </c>
      <c r="S364" s="710">
        <f t="shared" si="105"/>
        <v>653.47612673536685</v>
      </c>
      <c r="T364" s="710">
        <f t="shared" si="106"/>
        <v>651.25864447201877</v>
      </c>
    </row>
    <row r="365" spans="2:20">
      <c r="B365" s="580">
        <v>291</v>
      </c>
      <c r="C365" s="710">
        <f t="shared" si="91"/>
        <v>1.1027920508370483</v>
      </c>
      <c r="D365" s="710">
        <f t="shared" si="92"/>
        <v>1419.7372709092781</v>
      </c>
      <c r="E365" s="710">
        <f t="shared" si="93"/>
        <v>532.31701538503</v>
      </c>
      <c r="F365" s="710">
        <f t="shared" si="94"/>
        <v>328.09362813464531</v>
      </c>
      <c r="G365" s="710">
        <f t="shared" si="95"/>
        <v>300.76743034311374</v>
      </c>
      <c r="H365" s="717">
        <f t="shared" si="96"/>
        <v>298.03155029863063</v>
      </c>
      <c r="I365" s="710">
        <f t="shared" si="97"/>
        <v>298.02661798963925</v>
      </c>
      <c r="J365" s="710">
        <f t="shared" si="98"/>
        <v>298.02324373663288</v>
      </c>
      <c r="K365" s="710">
        <f t="shared" si="99"/>
        <v>298.02127743036738</v>
      </c>
      <c r="L365" s="710">
        <f t="shared" si="100"/>
        <v>298.02063053280898</v>
      </c>
      <c r="N365" s="580">
        <v>291</v>
      </c>
      <c r="O365" s="710">
        <f t="shared" si="101"/>
        <v>1.1027920508370483</v>
      </c>
      <c r="P365" s="710">
        <f t="shared" si="102"/>
        <v>687.1867393345542</v>
      </c>
      <c r="Q365" s="710">
        <f t="shared" si="103"/>
        <v>672.01456027762561</v>
      </c>
      <c r="R365" s="710">
        <f t="shared" si="104"/>
        <v>661.11727210769857</v>
      </c>
      <c r="S365" s="710">
        <f t="shared" si="105"/>
        <v>654.54584522579773</v>
      </c>
      <c r="T365" s="710">
        <f t="shared" si="106"/>
        <v>652.33080063928799</v>
      </c>
    </row>
    <row r="366" spans="2:20">
      <c r="B366" s="580">
        <v>292</v>
      </c>
      <c r="C366" s="710">
        <f t="shared" si="91"/>
        <v>1.1065817142419867</v>
      </c>
      <c r="D366" s="710">
        <f t="shared" si="92"/>
        <v>1419.9932823955555</v>
      </c>
      <c r="E366" s="710">
        <f t="shared" si="93"/>
        <v>533.11929972281052</v>
      </c>
      <c r="F366" s="710">
        <f t="shared" si="94"/>
        <v>328.30136012390159</v>
      </c>
      <c r="G366" s="710">
        <f t="shared" si="95"/>
        <v>300.7963069783936</v>
      </c>
      <c r="H366" s="717">
        <f t="shared" si="96"/>
        <v>298.03198532408794</v>
      </c>
      <c r="I366" s="710">
        <f t="shared" si="97"/>
        <v>298.02700012985781</v>
      </c>
      <c r="J366" s="710">
        <f t="shared" si="98"/>
        <v>298.02358905995919</v>
      </c>
      <c r="K366" s="710">
        <f t="shared" si="99"/>
        <v>298.02160103820722</v>
      </c>
      <c r="L366" s="710">
        <f t="shared" si="100"/>
        <v>298.02094694767305</v>
      </c>
      <c r="N366" s="580">
        <v>292</v>
      </c>
      <c r="O366" s="710">
        <f t="shared" si="101"/>
        <v>1.1065817142419867</v>
      </c>
      <c r="P366" s="710">
        <f t="shared" si="102"/>
        <v>688.21777252848005</v>
      </c>
      <c r="Q366" s="710">
        <f t="shared" si="103"/>
        <v>673.06305131629381</v>
      </c>
      <c r="R366" s="710">
        <f t="shared" si="104"/>
        <v>662.17826452011514</v>
      </c>
      <c r="S366" s="710">
        <f t="shared" si="105"/>
        <v>655.61432344394802</v>
      </c>
      <c r="T366" s="710">
        <f t="shared" si="106"/>
        <v>653.40171370794133</v>
      </c>
    </row>
    <row r="367" spans="2:20">
      <c r="B367" s="580">
        <v>293</v>
      </c>
      <c r="C367" s="710">
        <f t="shared" si="91"/>
        <v>1.1103713776469248</v>
      </c>
      <c r="D367" s="710">
        <f t="shared" si="92"/>
        <v>1420.2468936400278</v>
      </c>
      <c r="E367" s="710">
        <f t="shared" si="93"/>
        <v>533.92024437911323</v>
      </c>
      <c r="F367" s="710">
        <f t="shared" si="94"/>
        <v>328.50958026994476</v>
      </c>
      <c r="G367" s="710">
        <f t="shared" si="95"/>
        <v>300.82536024591036</v>
      </c>
      <c r="H367" s="717">
        <f t="shared" si="96"/>
        <v>298.03242462394769</v>
      </c>
      <c r="I367" s="710">
        <f t="shared" si="97"/>
        <v>298.02738621111672</v>
      </c>
      <c r="J367" s="710">
        <f t="shared" si="98"/>
        <v>298.02393808716681</v>
      </c>
      <c r="K367" s="710">
        <f t="shared" si="99"/>
        <v>298.02192820794437</v>
      </c>
      <c r="L367" s="710">
        <f t="shared" si="100"/>
        <v>298.02126687697177</v>
      </c>
      <c r="N367" s="580">
        <v>293</v>
      </c>
      <c r="O367" s="710">
        <f t="shared" si="101"/>
        <v>1.1103713776469248</v>
      </c>
      <c r="P367" s="710">
        <f t="shared" si="102"/>
        <v>689.24761030332854</v>
      </c>
      <c r="Q367" s="710">
        <f t="shared" si="103"/>
        <v>674.11032669459598</v>
      </c>
      <c r="R367" s="710">
        <f t="shared" si="104"/>
        <v>663.23802677759761</v>
      </c>
      <c r="S367" s="710">
        <f t="shared" si="105"/>
        <v>656.68156282783661</v>
      </c>
      <c r="T367" s="710">
        <f t="shared" si="106"/>
        <v>654.47138511927471</v>
      </c>
    </row>
    <row r="368" spans="2:20">
      <c r="B368" s="580">
        <v>294</v>
      </c>
      <c r="C368" s="710">
        <f t="shared" si="91"/>
        <v>1.1141610410518632</v>
      </c>
      <c r="D368" s="710">
        <f t="shared" si="92"/>
        <v>1420.4981416657406</v>
      </c>
      <c r="E368" s="710">
        <f t="shared" si="93"/>
        <v>534.71985025495962</v>
      </c>
      <c r="F368" s="710">
        <f t="shared" si="94"/>
        <v>328.71828606050138</v>
      </c>
      <c r="G368" s="710">
        <f t="shared" si="95"/>
        <v>300.85459030908885</v>
      </c>
      <c r="H368" s="717">
        <f t="shared" si="96"/>
        <v>298.03286822212971</v>
      </c>
      <c r="I368" s="710">
        <f t="shared" si="97"/>
        <v>298.0277762570114</v>
      </c>
      <c r="J368" s="710">
        <f t="shared" si="98"/>
        <v>298.02429084159911</v>
      </c>
      <c r="K368" s="710">
        <f t="shared" si="99"/>
        <v>298.02225896276184</v>
      </c>
      <c r="L368" s="710">
        <f t="shared" si="100"/>
        <v>298.02159034383209</v>
      </c>
      <c r="N368" s="580">
        <v>294</v>
      </c>
      <c r="O368" s="710">
        <f t="shared" si="101"/>
        <v>1.1141610410518632</v>
      </c>
      <c r="P368" s="710">
        <f t="shared" si="102"/>
        <v>690.27625404511411</v>
      </c>
      <c r="Q368" s="710">
        <f t="shared" si="103"/>
        <v>675.15638782201472</v>
      </c>
      <c r="R368" s="710">
        <f t="shared" si="104"/>
        <v>664.29656030643446</v>
      </c>
      <c r="S368" s="710">
        <f t="shared" si="105"/>
        <v>657.74756481381496</v>
      </c>
      <c r="T368" s="710">
        <f t="shared" si="106"/>
        <v>655.53981631291288</v>
      </c>
    </row>
    <row r="369" spans="2:20">
      <c r="B369" s="580">
        <v>295</v>
      </c>
      <c r="C369" s="710">
        <f t="shared" si="91"/>
        <v>1.1179507044568016</v>
      </c>
      <c r="D369" s="710">
        <f t="shared" si="92"/>
        <v>1420.7470628782535</v>
      </c>
      <c r="E369" s="710">
        <f t="shared" si="93"/>
        <v>535.51811828978123</v>
      </c>
      <c r="F369" s="710">
        <f t="shared" si="94"/>
        <v>328.9274749904485</v>
      </c>
      <c r="G369" s="710">
        <f t="shared" si="95"/>
        <v>300.88399732804783</v>
      </c>
      <c r="H369" s="717">
        <f t="shared" si="96"/>
        <v>298.03331614256473</v>
      </c>
      <c r="I369" s="710">
        <f t="shared" si="97"/>
        <v>298.02817029115505</v>
      </c>
      <c r="J369" s="710">
        <f t="shared" si="98"/>
        <v>298.02464734662192</v>
      </c>
      <c r="K369" s="710">
        <f t="shared" si="99"/>
        <v>298.02259332586823</v>
      </c>
      <c r="L369" s="710">
        <f t="shared" si="100"/>
        <v>298.02191737140737</v>
      </c>
      <c r="N369" s="580">
        <v>295</v>
      </c>
      <c r="O369" s="710">
        <f t="shared" si="101"/>
        <v>1.1179507044568016</v>
      </c>
      <c r="P369" s="710">
        <f t="shared" si="102"/>
        <v>691.30370513824403</v>
      </c>
      <c r="Q369" s="710">
        <f t="shared" si="103"/>
        <v>676.20123610639894</v>
      </c>
      <c r="R369" s="710">
        <f t="shared" si="104"/>
        <v>665.35386653126034</v>
      </c>
      <c r="S369" s="710">
        <f t="shared" si="105"/>
        <v>658.81233083656923</v>
      </c>
      <c r="T369" s="710">
        <f t="shared" si="106"/>
        <v>656.60700872681116</v>
      </c>
    </row>
    <row r="370" spans="2:20">
      <c r="B370" s="580">
        <v>296</v>
      </c>
      <c r="C370" s="710">
        <f t="shared" si="91"/>
        <v>1.1217403678617399</v>
      </c>
      <c r="D370" s="710">
        <f t="shared" si="92"/>
        <v>1420.9936930760639</v>
      </c>
      <c r="E370" s="710">
        <f t="shared" si="93"/>
        <v>536.31504946061318</v>
      </c>
      <c r="F370" s="710">
        <f t="shared" si="94"/>
        <v>329.137144561838</v>
      </c>
      <c r="G370" s="710">
        <f t="shared" si="95"/>
        <v>300.91358145961652</v>
      </c>
      <c r="H370" s="717">
        <f t="shared" si="96"/>
        <v>298.03376840919407</v>
      </c>
      <c r="I370" s="710">
        <f t="shared" si="97"/>
        <v>298.02856833717811</v>
      </c>
      <c r="J370" s="710">
        <f t="shared" si="98"/>
        <v>298.02500762562318</v>
      </c>
      <c r="K370" s="710">
        <f t="shared" si="99"/>
        <v>298.02293132049709</v>
      </c>
      <c r="L370" s="710">
        <f t="shared" si="100"/>
        <v>298.02224798287722</v>
      </c>
      <c r="N370" s="580">
        <v>296</v>
      </c>
      <c r="O370" s="710">
        <f t="shared" si="101"/>
        <v>1.1217403678617399</v>
      </c>
      <c r="P370" s="710">
        <f t="shared" si="102"/>
        <v>692.3299649655205</v>
      </c>
      <c r="Q370" s="710">
        <f t="shared" si="103"/>
        <v>677.24487295396489</v>
      </c>
      <c r="R370" s="710">
        <f t="shared" si="104"/>
        <v>666.40994687505827</v>
      </c>
      <c r="S370" s="710">
        <f t="shared" si="105"/>
        <v>659.87586232912213</v>
      </c>
      <c r="T370" s="710">
        <f t="shared" si="106"/>
        <v>657.67296379725815</v>
      </c>
    </row>
    <row r="371" spans="2:20">
      <c r="B371" s="580">
        <v>297</v>
      </c>
      <c r="C371" s="710">
        <f t="shared" si="91"/>
        <v>1.1255300312666781</v>
      </c>
      <c r="D371" s="710">
        <f t="shared" si="92"/>
        <v>1421.2380674608553</v>
      </c>
      <c r="E371" s="710">
        <f t="shared" si="93"/>
        <v>537.11064478130083</v>
      </c>
      <c r="F371" s="710">
        <f t="shared" si="94"/>
        <v>329.34729228391984</v>
      </c>
      <c r="G371" s="710">
        <f t="shared" si="95"/>
        <v>300.94334285735033</v>
      </c>
      <c r="H371" s="717">
        <f t="shared" si="96"/>
        <v>298.03422504596927</v>
      </c>
      <c r="I371" s="710">
        <f t="shared" si="97"/>
        <v>298.02897041872779</v>
      </c>
      <c r="J371" s="710">
        <f t="shared" si="98"/>
        <v>298.02537170201231</v>
      </c>
      <c r="K371" s="710">
        <f t="shared" si="99"/>
        <v>298.0232729699066</v>
      </c>
      <c r="L371" s="710">
        <f t="shared" si="100"/>
        <v>298.02258220144643</v>
      </c>
      <c r="N371" s="580">
        <v>297</v>
      </c>
      <c r="O371" s="710">
        <f t="shared" si="101"/>
        <v>1.1255300312666781</v>
      </c>
      <c r="P371" s="710">
        <f t="shared" si="102"/>
        <v>693.35503490814244</v>
      </c>
      <c r="Q371" s="710">
        <f t="shared" si="103"/>
        <v>678.28729976929844</v>
      </c>
      <c r="R371" s="710">
        <f t="shared" si="104"/>
        <v>667.46480275916122</v>
      </c>
      <c r="S371" s="710">
        <f t="shared" si="105"/>
        <v>660.93816072283505</v>
      </c>
      <c r="T371" s="710">
        <f t="shared" si="106"/>
        <v>658.73768295887669</v>
      </c>
    </row>
    <row r="372" spans="2:20">
      <c r="B372" s="580">
        <v>298</v>
      </c>
      <c r="C372" s="710">
        <f t="shared" si="91"/>
        <v>1.1293196946716164</v>
      </c>
      <c r="D372" s="710">
        <f t="shared" si="92"/>
        <v>1421.4802206475722</v>
      </c>
      <c r="E372" s="710">
        <f t="shared" si="93"/>
        <v>537.9049053017211</v>
      </c>
      <c r="F372" s="710">
        <f t="shared" si="94"/>
        <v>329.55791567316481</v>
      </c>
      <c r="G372" s="710">
        <f t="shared" si="95"/>
        <v>300.97328167154734</v>
      </c>
      <c r="H372" s="717">
        <f t="shared" si="96"/>
        <v>298.03468607685153</v>
      </c>
      <c r="I372" s="710">
        <f t="shared" si="97"/>
        <v>298.02937655946755</v>
      </c>
      <c r="J372" s="710">
        <f t="shared" si="98"/>
        <v>298.02573959922023</v>
      </c>
      <c r="K372" s="710">
        <f t="shared" si="99"/>
        <v>298.02361829737907</v>
      </c>
      <c r="L372" s="710">
        <f t="shared" si="100"/>
        <v>298.02292005034514</v>
      </c>
      <c r="N372" s="580">
        <v>298</v>
      </c>
      <c r="O372" s="710">
        <f t="shared" si="101"/>
        <v>1.1293196946716164</v>
      </c>
      <c r="P372" s="710">
        <f t="shared" si="102"/>
        <v>694.37891634570735</v>
      </c>
      <c r="Q372" s="710">
        <f t="shared" si="103"/>
        <v>679.32851795535692</v>
      </c>
      <c r="R372" s="710">
        <f t="shared" si="104"/>
        <v>668.51843560325437</v>
      </c>
      <c r="S372" s="710">
        <f t="shared" si="105"/>
        <v>661.99922744740957</v>
      </c>
      <c r="T372" s="710">
        <f t="shared" si="106"/>
        <v>659.80116764462639</v>
      </c>
    </row>
    <row r="373" spans="2:20">
      <c r="B373" s="580">
        <v>299</v>
      </c>
      <c r="C373" s="710">
        <f t="shared" si="91"/>
        <v>1.1331093580765548</v>
      </c>
      <c r="D373" s="710">
        <f t="shared" si="92"/>
        <v>1421.7201866743228</v>
      </c>
      <c r="E373" s="710">
        <f t="shared" si="93"/>
        <v>538.69783210701723</v>
      </c>
      <c r="F373" s="710">
        <f t="shared" si="94"/>
        <v>329.76901225328584</v>
      </c>
      <c r="G373" s="710">
        <f t="shared" si="95"/>
        <v>301.00339804926426</v>
      </c>
      <c r="H373" s="717">
        <f t="shared" si="96"/>
        <v>298.03515152581127</v>
      </c>
      <c r="I373" s="710">
        <f t="shared" si="97"/>
        <v>298.02978678307693</v>
      </c>
      <c r="J373" s="710">
        <f t="shared" si="98"/>
        <v>298.02611134069821</v>
      </c>
      <c r="K373" s="710">
        <f t="shared" si="99"/>
        <v>298.02396732622032</v>
      </c>
      <c r="L373" s="710">
        <f t="shared" si="100"/>
        <v>298.02326155282793</v>
      </c>
      <c r="N373" s="580">
        <v>299</v>
      </c>
      <c r="O373" s="710">
        <f t="shared" si="101"/>
        <v>1.1331093580765548</v>
      </c>
      <c r="P373" s="710">
        <f t="shared" si="102"/>
        <v>695.40161065621317</v>
      </c>
      <c r="Q373" s="710">
        <f t="shared" si="103"/>
        <v>680.3685289134711</v>
      </c>
      <c r="R373" s="710">
        <f t="shared" si="104"/>
        <v>669.57084682537675</v>
      </c>
      <c r="S373" s="710">
        <f t="shared" si="105"/>
        <v>663.05906393088969</v>
      </c>
      <c r="T373" s="710">
        <f t="shared" si="106"/>
        <v>660.86341928580566</v>
      </c>
    </row>
    <row r="374" spans="2:20">
      <c r="B374" s="580">
        <v>300</v>
      </c>
      <c r="C374" s="710">
        <f t="shared" si="91"/>
        <v>1.1368990214814931</v>
      </c>
      <c r="D374" s="710">
        <f t="shared" si="92"/>
        <v>1421.9579990121167</v>
      </c>
      <c r="E374" s="710">
        <f t="shared" si="93"/>
        <v>539.48942631684747</v>
      </c>
      <c r="F374" s="710">
        <f t="shared" si="94"/>
        <v>329.98057955525883</v>
      </c>
      <c r="G374" s="710">
        <f t="shared" si="95"/>
        <v>301.03369213433285</v>
      </c>
      <c r="H374" s="717">
        <f t="shared" si="96"/>
        <v>298.03562141682801</v>
      </c>
      <c r="I374" s="710">
        <f t="shared" si="97"/>
        <v>298.03020111325077</v>
      </c>
      <c r="J374" s="710">
        <f t="shared" si="98"/>
        <v>298.02648694991791</v>
      </c>
      <c r="K374" s="710">
        <f t="shared" si="99"/>
        <v>298.02432007975938</v>
      </c>
      <c r="L374" s="710">
        <f t="shared" si="100"/>
        <v>298.02360673217362</v>
      </c>
      <c r="N374" s="580">
        <v>300</v>
      </c>
      <c r="O374" s="710">
        <f t="shared" si="101"/>
        <v>1.1368990214814931</v>
      </c>
      <c r="P374" s="710">
        <f t="shared" si="102"/>
        <v>696.42311921606017</v>
      </c>
      <c r="Q374" s="710">
        <f t="shared" si="103"/>
        <v>681.40733404334696</v>
      </c>
      <c r="R374" s="710">
        <f t="shared" si="104"/>
        <v>670.6220378419232</v>
      </c>
      <c r="S374" s="710">
        <f t="shared" si="105"/>
        <v>664.11767159966371</v>
      </c>
      <c r="T374" s="710">
        <f t="shared" si="106"/>
        <v>661.92443931205332</v>
      </c>
    </row>
    <row r="375" spans="2:20">
      <c r="B375" s="580">
        <v>301</v>
      </c>
      <c r="C375" s="710">
        <f t="shared" si="91"/>
        <v>1.1406886848864315</v>
      </c>
      <c r="D375" s="710">
        <f t="shared" si="92"/>
        <v>1422.1936905744362</v>
      </c>
      <c r="E375" s="710">
        <f t="shared" si="93"/>
        <v>540.27968908464641</v>
      </c>
      <c r="F375" s="710">
        <f t="shared" si="94"/>
        <v>330.19261511734203</v>
      </c>
      <c r="G375" s="710">
        <f t="shared" si="95"/>
        <v>301.06416406737566</v>
      </c>
      <c r="H375" s="717">
        <f t="shared" si="96"/>
        <v>298.03609577388966</v>
      </c>
      <c r="I375" s="710">
        <f t="shared" si="97"/>
        <v>298.03061957369903</v>
      </c>
      <c r="J375" s="710">
        <f t="shared" si="98"/>
        <v>298.02686645037073</v>
      </c>
      <c r="K375" s="710">
        <f t="shared" si="99"/>
        <v>298.02467658134788</v>
      </c>
      <c r="L375" s="710">
        <f t="shared" si="100"/>
        <v>298.02395561168458</v>
      </c>
      <c r="N375" s="580">
        <v>301</v>
      </c>
      <c r="O375" s="710">
        <f t="shared" si="101"/>
        <v>1.1406886848864315</v>
      </c>
      <c r="P375" s="710">
        <f t="shared" si="102"/>
        <v>697.44344340005262</v>
      </c>
      <c r="Q375" s="710">
        <f t="shared" si="103"/>
        <v>682.44493474306739</v>
      </c>
      <c r="R375" s="710">
        <f t="shared" si="104"/>
        <v>671.67201006764662</v>
      </c>
      <c r="S375" s="710">
        <f t="shared" si="105"/>
        <v>665.17505187846609</v>
      </c>
      <c r="T375" s="710">
        <f t="shared" si="106"/>
        <v>662.98422915135041</v>
      </c>
    </row>
    <row r="376" spans="2:20">
      <c r="B376" s="580">
        <v>302</v>
      </c>
      <c r="C376" s="710">
        <f t="shared" si="91"/>
        <v>1.1444783482913696</v>
      </c>
      <c r="D376" s="710">
        <f t="shared" si="92"/>
        <v>1422.4272937266462</v>
      </c>
      <c r="E376" s="710">
        <f t="shared" si="93"/>
        <v>541.06862159689911</v>
      </c>
      <c r="F376" s="710">
        <f t="shared" si="94"/>
        <v>330.40511648509522</v>
      </c>
      <c r="G376" s="710">
        <f t="shared" si="95"/>
        <v>301.09481398582227</v>
      </c>
      <c r="H376" s="717">
        <f t="shared" si="96"/>
        <v>298.03657462099227</v>
      </c>
      <c r="I376" s="710">
        <f t="shared" si="97"/>
        <v>298.03104218814622</v>
      </c>
      <c r="J376" s="710">
        <f t="shared" si="98"/>
        <v>298.02724986556746</v>
      </c>
      <c r="K376" s="710">
        <f t="shared" si="99"/>
        <v>298.02503685435966</v>
      </c>
      <c r="L376" s="710">
        <f t="shared" si="100"/>
        <v>298.02430821468619</v>
      </c>
      <c r="N376" s="580">
        <v>302</v>
      </c>
      <c r="O376" s="710">
        <f t="shared" si="101"/>
        <v>1.1444783482913696</v>
      </c>
      <c r="P376" s="710">
        <f t="shared" si="102"/>
        <v>698.46258458140096</v>
      </c>
      <c r="Q376" s="710">
        <f t="shared" si="103"/>
        <v>683.48133240909488</v>
      </c>
      <c r="R376" s="710">
        <f t="shared" si="104"/>
        <v>672.7207649156594</v>
      </c>
      <c r="S376" s="710">
        <f t="shared" si="105"/>
        <v>666.23120619037968</v>
      </c>
      <c r="T376" s="710">
        <f t="shared" si="106"/>
        <v>664.04279023002243</v>
      </c>
    </row>
    <row r="377" spans="2:20">
      <c r="B377" s="580">
        <v>303</v>
      </c>
      <c r="C377" s="710">
        <f t="shared" si="91"/>
        <v>1.148268011696308</v>
      </c>
      <c r="D377" s="710">
        <f t="shared" si="92"/>
        <v>1422.6588402952452</v>
      </c>
      <c r="E377" s="710">
        <f t="shared" si="93"/>
        <v>541.85622507242886</v>
      </c>
      <c r="F377" s="710">
        <f t="shared" si="94"/>
        <v>330.61808121139728</v>
      </c>
      <c r="G377" s="710">
        <f t="shared" si="95"/>
        <v>301.12564202392554</v>
      </c>
      <c r="H377" s="717">
        <f t="shared" si="96"/>
        <v>298.03705798213963</v>
      </c>
      <c r="I377" s="710">
        <f t="shared" si="97"/>
        <v>298.031468980331</v>
      </c>
      <c r="J377" s="710">
        <f t="shared" si="98"/>
        <v>298.02763721903762</v>
      </c>
      <c r="K377" s="710">
        <f t="shared" si="99"/>
        <v>298.02540092219039</v>
      </c>
      <c r="L377" s="710">
        <f t="shared" si="100"/>
        <v>298.02466456452674</v>
      </c>
      <c r="N377" s="580">
        <v>303</v>
      </c>
      <c r="O377" s="710">
        <f t="shared" si="101"/>
        <v>1.148268011696308</v>
      </c>
      <c r="P377" s="710">
        <f t="shared" si="102"/>
        <v>699.48054413172349</v>
      </c>
      <c r="Q377" s="710">
        <f t="shared" si="103"/>
        <v>684.51652843627221</v>
      </c>
      <c r="R377" s="710">
        <f t="shared" si="104"/>
        <v>673.76830379743558</v>
      </c>
      <c r="S377" s="710">
        <f t="shared" si="105"/>
        <v>667.28613595683669</v>
      </c>
      <c r="T377" s="710">
        <f t="shared" si="106"/>
        <v>665.10012397274113</v>
      </c>
    </row>
    <row r="378" spans="2:20">
      <c r="B378" s="580">
        <v>304</v>
      </c>
      <c r="C378" s="710">
        <f t="shared" si="91"/>
        <v>1.1520576751012463</v>
      </c>
      <c r="D378" s="710">
        <f t="shared" si="92"/>
        <v>1422.8883615769587</v>
      </c>
      <c r="E378" s="710">
        <f t="shared" si="93"/>
        <v>542.64250076169697</v>
      </c>
      <c r="F378" s="710">
        <f t="shared" si="94"/>
        <v>330.83150685646336</v>
      </c>
      <c r="G378" s="710">
        <f t="shared" si="95"/>
        <v>301.15664831277746</v>
      </c>
      <c r="H378" s="717">
        <f t="shared" si="96"/>
        <v>298.03754588134285</v>
      </c>
      <c r="I378" s="710">
        <f t="shared" si="97"/>
        <v>298.03189997400585</v>
      </c>
      <c r="J378" s="710">
        <f t="shared" si="98"/>
        <v>298.02802853432928</v>
      </c>
      <c r="K378" s="710">
        <f t="shared" si="99"/>
        <v>298.02576880825671</v>
      </c>
      <c r="L378" s="710">
        <f t="shared" si="100"/>
        <v>298.02502468457669</v>
      </c>
      <c r="N378" s="580">
        <v>304</v>
      </c>
      <c r="O378" s="710">
        <f t="shared" si="101"/>
        <v>1.1520576751012463</v>
      </c>
      <c r="P378" s="710">
        <f t="shared" si="102"/>
        <v>700.49732342104812</v>
      </c>
      <c r="Q378" s="710">
        <f t="shared" si="103"/>
        <v>685.550524217825</v>
      </c>
      <c r="R378" s="710">
        <f t="shared" si="104"/>
        <v>674.81462812281256</v>
      </c>
      <c r="S378" s="710">
        <f t="shared" si="105"/>
        <v>668.3398425976219</v>
      </c>
      <c r="T378" s="710">
        <f t="shared" si="106"/>
        <v>666.15623180252658</v>
      </c>
    </row>
    <row r="379" spans="2:20">
      <c r="B379" s="580">
        <v>305</v>
      </c>
      <c r="C379" s="710">
        <f t="shared" si="91"/>
        <v>1.1558473385061847</v>
      </c>
      <c r="D379" s="710">
        <f t="shared" si="92"/>
        <v>1423.1158883476808</v>
      </c>
      <c r="E379" s="710">
        <f t="shared" si="93"/>
        <v>543.42744994611462</v>
      </c>
      <c r="F379" s="710">
        <f t="shared" si="94"/>
        <v>331.04539098786108</v>
      </c>
      <c r="G379" s="710">
        <f t="shared" si="95"/>
        <v>301.1878329803252</v>
      </c>
      <c r="H379" s="717">
        <f t="shared" si="96"/>
        <v>298.03803834261987</v>
      </c>
      <c r="I379" s="710">
        <f t="shared" si="97"/>
        <v>298.03233519293644</v>
      </c>
      <c r="J379" s="710">
        <f t="shared" si="98"/>
        <v>298.02842383500837</v>
      </c>
      <c r="K379" s="710">
        <f t="shared" si="99"/>
        <v>298.02614053599638</v>
      </c>
      <c r="L379" s="710">
        <f t="shared" si="100"/>
        <v>298.02538859822806</v>
      </c>
      <c r="N379" s="580">
        <v>305</v>
      </c>
      <c r="O379" s="710">
        <f t="shared" si="101"/>
        <v>1.1558473385061847</v>
      </c>
      <c r="P379" s="710">
        <f t="shared" si="102"/>
        <v>701.51292381781423</v>
      </c>
      <c r="Q379" s="710">
        <f t="shared" si="103"/>
        <v>686.58332114536381</v>
      </c>
      <c r="R379" s="710">
        <f t="shared" si="104"/>
        <v>675.85973929999307</v>
      </c>
      <c r="S379" s="710">
        <f t="shared" si="105"/>
        <v>669.39232753087367</v>
      </c>
      <c r="T379" s="710">
        <f t="shared" si="106"/>
        <v>667.2111151407488</v>
      </c>
    </row>
    <row r="380" spans="2:20">
      <c r="B380" s="580">
        <v>306</v>
      </c>
      <c r="C380" s="710">
        <f t="shared" si="91"/>
        <v>1.1596370019111228</v>
      </c>
      <c r="D380" s="710">
        <f t="shared" si="92"/>
        <v>1423.3414508712622</v>
      </c>
      <c r="E380" s="710">
        <f t="shared" si="93"/>
        <v>544.21107393736781</v>
      </c>
      <c r="F380" s="710">
        <f t="shared" si="94"/>
        <v>331.2597311805261</v>
      </c>
      <c r="G380" s="710">
        <f t="shared" si="95"/>
        <v>301.21919615138722</v>
      </c>
      <c r="H380" s="717">
        <f t="shared" si="96"/>
        <v>298.03853538999522</v>
      </c>
      <c r="I380" s="710">
        <f t="shared" si="97"/>
        <v>298.0327746609014</v>
      </c>
      <c r="J380" s="710">
        <f t="shared" si="98"/>
        <v>298.0288231446583</v>
      </c>
      <c r="K380" s="710">
        <f t="shared" si="99"/>
        <v>298.02651612886723</v>
      </c>
      <c r="L380" s="710">
        <f t="shared" si="100"/>
        <v>298.02575632889437</v>
      </c>
      <c r="N380" s="580">
        <v>306</v>
      </c>
      <c r="O380" s="710">
        <f t="shared" si="101"/>
        <v>1.1596370019111228</v>
      </c>
      <c r="P380" s="710">
        <f t="shared" si="102"/>
        <v>702.52734668887467</v>
      </c>
      <c r="Q380" s="710">
        <f t="shared" si="103"/>
        <v>687.61492060888565</v>
      </c>
      <c r="R380" s="710">
        <f t="shared" si="104"/>
        <v>676.90363873554747</v>
      </c>
      <c r="S380" s="710">
        <f t="shared" si="105"/>
        <v>670.44359217308613</v>
      </c>
      <c r="T380" s="710">
        <f t="shared" si="106"/>
        <v>668.26477540712983</v>
      </c>
    </row>
    <row r="381" spans="2:20">
      <c r="B381" s="580">
        <v>307</v>
      </c>
      <c r="C381" s="710">
        <f t="shared" si="91"/>
        <v>1.1634266653160612</v>
      </c>
      <c r="D381" s="710">
        <f t="shared" si="92"/>
        <v>1423.565078908151</v>
      </c>
      <c r="E381" s="710">
        <f t="shared" si="93"/>
        <v>544.99337407675284</v>
      </c>
      <c r="F381" s="710">
        <f t="shared" si="94"/>
        <v>331.4745250167764</v>
      </c>
      <c r="G381" s="710">
        <f t="shared" si="95"/>
        <v>301.25073794766945</v>
      </c>
      <c r="H381" s="717">
        <f t="shared" si="96"/>
        <v>298.03903704749956</v>
      </c>
      <c r="I381" s="710">
        <f t="shared" si="97"/>
        <v>298.03321840169178</v>
      </c>
      <c r="J381" s="710">
        <f t="shared" si="98"/>
        <v>298.02922648687979</v>
      </c>
      <c r="K381" s="710">
        <f t="shared" si="99"/>
        <v>298.02689561034714</v>
      </c>
      <c r="L381" s="710">
        <f t="shared" si="100"/>
        <v>298.02612790000978</v>
      </c>
      <c r="N381" s="580">
        <v>307</v>
      </c>
      <c r="O381" s="710">
        <f t="shared" si="101"/>
        <v>1.1634266653160612</v>
      </c>
      <c r="P381" s="710">
        <f t="shared" si="102"/>
        <v>703.54059339949765</v>
      </c>
      <c r="Q381" s="710">
        <f t="shared" si="103"/>
        <v>688.64532399677557</v>
      </c>
      <c r="R381" s="710">
        <f t="shared" si="104"/>
        <v>677.94632783441489</v>
      </c>
      <c r="S381" s="710">
        <f t="shared" si="105"/>
        <v>671.49363793911118</v>
      </c>
      <c r="T381" s="710">
        <f t="shared" si="106"/>
        <v>669.31721401974562</v>
      </c>
    </row>
    <row r="382" spans="2:20">
      <c r="B382" s="580">
        <v>308</v>
      </c>
      <c r="C382" s="710">
        <f t="shared" si="91"/>
        <v>1.1672163287209996</v>
      </c>
      <c r="D382" s="710">
        <f t="shared" si="92"/>
        <v>1423.7868017238873</v>
      </c>
      <c r="E382" s="710">
        <f t="shared" si="93"/>
        <v>545.77435173452466</v>
      </c>
      <c r="F382" s="710">
        <f t="shared" si="94"/>
        <v>331.68977008632612</v>
      </c>
      <c r="G382" s="710">
        <f t="shared" si="95"/>
        <v>301.2824584877809</v>
      </c>
      <c r="H382" s="717">
        <f t="shared" si="96"/>
        <v>298.03954333916931</v>
      </c>
      <c r="I382" s="710">
        <f t="shared" si="97"/>
        <v>298.03366643911068</v>
      </c>
      <c r="J382" s="710">
        <f t="shared" si="98"/>
        <v>298.02963388528991</v>
      </c>
      <c r="K382" s="710">
        <f t="shared" si="99"/>
        <v>298.0272790039333</v>
      </c>
      <c r="L382" s="710">
        <f t="shared" si="100"/>
        <v>298.02650333502885</v>
      </c>
      <c r="N382" s="580">
        <v>308</v>
      </c>
      <c r="O382" s="710">
        <f t="shared" si="101"/>
        <v>1.1672163287209996</v>
      </c>
      <c r="P382" s="710">
        <f t="shared" si="102"/>
        <v>704.55266531336815</v>
      </c>
      <c r="Q382" s="710">
        <f t="shared" si="103"/>
        <v>689.67453269580938</v>
      </c>
      <c r="R382" s="710">
        <f t="shared" si="104"/>
        <v>678.98780799990573</v>
      </c>
      <c r="S382" s="710">
        <f t="shared" si="105"/>
        <v>672.54246624216</v>
      </c>
      <c r="T382" s="710">
        <f t="shared" si="106"/>
        <v>670.36843239502798</v>
      </c>
    </row>
    <row r="383" spans="2:20">
      <c r="B383" s="580">
        <v>309</v>
      </c>
      <c r="C383" s="710">
        <f t="shared" si="91"/>
        <v>1.1710059921259379</v>
      </c>
      <c r="D383" s="710">
        <f t="shared" si="92"/>
        <v>1424.0066480974533</v>
      </c>
      <c r="E383" s="710">
        <f t="shared" si="93"/>
        <v>546.55400830925669</v>
      </c>
      <c r="F383" s="710">
        <f t="shared" si="94"/>
        <v>331.9054639862988</v>
      </c>
      <c r="G383" s="710">
        <f t="shared" si="95"/>
        <v>301.31435788724991</v>
      </c>
      <c r="H383" s="717">
        <f t="shared" si="96"/>
        <v>298.04005428904622</v>
      </c>
      <c r="I383" s="710">
        <f t="shared" si="97"/>
        <v>298.03411879697279</v>
      </c>
      <c r="J383" s="710">
        <f t="shared" si="98"/>
        <v>298.03004536352194</v>
      </c>
      <c r="K383" s="710">
        <f t="shared" si="99"/>
        <v>298.02766633314189</v>
      </c>
      <c r="L383" s="710">
        <f t="shared" si="100"/>
        <v>298.02688265742603</v>
      </c>
      <c r="N383" s="580">
        <v>309</v>
      </c>
      <c r="O383" s="710">
        <f t="shared" si="101"/>
        <v>1.1710059921259379</v>
      </c>
      <c r="P383" s="710">
        <f t="shared" si="102"/>
        <v>705.56356379259034</v>
      </c>
      <c r="Q383" s="710">
        <f t="shared" si="103"/>
        <v>690.70254809115454</v>
      </c>
      <c r="R383" s="710">
        <f t="shared" si="104"/>
        <v>680.02808063370344</v>
      </c>
      <c r="S383" s="710">
        <f t="shared" si="105"/>
        <v>673.59007849380555</v>
      </c>
      <c r="T383" s="710">
        <f t="shared" si="106"/>
        <v>671.41843194776663</v>
      </c>
    </row>
    <row r="384" spans="2:20">
      <c r="B384" s="580">
        <v>310</v>
      </c>
      <c r="C384" s="710">
        <f t="shared" si="91"/>
        <v>1.1747956555308763</v>
      </c>
      <c r="D384" s="710">
        <f t="shared" si="92"/>
        <v>1424.2246463294832</v>
      </c>
      <c r="E384" s="710">
        <f t="shared" si="93"/>
        <v>547.33234522721136</v>
      </c>
      <c r="F384" s="710">
        <f t="shared" si="94"/>
        <v>332.12160432123937</v>
      </c>
      <c r="G384" s="710">
        <f t="shared" si="95"/>
        <v>301.34643625854</v>
      </c>
      <c r="H384" s="717">
        <f t="shared" si="96"/>
        <v>298.04056992117711</v>
      </c>
      <c r="I384" s="710">
        <f t="shared" si="97"/>
        <v>298.03457549910411</v>
      </c>
      <c r="J384" s="710">
        <f t="shared" si="98"/>
        <v>298.03046094522506</v>
      </c>
      <c r="K384" s="710">
        <f t="shared" si="99"/>
        <v>298.02805762150763</v>
      </c>
      <c r="L384" s="710">
        <f t="shared" si="100"/>
        <v>298.02726589069522</v>
      </c>
      <c r="N384" s="580">
        <v>310</v>
      </c>
      <c r="O384" s="710">
        <f t="shared" si="101"/>
        <v>1.1747956555308763</v>
      </c>
      <c r="P384" s="710">
        <f t="shared" si="102"/>
        <v>706.57329019768872</v>
      </c>
      <c r="Q384" s="710">
        <f t="shared" si="103"/>
        <v>691.72937156637283</v>
      </c>
      <c r="R384" s="710">
        <f t="shared" si="104"/>
        <v>681.06714713586598</v>
      </c>
      <c r="S384" s="710">
        <f t="shared" si="105"/>
        <v>674.63647610398425</v>
      </c>
      <c r="T384" s="710">
        <f t="shared" si="106"/>
        <v>672.46721409111046</v>
      </c>
    </row>
    <row r="385" spans="2:20">
      <c r="B385" s="580">
        <v>311</v>
      </c>
      <c r="C385" s="710">
        <f t="shared" si="91"/>
        <v>1.1785853189358144</v>
      </c>
      <c r="D385" s="710">
        <f t="shared" si="92"/>
        <v>1424.4408242503328</v>
      </c>
      <c r="E385" s="710">
        <f t="shared" si="93"/>
        <v>548.10936394172177</v>
      </c>
      <c r="F385" s="710">
        <f t="shared" si="94"/>
        <v>332.33818870312564</v>
      </c>
      <c r="G385" s="710">
        <f t="shared" si="95"/>
        <v>301.37869371106564</v>
      </c>
      <c r="H385" s="717">
        <f t="shared" si="96"/>
        <v>298.04109025961327</v>
      </c>
      <c r="I385" s="710">
        <f t="shared" si="97"/>
        <v>298.03503656934123</v>
      </c>
      <c r="J385" s="710">
        <f t="shared" si="98"/>
        <v>298.03088065406371</v>
      </c>
      <c r="K385" s="710">
        <f t="shared" si="99"/>
        <v>298.02845289258323</v>
      </c>
      <c r="L385" s="710">
        <f t="shared" si="100"/>
        <v>298.0276530583493</v>
      </c>
      <c r="N385" s="580">
        <v>311</v>
      </c>
      <c r="O385" s="710">
        <f t="shared" si="101"/>
        <v>1.1785853189358144</v>
      </c>
      <c r="P385" s="710">
        <f t="shared" si="102"/>
        <v>707.58184588761071</v>
      </c>
      <c r="Q385" s="710">
        <f t="shared" si="103"/>
        <v>692.75500450342179</v>
      </c>
      <c r="R385" s="710">
        <f t="shared" si="104"/>
        <v>682.10500890482842</v>
      </c>
      <c r="S385" s="710">
        <f t="shared" si="105"/>
        <v>675.68166048099738</v>
      </c>
      <c r="T385" s="710">
        <f t="shared" si="106"/>
        <v>673.51478023657046</v>
      </c>
    </row>
    <row r="386" spans="2:20">
      <c r="B386" s="580">
        <v>312</v>
      </c>
      <c r="C386" s="710">
        <f t="shared" si="91"/>
        <v>1.1823749823407528</v>
      </c>
      <c r="D386" s="710">
        <f t="shared" si="92"/>
        <v>1424.6552092280144</v>
      </c>
      <c r="E386" s="710">
        <f t="shared" si="93"/>
        <v>548.88506593258489</v>
      </c>
      <c r="F386" s="710">
        <f t="shared" si="94"/>
        <v>332.55521475137925</v>
      </c>
      <c r="G386" s="710">
        <f t="shared" si="95"/>
        <v>301.41113035120844</v>
      </c>
      <c r="H386" s="717">
        <f t="shared" si="96"/>
        <v>298.04161532841022</v>
      </c>
      <c r="I386" s="710">
        <f t="shared" si="97"/>
        <v>298.03550203153145</v>
      </c>
      <c r="J386" s="710">
        <f t="shared" si="98"/>
        <v>298.03130451371709</v>
      </c>
      <c r="K386" s="710">
        <f t="shared" si="99"/>
        <v>298.028852169939</v>
      </c>
      <c r="L386" s="710">
        <f t="shared" si="100"/>
        <v>298.02804418391969</v>
      </c>
      <c r="N386" s="580">
        <v>312</v>
      </c>
      <c r="O386" s="710">
        <f t="shared" si="101"/>
        <v>1.1823749823407528</v>
      </c>
      <c r="P386" s="710">
        <f t="shared" si="102"/>
        <v>708.58923221972793</v>
      </c>
      <c r="Q386" s="710">
        <f t="shared" si="103"/>
        <v>693.77944828265652</v>
      </c>
      <c r="R386" s="710">
        <f t="shared" si="104"/>
        <v>683.14166733740399</v>
      </c>
      <c r="S386" s="710">
        <f t="shared" si="105"/>
        <v>676.72563303151355</v>
      </c>
      <c r="T386" s="710">
        <f t="shared" si="106"/>
        <v>674.56113179402064</v>
      </c>
    </row>
    <row r="387" spans="2:20">
      <c r="B387" s="580">
        <v>313</v>
      </c>
      <c r="C387" s="710">
        <f t="shared" si="91"/>
        <v>1.1861646457456911</v>
      </c>
      <c r="D387" s="710">
        <f t="shared" si="92"/>
        <v>1424.8678281759962</v>
      </c>
      <c r="E387" s="710">
        <f t="shared" si="93"/>
        <v>549.65945270546524</v>
      </c>
      <c r="F387" s="710">
        <f t="shared" si="94"/>
        <v>332.77268009287542</v>
      </c>
      <c r="G387" s="710">
        <f t="shared" si="95"/>
        <v>301.44374628233288</v>
      </c>
      <c r="H387" s="717">
        <f t="shared" si="96"/>
        <v>298.04214515162744</v>
      </c>
      <c r="I387" s="710">
        <f t="shared" si="97"/>
        <v>298.03597190953167</v>
      </c>
      <c r="J387" s="710">
        <f t="shared" si="98"/>
        <v>298.03173254787896</v>
      </c>
      <c r="K387" s="710">
        <f t="shared" si="99"/>
        <v>298.02925547716251</v>
      </c>
      <c r="L387" s="710">
        <f t="shared" si="100"/>
        <v>298.02843929095576</v>
      </c>
      <c r="N387" s="580">
        <v>313</v>
      </c>
      <c r="O387" s="710">
        <f t="shared" si="101"/>
        <v>1.1861646457456911</v>
      </c>
      <c r="P387" s="710">
        <f t="shared" si="102"/>
        <v>709.59545054983835</v>
      </c>
      <c r="Q387" s="710">
        <f t="shared" si="103"/>
        <v>694.80270428283177</v>
      </c>
      <c r="R387" s="710">
        <f t="shared" si="104"/>
        <v>684.17712382878676</v>
      </c>
      <c r="S387" s="710">
        <f t="shared" si="105"/>
        <v>677.76839516057055</v>
      </c>
      <c r="T387" s="710">
        <f t="shared" si="106"/>
        <v>675.60627017170066</v>
      </c>
    </row>
    <row r="388" spans="2:20">
      <c r="B388" s="580">
        <v>314</v>
      </c>
      <c r="C388" s="710">
        <f t="shared" si="91"/>
        <v>1.1899543091506295</v>
      </c>
      <c r="D388" s="710">
        <f t="shared" si="92"/>
        <v>1425.0787075608698</v>
      </c>
      <c r="E388" s="710">
        <f t="shared" si="93"/>
        <v>550.43252579130922</v>
      </c>
      <c r="F388" s="710">
        <f t="shared" si="94"/>
        <v>332.99058236195253</v>
      </c>
      <c r="G388" s="710">
        <f t="shared" si="95"/>
        <v>301.47654160480215</v>
      </c>
      <c r="H388" s="717">
        <f t="shared" si="96"/>
        <v>298.04267975332777</v>
      </c>
      <c r="I388" s="710">
        <f t="shared" si="97"/>
        <v>298.03644622720856</v>
      </c>
      <c r="J388" s="710">
        <f t="shared" si="98"/>
        <v>298.03216478025706</v>
      </c>
      <c r="K388" s="710">
        <f t="shared" si="99"/>
        <v>298.02966283785793</v>
      </c>
      <c r="L388" s="710">
        <f t="shared" si="100"/>
        <v>298.02883840302462</v>
      </c>
      <c r="N388" s="580">
        <v>314</v>
      </c>
      <c r="O388" s="710">
        <f t="shared" si="101"/>
        <v>1.1899543091506295</v>
      </c>
      <c r="P388" s="710">
        <f t="shared" si="102"/>
        <v>710.60050223216797</v>
      </c>
      <c r="Q388" s="710">
        <f t="shared" si="103"/>
        <v>695.82477388110385</v>
      </c>
      <c r="R388" s="710">
        <f t="shared" si="104"/>
        <v>685.21137977255296</v>
      </c>
      <c r="S388" s="710">
        <f t="shared" si="105"/>
        <v>678.80994827157713</v>
      </c>
      <c r="T388" s="710">
        <f t="shared" si="106"/>
        <v>676.65019677621706</v>
      </c>
    </row>
    <row r="389" spans="2:20">
      <c r="B389" s="580">
        <v>315</v>
      </c>
      <c r="C389" s="710">
        <f t="shared" si="91"/>
        <v>1.1937439725555676</v>
      </c>
      <c r="D389" s="710">
        <f t="shared" si="92"/>
        <v>1425.2878734098888</v>
      </c>
      <c r="E389" s="710">
        <f t="shared" si="93"/>
        <v>551.20428674576954</v>
      </c>
      <c r="F389" s="710">
        <f t="shared" si="94"/>
        <v>333.20891920042072</v>
      </c>
      <c r="G389" s="710">
        <f t="shared" si="95"/>
        <v>301.5095164159938</v>
      </c>
      <c r="H389" s="717">
        <f t="shared" si="96"/>
        <v>298.04321915757714</v>
      </c>
      <c r="I389" s="710">
        <f t="shared" si="97"/>
        <v>298.03692500843789</v>
      </c>
      <c r="J389" s="710">
        <f t="shared" si="98"/>
        <v>298.03260123457267</v>
      </c>
      <c r="K389" s="710">
        <f t="shared" si="99"/>
        <v>298.0300742756458</v>
      </c>
      <c r="L389" s="710">
        <f t="shared" si="100"/>
        <v>298.0292415437105</v>
      </c>
      <c r="N389" s="580">
        <v>315</v>
      </c>
      <c r="O389" s="710">
        <f t="shared" si="101"/>
        <v>1.1937439725555676</v>
      </c>
      <c r="P389" s="710">
        <f t="shared" si="102"/>
        <v>711.60438861937234</v>
      </c>
      <c r="Q389" s="710">
        <f t="shared" si="103"/>
        <v>696.84565845303212</v>
      </c>
      <c r="R389" s="710">
        <f t="shared" si="104"/>
        <v>686.2444365606633</v>
      </c>
      <c r="S389" s="710">
        <f t="shared" si="105"/>
        <v>679.85029376631462</v>
      </c>
      <c r="T389" s="710">
        <f t="shared" si="106"/>
        <v>677.692913012546</v>
      </c>
    </row>
    <row r="390" spans="2:20">
      <c r="B390" s="580">
        <v>316</v>
      </c>
      <c r="C390" s="710">
        <f t="shared" si="91"/>
        <v>1.197533635960506</v>
      </c>
      <c r="D390" s="710">
        <f t="shared" si="92"/>
        <v>1425.4953513183787</v>
      </c>
      <c r="E390" s="710">
        <f t="shared" si="93"/>
        <v>551.97473714863975</v>
      </c>
      <c r="F390" s="710">
        <f t="shared" si="94"/>
        <v>333.42768825756968</v>
      </c>
      <c r="G390" s="710">
        <f t="shared" si="95"/>
        <v>301.54267081031594</v>
      </c>
      <c r="H390" s="717">
        <f t="shared" si="96"/>
        <v>298.04376338844423</v>
      </c>
      <c r="I390" s="710">
        <f t="shared" si="97"/>
        <v>298.03740827710419</v>
      </c>
      <c r="J390" s="710">
        <f t="shared" si="98"/>
        <v>298.03304193456029</v>
      </c>
      <c r="K390" s="710">
        <f t="shared" si="99"/>
        <v>298.03048981416242</v>
      </c>
      <c r="L390" s="710">
        <f t="shared" si="100"/>
        <v>298.02964873661443</v>
      </c>
      <c r="N390" s="580">
        <v>316</v>
      </c>
      <c r="O390" s="710">
        <f t="shared" si="101"/>
        <v>1.197533635960506</v>
      </c>
      <c r="P390" s="710">
        <f t="shared" si="102"/>
        <v>712.60711106253905</v>
      </c>
      <c r="Q390" s="710">
        <f t="shared" si="103"/>
        <v>697.86535937258134</v>
      </c>
      <c r="R390" s="710">
        <f t="shared" si="104"/>
        <v>687.27629558346428</v>
      </c>
      <c r="S390" s="710">
        <f t="shared" si="105"/>
        <v>680.88943304493921</v>
      </c>
      <c r="T390" s="710">
        <f t="shared" si="106"/>
        <v>678.73442028403406</v>
      </c>
    </row>
    <row r="391" spans="2:20">
      <c r="B391" s="580">
        <v>317</v>
      </c>
      <c r="C391" s="710">
        <f t="shared" si="91"/>
        <v>1.2013232993654444</v>
      </c>
      <c r="D391" s="710">
        <f t="shared" si="92"/>
        <v>1425.701166457023</v>
      </c>
      <c r="E391" s="710">
        <f t="shared" si="93"/>
        <v>552.74387860329978</v>
      </c>
      <c r="F391" s="710">
        <f t="shared" si="94"/>
        <v>333.64688719017607</v>
      </c>
      <c r="G391" s="710">
        <f t="shared" si="95"/>
        <v>301.57600487922264</v>
      </c>
      <c r="H391" s="717">
        <f t="shared" si="96"/>
        <v>298.04431247000014</v>
      </c>
      <c r="I391" s="710">
        <f t="shared" si="97"/>
        <v>298.0378960571004</v>
      </c>
      <c r="J391" s="710">
        <f t="shared" si="98"/>
        <v>298.03348690396712</v>
      </c>
      <c r="K391" s="710">
        <f t="shared" si="99"/>
        <v>298.03090947705959</v>
      </c>
      <c r="L391" s="710">
        <f t="shared" si="100"/>
        <v>298.03006000535373</v>
      </c>
      <c r="N391" s="580">
        <v>317</v>
      </c>
      <c r="O391" s="710">
        <f t="shared" si="101"/>
        <v>1.2013232993654444</v>
      </c>
      <c r="P391" s="710">
        <f t="shared" si="102"/>
        <v>713.60867091118928</v>
      </c>
      <c r="Q391" s="710">
        <f t="shared" si="103"/>
        <v>698.88387801212286</v>
      </c>
      <c r="R391" s="710">
        <f t="shared" si="104"/>
        <v>688.30695822969062</v>
      </c>
      <c r="S391" s="710">
        <f t="shared" si="105"/>
        <v>681.92736750598385</v>
      </c>
      <c r="T391" s="710">
        <f t="shared" si="106"/>
        <v>679.77471999240117</v>
      </c>
    </row>
    <row r="392" spans="2:20">
      <c r="B392" s="580">
        <v>318</v>
      </c>
      <c r="C392" s="710">
        <f t="shared" si="91"/>
        <v>1.2051129627703827</v>
      </c>
      <c r="D392" s="710">
        <f t="shared" si="92"/>
        <v>1425.9053435790249</v>
      </c>
      <c r="E392" s="710">
        <f t="shared" si="93"/>
        <v>553.51171273617001</v>
      </c>
      <c r="F392" s="710">
        <f t="shared" si="94"/>
        <v>333.8665136625101</v>
      </c>
      <c r="G392" s="710">
        <f t="shared" si="95"/>
        <v>301.60951871122973</v>
      </c>
      <c r="H392" s="717">
        <f t="shared" si="96"/>
        <v>298.04486642631781</v>
      </c>
      <c r="I392" s="710">
        <f t="shared" si="97"/>
        <v>298.03838837232735</v>
      </c>
      <c r="J392" s="710">
        <f t="shared" si="98"/>
        <v>298.03393616655268</v>
      </c>
      <c r="K392" s="710">
        <f t="shared" si="99"/>
        <v>298.03133328800402</v>
      </c>
      <c r="L392" s="710">
        <f t="shared" si="100"/>
        <v>298.0304753735615</v>
      </c>
      <c r="N392" s="580">
        <v>318</v>
      </c>
      <c r="O392" s="710">
        <f t="shared" si="101"/>
        <v>1.2051129627703827</v>
      </c>
      <c r="P392" s="710">
        <f t="shared" si="102"/>
        <v>714.609069513279</v>
      </c>
      <c r="Q392" s="710">
        <f t="shared" si="103"/>
        <v>699.90121574243722</v>
      </c>
      <c r="R392" s="710">
        <f t="shared" si="104"/>
        <v>689.33642588646671</v>
      </c>
      <c r="S392" s="710">
        <f t="shared" si="105"/>
        <v>682.96409854635976</v>
      </c>
      <c r="T392" s="710">
        <f t="shared" si="106"/>
        <v>680.81381353774191</v>
      </c>
    </row>
    <row r="393" spans="2:20">
      <c r="B393" s="580">
        <v>319</v>
      </c>
      <c r="C393" s="710">
        <f t="shared" si="91"/>
        <v>1.2089026261753211</v>
      </c>
      <c r="D393" s="710">
        <f t="shared" si="92"/>
        <v>1426.1079070271483</v>
      </c>
      <c r="E393" s="710">
        <f t="shared" si="93"/>
        <v>554.2782411961764</v>
      </c>
      <c r="F393" s="710">
        <f t="shared" si="94"/>
        <v>334.08656534634179</v>
      </c>
      <c r="G393" s="710">
        <f t="shared" si="95"/>
        <v>301.6432123919306</v>
      </c>
      <c r="H393" s="717">
        <f t="shared" si="96"/>
        <v>298.04542528147192</v>
      </c>
      <c r="I393" s="710">
        <f t="shared" si="97"/>
        <v>298.0388852466935</v>
      </c>
      <c r="J393" s="710">
        <f t="shared" si="98"/>
        <v>298.03438974608844</v>
      </c>
      <c r="K393" s="710">
        <f t="shared" si="99"/>
        <v>298.03176127067684</v>
      </c>
      <c r="L393" s="710">
        <f t="shared" si="100"/>
        <v>298.03089486488636</v>
      </c>
      <c r="N393" s="580">
        <v>319</v>
      </c>
      <c r="O393" s="710">
        <f t="shared" si="101"/>
        <v>1.2089026261753211</v>
      </c>
      <c r="P393" s="710">
        <f t="shared" si="102"/>
        <v>715.60830821520165</v>
      </c>
      <c r="Q393" s="710">
        <f t="shared" si="103"/>
        <v>700.91737393271546</v>
      </c>
      <c r="R393" s="710">
        <f t="shared" si="104"/>
        <v>690.36469993930893</v>
      </c>
      <c r="S393" s="710">
        <f t="shared" si="105"/>
        <v>683.99962756135858</v>
      </c>
      <c r="T393" s="710">
        <f t="shared" si="106"/>
        <v>681.8517023185276</v>
      </c>
    </row>
    <row r="394" spans="2:20">
      <c r="B394" s="580">
        <v>320</v>
      </c>
      <c r="C394" s="710">
        <f t="shared" si="91"/>
        <v>1.2126922895802592</v>
      </c>
      <c r="D394" s="710">
        <f t="shared" si="92"/>
        <v>1426.3088807406386</v>
      </c>
      <c r="E394" s="710">
        <f t="shared" si="93"/>
        <v>555.04346565422395</v>
      </c>
      <c r="F394" s="710">
        <f t="shared" si="94"/>
        <v>334.30703992094595</v>
      </c>
      <c r="G394" s="710">
        <f t="shared" si="95"/>
        <v>301.67708600401181</v>
      </c>
      <c r="H394" s="717">
        <f t="shared" si="96"/>
        <v>298.04598905953839</v>
      </c>
      <c r="I394" s="710">
        <f t="shared" si="97"/>
        <v>298.03938670411446</v>
      </c>
      <c r="J394" s="710">
        <f t="shared" si="98"/>
        <v>298.03484766635728</v>
      </c>
      <c r="K394" s="710">
        <f t="shared" si="99"/>
        <v>298.03219344877357</v>
      </c>
      <c r="L394" s="710">
        <f t="shared" si="100"/>
        <v>298.03131850299184</v>
      </c>
      <c r="N394" s="580">
        <v>320</v>
      </c>
      <c r="O394" s="710">
        <f t="shared" si="101"/>
        <v>1.2126922895802592</v>
      </c>
      <c r="P394" s="710">
        <f t="shared" si="102"/>
        <v>716.60638836178964</v>
      </c>
      <c r="Q394" s="710">
        <f t="shared" si="103"/>
        <v>701.93235395056104</v>
      </c>
      <c r="R394" s="710">
        <f t="shared" si="104"/>
        <v>691.39178177212693</v>
      </c>
      <c r="S394" s="710">
        <f t="shared" si="105"/>
        <v>685.03395594465439</v>
      </c>
      <c r="T394" s="710">
        <f t="shared" si="106"/>
        <v>682.88838773160796</v>
      </c>
    </row>
    <row r="395" spans="2:20">
      <c r="B395" s="580">
        <v>321</v>
      </c>
      <c r="C395" s="710">
        <f t="shared" ref="C395:C458" si="107">$C$73*B395</f>
        <v>1.2164819529851976</v>
      </c>
      <c r="D395" s="710">
        <f t="shared" ref="D395:D458" si="108">(1-2*FoAb-2*FoAb*BiCombAb)*D394+2*FoAb*E394+2*FoAb*BiCombAb*Tcomb</f>
        <v>1426.5082882620297</v>
      </c>
      <c r="E395" s="710">
        <f t="shared" ref="E395:E458" si="109">FoAb*D394+(1-2*FoAb)*E394+FoAb*F394</f>
        <v>555.80738780267995</v>
      </c>
      <c r="F395" s="710">
        <f t="shared" ref="F395:F458" si="110">FoAb*E394+(1-2*FoAb)*F394+FoAb*G394</f>
        <v>334.52793507310713</v>
      </c>
      <c r="G395" s="710">
        <f t="shared" ref="G395:G458" si="111">FoAb*F394+(1-2*FoAb)*G394+FoAb*H394</f>
        <v>301.71113962726878</v>
      </c>
      <c r="H395" s="717">
        <f t="shared" ref="H395:H458" si="112">_FoN1*G394+(1-_FoN1-_FoN2)*H394+_FoN2*I394</f>
        <v>298.04655778459397</v>
      </c>
      <c r="I395" s="710">
        <f t="shared" ref="I395:I458" si="113">FoCase*H394+(1-2*FoCase)*I394+FoCase*J394</f>
        <v>298.03989276851252</v>
      </c>
      <c r="J395" s="710">
        <f t="shared" ref="J395:J458" si="114">FoCase*I394+(1-2*FoCase)*J394+FoCase*K394</f>
        <v>298.03530995115318</v>
      </c>
      <c r="K395" s="710">
        <f t="shared" ref="K395:K458" si="115">FoCase*J394+(1-2*FoCase)*K394+FoCase*L394</f>
        <v>298.03262984600309</v>
      </c>
      <c r="L395" s="710">
        <f t="shared" ref="L395:L458" si="116">(1-2*FoCase-2*FoCase*BiAtmCase)*L394+2*FoCase*K394+2*FoCase*BiAtmCase*Tatm</f>
        <v>298.03174631155605</v>
      </c>
      <c r="N395" s="580">
        <v>321</v>
      </c>
      <c r="O395" s="710">
        <f t="shared" ref="O395:O458" si="117">$O$73*N395</f>
        <v>1.2164819529851976</v>
      </c>
      <c r="P395" s="710">
        <f t="shared" ref="P395:P458" si="118">(1-2*FoCase-2*FoCase*BiCombCase)*P394+2*FoCase*Q394+2*FoCase*BiCombCase*Tcomb</f>
        <v>717.60331129631606</v>
      </c>
      <c r="Q395" s="710">
        <f t="shared" ref="Q395:Q458" si="119">FoCase*P394+(1-2*FoCase)*Q394+FoCase*R394</f>
        <v>702.94615716199189</v>
      </c>
      <c r="R395" s="710">
        <f t="shared" ref="R395:R458" si="120">FoCase*Q394+(1-2*FoCase)*R394+FoCase*S394</f>
        <v>692.41767276722589</v>
      </c>
      <c r="S395" s="710">
        <f t="shared" ref="S395:S458" si="121">FoCase*R394+(1-2*FoCase)*S394+FoCase*T394</f>
        <v>686.06708508830502</v>
      </c>
      <c r="T395" s="710">
        <f t="shared" ref="T395:T458" si="122">(1-2*FoCase-2*FoCase*BiAtmCase)*T394+2*FoCase*S394+2*FoCase*BiAtmCase*Tatm</f>
        <v>683.92387117221335</v>
      </c>
    </row>
    <row r="396" spans="2:20">
      <c r="B396" s="580">
        <v>322</v>
      </c>
      <c r="C396" s="710">
        <f t="shared" si="107"/>
        <v>1.2202716163901359</v>
      </c>
      <c r="D396" s="710">
        <f t="shared" si="108"/>
        <v>1426.7061527438309</v>
      </c>
      <c r="E396" s="710">
        <f t="shared" si="109"/>
        <v>556.5700093548669</v>
      </c>
      <c r="F396" s="710">
        <f t="shared" si="110"/>
        <v>334.74924849712386</v>
      </c>
      <c r="G396" s="710">
        <f t="shared" si="111"/>
        <v>301.74537333862128</v>
      </c>
      <c r="H396" s="717">
        <f t="shared" si="112"/>
        <v>298.04713148071608</v>
      </c>
      <c r="I396" s="710">
        <f t="shared" si="113"/>
        <v>298.04040346381646</v>
      </c>
      <c r="J396" s="710">
        <f t="shared" si="114"/>
        <v>298.0357766242808</v>
      </c>
      <c r="K396" s="710">
        <f t="shared" si="115"/>
        <v>298.03307048608775</v>
      </c>
      <c r="L396" s="710">
        <f t="shared" si="116"/>
        <v>298.03217831427116</v>
      </c>
      <c r="N396" s="580">
        <v>322</v>
      </c>
      <c r="O396" s="710">
        <f t="shared" si="117"/>
        <v>1.2202716163901359</v>
      </c>
      <c r="P396" s="710">
        <f t="shared" si="118"/>
        <v>718.59907836049661</v>
      </c>
      <c r="Q396" s="710">
        <f t="shared" si="119"/>
        <v>703.9587849314421</v>
      </c>
      <c r="R396" s="710">
        <f t="shared" si="120"/>
        <v>693.44237430530836</v>
      </c>
      <c r="S396" s="710">
        <f t="shared" si="121"/>
        <v>687.0990163827546</v>
      </c>
      <c r="T396" s="710">
        <f t="shared" si="122"/>
        <v>684.95815403395625</v>
      </c>
    </row>
    <row r="397" spans="2:20">
      <c r="B397" s="580">
        <v>323</v>
      </c>
      <c r="C397" s="710">
        <f t="shared" si="107"/>
        <v>1.2240612797950743</v>
      </c>
      <c r="D397" s="710">
        <f t="shared" si="108"/>
        <v>1426.9024969551053</v>
      </c>
      <c r="E397" s="710">
        <f t="shared" si="109"/>
        <v>557.33133204456408</v>
      </c>
      <c r="F397" s="710">
        <f t="shared" si="110"/>
        <v>334.97097789481228</v>
      </c>
      <c r="G397" s="710">
        <f t="shared" si="111"/>
        <v>301.77978721212918</v>
      </c>
      <c r="H397" s="717">
        <f t="shared" si="112"/>
        <v>298.0477101719822</v>
      </c>
      <c r="I397" s="710">
        <f t="shared" si="113"/>
        <v>298.04091881396107</v>
      </c>
      <c r="J397" s="710">
        <f t="shared" si="114"/>
        <v>298.03624770955497</v>
      </c>
      <c r="K397" s="710">
        <f t="shared" si="115"/>
        <v>298.03351539276264</v>
      </c>
      <c r="L397" s="710">
        <f t="shared" si="116"/>
        <v>298.03261453484316</v>
      </c>
      <c r="N397" s="580">
        <v>323</v>
      </c>
      <c r="O397" s="710">
        <f t="shared" si="117"/>
        <v>1.2240612797950743</v>
      </c>
      <c r="P397" s="710">
        <f t="shared" si="118"/>
        <v>719.59369089449126</v>
      </c>
      <c r="Q397" s="710">
        <f t="shared" si="119"/>
        <v>704.97023862176388</v>
      </c>
      <c r="R397" s="710">
        <f t="shared" si="120"/>
        <v>694.46588776547594</v>
      </c>
      <c r="S397" s="710">
        <f t="shared" si="121"/>
        <v>688.12975121683507</v>
      </c>
      <c r="T397" s="710">
        <f t="shared" si="122"/>
        <v>685.99123770883341</v>
      </c>
    </row>
    <row r="398" spans="2:20">
      <c r="B398" s="580">
        <v>324</v>
      </c>
      <c r="C398" s="710">
        <f t="shared" si="107"/>
        <v>1.2278509432000124</v>
      </c>
      <c r="D398" s="710">
        <f t="shared" si="108"/>
        <v>1427.0973432879346</v>
      </c>
      <c r="E398" s="710">
        <f t="shared" si="109"/>
        <v>558.09135762551773</v>
      </c>
      <c r="F398" s="710">
        <f t="shared" si="110"/>
        <v>335.19312097550892</v>
      </c>
      <c r="G398" s="710">
        <f t="shared" si="111"/>
        <v>301.81438131900796</v>
      </c>
      <c r="H398" s="717">
        <f t="shared" si="112"/>
        <v>298.04829388246975</v>
      </c>
      <c r="I398" s="710">
        <f t="shared" si="113"/>
        <v>298.04143884288669</v>
      </c>
      <c r="J398" s="710">
        <f t="shared" si="114"/>
        <v>298.03672323080048</v>
      </c>
      <c r="K398" s="710">
        <f t="shared" si="115"/>
        <v>298.03396458977528</v>
      </c>
      <c r="L398" s="710">
        <f t="shared" si="116"/>
        <v>298.03305499699121</v>
      </c>
      <c r="N398" s="580">
        <v>324</v>
      </c>
      <c r="O398" s="710">
        <f t="shared" si="117"/>
        <v>1.2278509432000124</v>
      </c>
      <c r="P398" s="710">
        <f t="shared" si="118"/>
        <v>720.58715023690627</v>
      </c>
      <c r="Q398" s="710">
        <f t="shared" si="119"/>
        <v>705.98051959422901</v>
      </c>
      <c r="R398" s="710">
        <f t="shared" si="120"/>
        <v>695.48821452523146</v>
      </c>
      <c r="S398" s="710">
        <f t="shared" si="121"/>
        <v>689.15929097776791</v>
      </c>
      <c r="T398" s="710">
        <f t="shared" si="122"/>
        <v>687.02312358722781</v>
      </c>
    </row>
    <row r="399" spans="2:20">
      <c r="B399" s="580">
        <v>325</v>
      </c>
      <c r="C399" s="710">
        <f t="shared" si="107"/>
        <v>1.2316406066049508</v>
      </c>
      <c r="D399" s="710">
        <f t="shared" si="108"/>
        <v>1427.2907137637742</v>
      </c>
      <c r="E399" s="710">
        <f t="shared" si="109"/>
        <v>558.85008787096069</v>
      </c>
      <c r="F399" s="710">
        <f t="shared" si="110"/>
        <v>335.41567545607336</v>
      </c>
      <c r="G399" s="710">
        <f t="shared" si="111"/>
        <v>301.84915572764396</v>
      </c>
      <c r="H399" s="717">
        <f t="shared" si="112"/>
        <v>298.04888263625554</v>
      </c>
      <c r="I399" s="710">
        <f t="shared" si="113"/>
        <v>298.04196357453895</v>
      </c>
      <c r="J399" s="710">
        <f t="shared" si="114"/>
        <v>298.03720321185136</v>
      </c>
      <c r="K399" s="710">
        <f t="shared" si="115"/>
        <v>298.03441810088515</v>
      </c>
      <c r="L399" s="710">
        <f t="shared" si="116"/>
        <v>298.03349972444738</v>
      </c>
      <c r="N399" s="580">
        <v>325</v>
      </c>
      <c r="O399" s="710">
        <f t="shared" si="117"/>
        <v>1.2316406066049508</v>
      </c>
      <c r="P399" s="710">
        <f t="shared" si="118"/>
        <v>721.57945772479559</v>
      </c>
      <c r="Q399" s="710">
        <f t="shared" si="119"/>
        <v>706.98962920853126</v>
      </c>
      <c r="R399" s="710">
        <f t="shared" si="120"/>
        <v>696.50935596048032</v>
      </c>
      <c r="S399" s="710">
        <f t="shared" si="121"/>
        <v>690.18763705116646</v>
      </c>
      <c r="T399" s="710">
        <f t="shared" si="122"/>
        <v>688.05381305791013</v>
      </c>
    </row>
    <row r="400" spans="2:20">
      <c r="B400" s="580">
        <v>326</v>
      </c>
      <c r="C400" s="710">
        <f t="shared" si="107"/>
        <v>1.2354302700098891</v>
      </c>
      <c r="D400" s="710">
        <f t="shared" si="108"/>
        <v>1427.4826300397028</v>
      </c>
      <c r="E400" s="710">
        <f t="shared" si="109"/>
        <v>559.6075245731397</v>
      </c>
      <c r="F400" s="710">
        <f t="shared" si="110"/>
        <v>335.63863906088989</v>
      </c>
      <c r="G400" s="710">
        <f t="shared" si="111"/>
        <v>301.88411050361026</v>
      </c>
      <c r="H400" s="717">
        <f t="shared" si="112"/>
        <v>298.04947645741555</v>
      </c>
      <c r="I400" s="710">
        <f t="shared" si="113"/>
        <v>298.04249303286826</v>
      </c>
      <c r="J400" s="710">
        <f t="shared" si="114"/>
        <v>298.03768767655083</v>
      </c>
      <c r="K400" s="710">
        <f t="shared" si="115"/>
        <v>298.03487594986336</v>
      </c>
      <c r="L400" s="710">
        <f t="shared" si="116"/>
        <v>298.03394874095613</v>
      </c>
      <c r="N400" s="580">
        <v>326</v>
      </c>
      <c r="O400" s="710">
        <f t="shared" si="117"/>
        <v>1.2354302700098891</v>
      </c>
      <c r="P400" s="710">
        <f t="shared" si="118"/>
        <v>722.57061469366329</v>
      </c>
      <c r="Q400" s="710">
        <f t="shared" si="119"/>
        <v>707.99756882278791</v>
      </c>
      <c r="R400" s="710">
        <f t="shared" si="120"/>
        <v>697.52931344553303</v>
      </c>
      <c r="S400" s="710">
        <f t="shared" si="121"/>
        <v>691.21479082103735</v>
      </c>
      <c r="T400" s="710">
        <f t="shared" si="122"/>
        <v>689.083307508041</v>
      </c>
    </row>
    <row r="401" spans="2:20">
      <c r="B401" s="580">
        <v>327</v>
      </c>
      <c r="C401" s="710">
        <f t="shared" si="107"/>
        <v>1.2392199334148275</v>
      </c>
      <c r="D401" s="710">
        <f t="shared" si="108"/>
        <v>1427.6731134145646</v>
      </c>
      <c r="E401" s="710">
        <f t="shared" si="109"/>
        <v>560.36366954285245</v>
      </c>
      <c r="F401" s="710">
        <f t="shared" si="110"/>
        <v>335.8620095218692</v>
      </c>
      <c r="G401" s="710">
        <f t="shared" si="111"/>
        <v>301.91924570968189</v>
      </c>
      <c r="H401" s="717">
        <f t="shared" si="112"/>
        <v>298.05007537002456</v>
      </c>
      <c r="I401" s="710">
        <f t="shared" si="113"/>
        <v>298.04302724182958</v>
      </c>
      <c r="J401" s="710">
        <f t="shared" si="114"/>
        <v>298.03817664875072</v>
      </c>
      <c r="K401" s="710">
        <f t="shared" si="115"/>
        <v>298.03533816049207</v>
      </c>
      <c r="L401" s="710">
        <f t="shared" si="116"/>
        <v>298.03440207027387</v>
      </c>
      <c r="N401" s="580">
        <v>327</v>
      </c>
      <c r="O401" s="710">
        <f t="shared" si="117"/>
        <v>1.2392199334148275</v>
      </c>
      <c r="P401" s="710">
        <f t="shared" si="118"/>
        <v>723.56062247746479</v>
      </c>
      <c r="Q401" s="710">
        <f t="shared" si="119"/>
        <v>709.00433979354136</v>
      </c>
      <c r="R401" s="710">
        <f t="shared" si="120"/>
        <v>698.54808835310632</v>
      </c>
      <c r="S401" s="710">
        <f t="shared" si="121"/>
        <v>692.24075366978275</v>
      </c>
      <c r="T401" s="710">
        <f t="shared" si="122"/>
        <v>690.1116083231725</v>
      </c>
    </row>
    <row r="402" spans="2:20">
      <c r="B402" s="580">
        <v>328</v>
      </c>
      <c r="C402" s="710">
        <f t="shared" si="107"/>
        <v>1.2430095968197659</v>
      </c>
      <c r="D402" s="710">
        <f t="shared" si="108"/>
        <v>1427.8621848350076</v>
      </c>
      <c r="E402" s="710">
        <f t="shared" si="109"/>
        <v>561.11852460899138</v>
      </c>
      <c r="F402" s="710">
        <f t="shared" si="110"/>
        <v>336.08578457844885</v>
      </c>
      <c r="G402" s="710">
        <f t="shared" si="111"/>
        <v>301.95456140585122</v>
      </c>
      <c r="H402" s="717">
        <f t="shared" si="112"/>
        <v>298.05067939815581</v>
      </c>
      <c r="I402" s="710">
        <f t="shared" si="113"/>
        <v>298.04356622538194</v>
      </c>
      <c r="J402" s="710">
        <f t="shared" si="114"/>
        <v>298.03867015231106</v>
      </c>
      <c r="K402" s="710">
        <f t="shared" si="115"/>
        <v>298.03580475656435</v>
      </c>
      <c r="L402" s="710">
        <f t="shared" si="116"/>
        <v>298.0348597361687</v>
      </c>
      <c r="N402" s="580">
        <v>328</v>
      </c>
      <c r="O402" s="710">
        <f t="shared" si="117"/>
        <v>1.2430095968197659</v>
      </c>
      <c r="P402" s="710">
        <f t="shared" si="118"/>
        <v>724.54948240860915</v>
      </c>
      <c r="Q402" s="710">
        <f t="shared" si="119"/>
        <v>710.00994347576136</v>
      </c>
      <c r="R402" s="710">
        <f t="shared" si="120"/>
        <v>699.56568205432541</v>
      </c>
      <c r="S402" s="710">
        <f t="shared" si="121"/>
        <v>693.26552697820182</v>
      </c>
      <c r="T402" s="710">
        <f t="shared" si="122"/>
        <v>691.13871688725055</v>
      </c>
    </row>
    <row r="403" spans="2:20">
      <c r="B403" s="580">
        <v>329</v>
      </c>
      <c r="C403" s="710">
        <f t="shared" si="107"/>
        <v>1.246799260224704</v>
      </c>
      <c r="D403" s="710">
        <f t="shared" si="108"/>
        <v>1428.049864901421</v>
      </c>
      <c r="E403" s="710">
        <f t="shared" si="109"/>
        <v>561.8720916180971</v>
      </c>
      <c r="F403" s="710">
        <f t="shared" si="110"/>
        <v>336.3099619775939</v>
      </c>
      <c r="G403" s="710">
        <f t="shared" si="111"/>
        <v>301.99005764934344</v>
      </c>
      <c r="H403" s="717">
        <f t="shared" si="112"/>
        <v>298.05128856588055</v>
      </c>
      <c r="I403" s="710">
        <f t="shared" si="113"/>
        <v>298.04411000748814</v>
      </c>
      <c r="J403" s="710">
        <f t="shared" si="114"/>
        <v>298.03916821109965</v>
      </c>
      <c r="K403" s="710">
        <f t="shared" si="115"/>
        <v>298.03627576188347</v>
      </c>
      <c r="L403" s="710">
        <f t="shared" si="116"/>
        <v>298.03532176241987</v>
      </c>
      <c r="N403" s="580">
        <v>329</v>
      </c>
      <c r="O403" s="710">
        <f t="shared" si="117"/>
        <v>1.246799260224704</v>
      </c>
      <c r="P403" s="710">
        <f t="shared" si="118"/>
        <v>725.53719581796008</v>
      </c>
      <c r="Q403" s="710">
        <f t="shared" si="119"/>
        <v>711.01438122284662</v>
      </c>
      <c r="R403" s="710">
        <f t="shared" si="120"/>
        <v>700.58209591872594</v>
      </c>
      <c r="S403" s="710">
        <f t="shared" si="121"/>
        <v>694.28911212549269</v>
      </c>
      <c r="T403" s="710">
        <f t="shared" si="122"/>
        <v>692.16463458261649</v>
      </c>
    </row>
    <row r="404" spans="2:20">
      <c r="B404" s="580">
        <v>330</v>
      </c>
      <c r="C404" s="710">
        <f t="shared" si="107"/>
        <v>1.2505889236296424</v>
      </c>
      <c r="D404" s="710">
        <f t="shared" si="108"/>
        <v>1428.2361738737718</v>
      </c>
      <c r="E404" s="710">
        <f t="shared" si="109"/>
        <v>562.62437243391867</v>
      </c>
      <c r="F404" s="710">
        <f t="shared" si="110"/>
        <v>336.53453947379631</v>
      </c>
      <c r="G404" s="710">
        <f t="shared" si="111"/>
        <v>302.02573449463176</v>
      </c>
      <c r="H404" s="717">
        <f t="shared" si="112"/>
        <v>298.05190289726789</v>
      </c>
      <c r="I404" s="710">
        <f t="shared" si="113"/>
        <v>298.04465861211423</v>
      </c>
      <c r="J404" s="710">
        <f t="shared" si="114"/>
        <v>298.03967084899193</v>
      </c>
      <c r="K404" s="710">
        <f t="shared" si="115"/>
        <v>298.03675120026264</v>
      </c>
      <c r="L404" s="710">
        <f t="shared" si="116"/>
        <v>298.03578817281738</v>
      </c>
      <c r="N404" s="580">
        <v>330</v>
      </c>
      <c r="O404" s="710">
        <f t="shared" si="117"/>
        <v>1.2505889236296424</v>
      </c>
      <c r="P404" s="710">
        <f t="shared" si="118"/>
        <v>726.52376403483879</v>
      </c>
      <c r="Q404" s="710">
        <f t="shared" si="119"/>
        <v>712.01765438662642</v>
      </c>
      <c r="R404" s="710">
        <f t="shared" si="120"/>
        <v>701.59733131425571</v>
      </c>
      <c r="S404" s="710">
        <f t="shared" si="121"/>
        <v>695.31151048925472</v>
      </c>
      <c r="T404" s="710">
        <f t="shared" si="122"/>
        <v>693.18936279000843</v>
      </c>
    </row>
    <row r="405" spans="2:20">
      <c r="B405" s="580">
        <v>331</v>
      </c>
      <c r="C405" s="710">
        <f t="shared" si="107"/>
        <v>1.2543785870345807</v>
      </c>
      <c r="D405" s="710">
        <f t="shared" si="108"/>
        <v>1428.4211316773412</v>
      </c>
      <c r="E405" s="710">
        <f t="shared" si="109"/>
        <v>563.37536893698245</v>
      </c>
      <c r="F405" s="710">
        <f t="shared" si="110"/>
        <v>336.7595148290747</v>
      </c>
      <c r="G405" s="710">
        <f t="shared" si="111"/>
        <v>302.06159199345291</v>
      </c>
      <c r="H405" s="717">
        <f t="shared" si="112"/>
        <v>298.05252241638431</v>
      </c>
      <c r="I405" s="710">
        <f t="shared" si="113"/>
        <v>298.04521206322931</v>
      </c>
      <c r="J405" s="710">
        <f t="shared" si="114"/>
        <v>298.04017808987021</v>
      </c>
      <c r="K405" s="710">
        <f t="shared" si="115"/>
        <v>298.03723109552465</v>
      </c>
      <c r="L405" s="710">
        <f t="shared" si="116"/>
        <v>298.03625899116145</v>
      </c>
      <c r="N405" s="580">
        <v>331</v>
      </c>
      <c r="O405" s="710">
        <f t="shared" si="117"/>
        <v>1.2543785870345807</v>
      </c>
      <c r="P405" s="710">
        <f t="shared" si="118"/>
        <v>727.50918838702466</v>
      </c>
      <c r="Q405" s="710">
        <f t="shared" si="119"/>
        <v>713.0197643173633</v>
      </c>
      <c r="R405" s="710">
        <f t="shared" si="120"/>
        <v>702.61138960727612</v>
      </c>
      <c r="S405" s="710">
        <f t="shared" si="121"/>
        <v>696.33272344548982</v>
      </c>
      <c r="T405" s="710">
        <f t="shared" si="122"/>
        <v>694.21290288856426</v>
      </c>
    </row>
    <row r="406" spans="2:20">
      <c r="B406" s="580">
        <v>332</v>
      </c>
      <c r="C406" s="710">
        <f t="shared" si="107"/>
        <v>1.2581682504395191</v>
      </c>
      <c r="D406" s="710">
        <f t="shared" si="108"/>
        <v>1428.6047579083661</v>
      </c>
      <c r="E406" s="710">
        <f t="shared" si="109"/>
        <v>564.12508302416859</v>
      </c>
      <c r="F406" s="710">
        <f t="shared" si="110"/>
        <v>336.98488581297278</v>
      </c>
      <c r="G406" s="710">
        <f t="shared" si="111"/>
        <v>302.09763019482227</v>
      </c>
      <c r="H406" s="717">
        <f t="shared" si="112"/>
        <v>298.05314714729337</v>
      </c>
      <c r="I406" s="710">
        <f t="shared" si="113"/>
        <v>298.04577038480517</v>
      </c>
      <c r="J406" s="710">
        <f t="shared" si="114"/>
        <v>298.04068995762344</v>
      </c>
      <c r="K406" s="710">
        <f t="shared" si="115"/>
        <v>298.03771547150143</v>
      </c>
      <c r="L406" s="710">
        <f t="shared" si="116"/>
        <v>298.03673424126254</v>
      </c>
      <c r="N406" s="580">
        <v>332</v>
      </c>
      <c r="O406" s="710">
        <f t="shared" si="117"/>
        <v>1.2581682504395191</v>
      </c>
      <c r="P406" s="710">
        <f t="shared" si="118"/>
        <v>728.49347020075811</v>
      </c>
      <c r="Q406" s="710">
        <f t="shared" si="119"/>
        <v>714.02071236375366</v>
      </c>
      <c r="R406" s="710">
        <f t="shared" si="120"/>
        <v>703.62427216256447</v>
      </c>
      <c r="S406" s="710">
        <f t="shared" si="121"/>
        <v>697.35275236860457</v>
      </c>
      <c r="T406" s="710">
        <f t="shared" si="122"/>
        <v>695.23525625582249</v>
      </c>
    </row>
    <row r="407" spans="2:20">
      <c r="B407" s="580">
        <v>333</v>
      </c>
      <c r="C407" s="710">
        <f t="shared" si="107"/>
        <v>1.2619579138444574</v>
      </c>
      <c r="D407" s="710">
        <f t="shared" si="108"/>
        <v>1428.7870718395841</v>
      </c>
      <c r="E407" s="710">
        <f t="shared" si="109"/>
        <v>564.87351660829518</v>
      </c>
      <c r="F407" s="710">
        <f t="shared" si="110"/>
        <v>337.21065020255787</v>
      </c>
      <c r="G407" s="710">
        <f t="shared" si="111"/>
        <v>302.13384914504906</v>
      </c>
      <c r="H407" s="717">
        <f t="shared" si="112"/>
        <v>298.05377711405538</v>
      </c>
      <c r="I407" s="710">
        <f t="shared" si="113"/>
        <v>298.04633360081561</v>
      </c>
      <c r="J407" s="710">
        <f t="shared" si="114"/>
        <v>298.04120647614695</v>
      </c>
      <c r="K407" s="710">
        <f t="shared" si="115"/>
        <v>298.0382043520334</v>
      </c>
      <c r="L407" s="710">
        <f t="shared" si="116"/>
        <v>298.03721394694043</v>
      </c>
      <c r="N407" s="580">
        <v>333</v>
      </c>
      <c r="O407" s="710">
        <f t="shared" si="117"/>
        <v>1.2619579138444574</v>
      </c>
      <c r="P407" s="710">
        <f t="shared" si="118"/>
        <v>729.4766108007417</v>
      </c>
      <c r="Q407" s="710">
        <f t="shared" si="119"/>
        <v>715.02049987293037</v>
      </c>
      <c r="R407" s="710">
        <f t="shared" si="120"/>
        <v>704.63598034331596</v>
      </c>
      <c r="S407" s="710">
        <f t="shared" si="121"/>
        <v>698.37159863141187</v>
      </c>
      <c r="T407" s="710">
        <f t="shared" si="122"/>
        <v>696.25642426772436</v>
      </c>
    </row>
    <row r="408" spans="2:20">
      <c r="B408" s="580">
        <v>334</v>
      </c>
      <c r="C408" s="710">
        <f t="shared" si="107"/>
        <v>1.2657475772493956</v>
      </c>
      <c r="D408" s="710">
        <f t="shared" si="108"/>
        <v>1428.9680924256845</v>
      </c>
      <c r="E408" s="710">
        <f t="shared" si="109"/>
        <v>565.62067161770915</v>
      </c>
      <c r="F408" s="710">
        <f t="shared" si="110"/>
        <v>337.43680578241879</v>
      </c>
      <c r="G408" s="710">
        <f t="shared" si="111"/>
        <v>302.17024888775165</v>
      </c>
      <c r="H408" s="717">
        <f t="shared" si="112"/>
        <v>298.05441234072703</v>
      </c>
      <c r="I408" s="710">
        <f t="shared" si="113"/>
        <v>298.04690173523659</v>
      </c>
      <c r="J408" s="710">
        <f t="shared" si="114"/>
        <v>298.04172766934181</v>
      </c>
      <c r="K408" s="710">
        <f t="shared" si="115"/>
        <v>298.03869776096968</v>
      </c>
      <c r="L408" s="710">
        <f t="shared" si="116"/>
        <v>298.03769813202393</v>
      </c>
      <c r="N408" s="580">
        <v>334</v>
      </c>
      <c r="O408" s="710">
        <f t="shared" si="117"/>
        <v>1.2657475772493956</v>
      </c>
      <c r="P408" s="710">
        <f t="shared" si="118"/>
        <v>730.45861151014185</v>
      </c>
      <c r="Q408" s="710">
        <f t="shared" si="119"/>
        <v>716.01912819046447</v>
      </c>
      <c r="R408" s="710">
        <f t="shared" si="120"/>
        <v>705.64651551114514</v>
      </c>
      <c r="S408" s="710">
        <f t="shared" si="121"/>
        <v>699.38926360513301</v>
      </c>
      <c r="T408" s="710">
        <f t="shared" si="122"/>
        <v>697.27640829861593</v>
      </c>
    </row>
    <row r="409" spans="2:20">
      <c r="B409" s="580">
        <v>335</v>
      </c>
      <c r="C409" s="710">
        <f t="shared" si="107"/>
        <v>1.2695372406543339</v>
      </c>
      <c r="D409" s="710">
        <f t="shared" si="108"/>
        <v>1429.1478383086683</v>
      </c>
      <c r="E409" s="710">
        <f t="shared" si="109"/>
        <v>566.36654999588598</v>
      </c>
      <c r="F409" s="710">
        <f t="shared" si="110"/>
        <v>337.66335034466317</v>
      </c>
      <c r="G409" s="710">
        <f t="shared" si="111"/>
        <v>302.20682946387257</v>
      </c>
      <c r="H409" s="717">
        <f t="shared" si="112"/>
        <v>298.05505285136121</v>
      </c>
      <c r="I409" s="710">
        <f t="shared" si="113"/>
        <v>298.04747481204538</v>
      </c>
      <c r="J409" s="710">
        <f t="shared" si="114"/>
        <v>298.04225356111476</v>
      </c>
      <c r="K409" s="710">
        <f t="shared" si="115"/>
        <v>298.03919572216699</v>
      </c>
      <c r="L409" s="710">
        <f t="shared" si="116"/>
        <v>298.03818682035092</v>
      </c>
      <c r="N409" s="580">
        <v>335</v>
      </c>
      <c r="O409" s="710">
        <f t="shared" si="117"/>
        <v>1.2695372406543339</v>
      </c>
      <c r="P409" s="710">
        <f t="shared" si="118"/>
        <v>731.43947365059114</v>
      </c>
      <c r="Q409" s="710">
        <f t="shared" si="119"/>
        <v>717.01659866036664</v>
      </c>
      <c r="R409" s="710">
        <f t="shared" si="120"/>
        <v>706.65587902608763</v>
      </c>
      <c r="S409" s="710">
        <f t="shared" si="121"/>
        <v>700.40574865939971</v>
      </c>
      <c r="T409" s="710">
        <f t="shared" si="122"/>
        <v>698.29520972124988</v>
      </c>
    </row>
    <row r="410" spans="2:20">
      <c r="B410" s="580">
        <v>336</v>
      </c>
      <c r="C410" s="710">
        <f t="shared" si="107"/>
        <v>1.2733269040592723</v>
      </c>
      <c r="D410" s="710">
        <f t="shared" si="108"/>
        <v>1429.3263278231154</v>
      </c>
      <c r="E410" s="710">
        <f t="shared" si="109"/>
        <v>567.11115370103505</v>
      </c>
      <c r="F410" s="710">
        <f t="shared" si="110"/>
        <v>337.8902816889144</v>
      </c>
      <c r="G410" s="710">
        <f t="shared" si="111"/>
        <v>302.24359091169373</v>
      </c>
      <c r="H410" s="717">
        <f t="shared" si="112"/>
        <v>298.05569867000639</v>
      </c>
      <c r="I410" s="710">
        <f t="shared" si="113"/>
        <v>298.04805285522053</v>
      </c>
      <c r="J410" s="710">
        <f t="shared" si="114"/>
        <v>298.04278417537762</v>
      </c>
      <c r="K410" s="710">
        <f t="shared" si="115"/>
        <v>298.03969825948974</v>
      </c>
      <c r="L410" s="710">
        <f t="shared" si="116"/>
        <v>298.03868003576741</v>
      </c>
      <c r="N410" s="580">
        <v>336</v>
      </c>
      <c r="O410" s="710">
        <f t="shared" si="117"/>
        <v>1.2733269040592723</v>
      </c>
      <c r="P410" s="710">
        <f t="shared" si="118"/>
        <v>732.41919854218963</v>
      </c>
      <c r="Q410" s="710">
        <f t="shared" si="119"/>
        <v>718.01291262508971</v>
      </c>
      <c r="R410" s="710">
        <f t="shared" si="120"/>
        <v>707.66407224660225</v>
      </c>
      <c r="S410" s="710">
        <f t="shared" si="121"/>
        <v>701.42105516225513</v>
      </c>
      <c r="T410" s="710">
        <f t="shared" si="122"/>
        <v>699.31282990678721</v>
      </c>
    </row>
    <row r="411" spans="2:20">
      <c r="B411" s="580">
        <v>337</v>
      </c>
      <c r="C411" s="710">
        <f t="shared" si="107"/>
        <v>1.2771165674642107</v>
      </c>
      <c r="D411" s="710">
        <f t="shared" si="108"/>
        <v>1429.5035790013658</v>
      </c>
      <c r="E411" s="710">
        <f t="shared" si="109"/>
        <v>567.85448470571339</v>
      </c>
      <c r="F411" s="710">
        <f t="shared" si="110"/>
        <v>338.11759762230827</v>
      </c>
      <c r="G411" s="710">
        <f t="shared" si="111"/>
        <v>302.28053326685148</v>
      </c>
      <c r="H411" s="717">
        <f t="shared" si="112"/>
        <v>298.0563498207066</v>
      </c>
      <c r="I411" s="710">
        <f t="shared" si="113"/>
        <v>298.04863588874144</v>
      </c>
      <c r="J411" s="710">
        <f t="shared" si="114"/>
        <v>298.04331953604691</v>
      </c>
      <c r="K411" s="710">
        <f t="shared" si="115"/>
        <v>298.04020539680937</v>
      </c>
      <c r="L411" s="710">
        <f t="shared" si="116"/>
        <v>298.03917780212731</v>
      </c>
      <c r="N411" s="580">
        <v>337</v>
      </c>
      <c r="O411" s="710">
        <f t="shared" si="117"/>
        <v>1.2771165674642107</v>
      </c>
      <c r="P411" s="710">
        <f t="shared" si="118"/>
        <v>733.39778750350695</v>
      </c>
      <c r="Q411" s="710">
        <f t="shared" si="119"/>
        <v>719.00807142552958</v>
      </c>
      <c r="R411" s="710">
        <f t="shared" si="120"/>
        <v>708.67109652957311</v>
      </c>
      <c r="S411" s="710">
        <f t="shared" si="121"/>
        <v>702.43518448015675</v>
      </c>
      <c r="T411" s="710">
        <f t="shared" si="122"/>
        <v>700.32927022479896</v>
      </c>
    </row>
    <row r="412" spans="2:20">
      <c r="B412" s="580">
        <v>338</v>
      </c>
      <c r="C412" s="710">
        <f t="shared" si="107"/>
        <v>1.2809062308691488</v>
      </c>
      <c r="D412" s="710">
        <f t="shared" si="108"/>
        <v>1429.6796095786099</v>
      </c>
      <c r="E412" s="710">
        <f t="shared" si="109"/>
        <v>568.59654499644557</v>
      </c>
      <c r="F412" s="710">
        <f t="shared" si="110"/>
        <v>338.34529595948902</v>
      </c>
      <c r="G412" s="710">
        <f t="shared" si="111"/>
        <v>302.3176565623516</v>
      </c>
      <c r="H412" s="717">
        <f t="shared" si="112"/>
        <v>298.05700632750091</v>
      </c>
      <c r="I412" s="710">
        <f t="shared" si="113"/>
        <v>298.04922393658779</v>
      </c>
      <c r="J412" s="710">
        <f t="shared" si="114"/>
        <v>298.04385966704342</v>
      </c>
      <c r="K412" s="710">
        <f t="shared" si="115"/>
        <v>298.04071715800421</v>
      </c>
      <c r="L412" s="710">
        <f t="shared" si="116"/>
        <v>298.03968014329217</v>
      </c>
      <c r="N412" s="580">
        <v>338</v>
      </c>
      <c r="O412" s="710">
        <f t="shared" si="117"/>
        <v>1.2809062308691488</v>
      </c>
      <c r="P412" s="710">
        <f t="shared" si="118"/>
        <v>734.37524185158384</v>
      </c>
      <c r="Q412" s="710">
        <f t="shared" si="119"/>
        <v>720.00207640102758</v>
      </c>
      <c r="R412" s="710">
        <f t="shared" si="120"/>
        <v>709.67695323031057</v>
      </c>
      <c r="S412" s="710">
        <f t="shared" si="121"/>
        <v>703.44813797797735</v>
      </c>
      <c r="T412" s="710">
        <f t="shared" si="122"/>
        <v>701.34453204326849</v>
      </c>
    </row>
    <row r="413" spans="2:20">
      <c r="B413" s="580">
        <v>339</v>
      </c>
      <c r="C413" s="710">
        <f t="shared" si="107"/>
        <v>1.2846958942740871</v>
      </c>
      <c r="D413" s="710">
        <f t="shared" si="108"/>
        <v>1429.8544369978954</v>
      </c>
      <c r="E413" s="710">
        <f t="shared" si="109"/>
        <v>569.33733657335108</v>
      </c>
      <c r="F413" s="710">
        <f t="shared" si="110"/>
        <v>338.57337452260492</v>
      </c>
      <c r="G413" s="710">
        <f t="shared" si="111"/>
        <v>302.35496082858418</v>
      </c>
      <c r="H413" s="717">
        <f t="shared" si="112"/>
        <v>298.05766821442319</v>
      </c>
      <c r="I413" s="710">
        <f t="shared" si="113"/>
        <v>298.0498170227396</v>
      </c>
      <c r="J413" s="710">
        <f t="shared" si="114"/>
        <v>298.0444045922921</v>
      </c>
      <c r="K413" s="710">
        <f t="shared" si="115"/>
        <v>298.04123356695879</v>
      </c>
      <c r="L413" s="710">
        <f t="shared" si="116"/>
        <v>298.04018708313066</v>
      </c>
      <c r="N413" s="580">
        <v>339</v>
      </c>
      <c r="O413" s="710">
        <f t="shared" si="117"/>
        <v>1.2846958942740871</v>
      </c>
      <c r="P413" s="710">
        <f t="shared" si="118"/>
        <v>735.35156290193402</v>
      </c>
      <c r="Q413" s="710">
        <f t="shared" si="119"/>
        <v>720.99492888937232</v>
      </c>
      <c r="R413" s="710">
        <f t="shared" si="120"/>
        <v>710.68164370255408</v>
      </c>
      <c r="S413" s="710">
        <f t="shared" si="121"/>
        <v>704.45991701900766</v>
      </c>
      <c r="T413" s="710">
        <f t="shared" si="122"/>
        <v>702.35861672859289</v>
      </c>
    </row>
    <row r="414" spans="2:20">
      <c r="B414" s="580">
        <v>340</v>
      </c>
      <c r="C414" s="710">
        <f t="shared" si="107"/>
        <v>1.2884855576790255</v>
      </c>
      <c r="D414" s="710">
        <f t="shared" si="108"/>
        <v>1430.0280784150475</v>
      </c>
      <c r="E414" s="710">
        <f t="shared" si="109"/>
        <v>570.07686144977788</v>
      </c>
      <c r="F414" s="710">
        <f t="shared" si="110"/>
        <v>338.80183114130381</v>
      </c>
      <c r="G414" s="710">
        <f t="shared" si="111"/>
        <v>302.39244609333878</v>
      </c>
      <c r="H414" s="717">
        <f t="shared" si="112"/>
        <v>298.05833550550182</v>
      </c>
      <c r="I414" s="710">
        <f t="shared" si="113"/>
        <v>298.05041517117638</v>
      </c>
      <c r="J414" s="710">
        <f t="shared" si="114"/>
        <v>298.0449543357214</v>
      </c>
      <c r="K414" s="710">
        <f t="shared" si="115"/>
        <v>298.04175464756372</v>
      </c>
      <c r="L414" s="710">
        <f t="shared" si="116"/>
        <v>298.04069864551815</v>
      </c>
      <c r="N414" s="580">
        <v>340</v>
      </c>
      <c r="O414" s="710">
        <f t="shared" si="117"/>
        <v>1.2884855576790255</v>
      </c>
      <c r="P414" s="710">
        <f t="shared" si="118"/>
        <v>736.32675196854586</v>
      </c>
      <c r="Q414" s="710">
        <f t="shared" si="119"/>
        <v>721.98663022680125</v>
      </c>
      <c r="R414" s="710">
        <f t="shared" si="120"/>
        <v>711.68516929847317</v>
      </c>
      <c r="S414" s="710">
        <f t="shared" si="121"/>
        <v>705.47052296495747</v>
      </c>
      <c r="T414" s="710">
        <f t="shared" si="122"/>
        <v>703.37152564558517</v>
      </c>
    </row>
    <row r="415" spans="2:20">
      <c r="B415" s="580">
        <v>341</v>
      </c>
      <c r="C415" s="710">
        <f t="shared" si="107"/>
        <v>1.2922752210839639</v>
      </c>
      <c r="D415" s="710">
        <f t="shared" si="108"/>
        <v>1430.2005507035076</v>
      </c>
      <c r="E415" s="710">
        <f t="shared" si="109"/>
        <v>570.81512165194283</v>
      </c>
      <c r="F415" s="710">
        <f t="shared" si="110"/>
        <v>339.03066365272758</v>
      </c>
      <c r="G415" s="710">
        <f t="shared" si="111"/>
        <v>302.4301123818193</v>
      </c>
      <c r="H415" s="717">
        <f t="shared" si="112"/>
        <v>298.05900822475922</v>
      </c>
      <c r="I415" s="710">
        <f t="shared" si="113"/>
        <v>298.05101840587719</v>
      </c>
      <c r="J415" s="710">
        <f t="shared" si="114"/>
        <v>298.04550892126309</v>
      </c>
      <c r="K415" s="710">
        <f t="shared" si="115"/>
        <v>298.04228042371511</v>
      </c>
      <c r="L415" s="710">
        <f t="shared" si="116"/>
        <v>298.0412148543366</v>
      </c>
      <c r="N415" s="580">
        <v>341</v>
      </c>
      <c r="O415" s="710">
        <f t="shared" si="117"/>
        <v>1.2922752210839639</v>
      </c>
      <c r="P415" s="710">
        <f t="shared" si="118"/>
        <v>737.30081036388458</v>
      </c>
      <c r="Q415" s="710">
        <f t="shared" si="119"/>
        <v>722.97718174800229</v>
      </c>
      <c r="R415" s="710">
        <f t="shared" si="120"/>
        <v>712.68753136866974</v>
      </c>
      <c r="S415" s="710">
        <f t="shared" si="121"/>
        <v>706.47995717595779</v>
      </c>
      <c r="T415" s="710">
        <f t="shared" si="122"/>
        <v>704.38326015747577</v>
      </c>
    </row>
    <row r="416" spans="2:20">
      <c r="B416" s="580">
        <v>342</v>
      </c>
      <c r="C416" s="710">
        <f t="shared" si="107"/>
        <v>1.2960648844889022</v>
      </c>
      <c r="D416" s="710">
        <f t="shared" si="108"/>
        <v>1430.371870459089</v>
      </c>
      <c r="E416" s="710">
        <f t="shared" si="109"/>
        <v>571.55211921857881</v>
      </c>
      <c r="F416" s="710">
        <f t="shared" si="110"/>
        <v>339.25986990150705</v>
      </c>
      <c r="G416" s="710">
        <f t="shared" si="111"/>
        <v>302.4679597166587</v>
      </c>
      <c r="H416" s="717">
        <f t="shared" si="112"/>
        <v>298.0596863962117</v>
      </c>
      <c r="I416" s="710">
        <f t="shared" si="113"/>
        <v>298.05162675082016</v>
      </c>
      <c r="J416" s="710">
        <f t="shared" si="114"/>
        <v>298.04606837285178</v>
      </c>
      <c r="K416" s="710">
        <f t="shared" si="115"/>
        <v>298.04281091931438</v>
      </c>
      <c r="L416" s="710">
        <f t="shared" si="116"/>
        <v>298.04173573347362</v>
      </c>
      <c r="N416" s="580">
        <v>342</v>
      </c>
      <c r="O416" s="710">
        <f t="shared" si="117"/>
        <v>1.2960648844889022</v>
      </c>
      <c r="P416" s="710">
        <f t="shared" si="118"/>
        <v>738.2737393988931</v>
      </c>
      <c r="Q416" s="710">
        <f t="shared" si="119"/>
        <v>723.9665847861163</v>
      </c>
      <c r="R416" s="710">
        <f t="shared" si="120"/>
        <v>713.68873126217966</v>
      </c>
      <c r="S416" s="710">
        <f t="shared" si="121"/>
        <v>707.48822101056271</v>
      </c>
      <c r="T416" s="710">
        <f t="shared" si="122"/>
        <v>705.39382162591471</v>
      </c>
    </row>
    <row r="417" spans="2:20">
      <c r="B417" s="580">
        <v>343</v>
      </c>
      <c r="C417" s="710">
        <f t="shared" si="107"/>
        <v>1.2998545478938404</v>
      </c>
      <c r="D417" s="710">
        <f t="shared" si="108"/>
        <v>1430.5420540046523</v>
      </c>
      <c r="E417" s="710">
        <f t="shared" si="109"/>
        <v>572.28785620058795</v>
      </c>
      <c r="F417" s="710">
        <f t="shared" si="110"/>
        <v>339.48944773975569</v>
      </c>
      <c r="G417" s="710">
        <f t="shared" si="111"/>
        <v>302.5059881179339</v>
      </c>
      <c r="H417" s="717">
        <f t="shared" si="112"/>
        <v>298.06037004386906</v>
      </c>
      <c r="I417" s="710">
        <f t="shared" si="113"/>
        <v>298.05224022998203</v>
      </c>
      <c r="J417" s="710">
        <f t="shared" si="114"/>
        <v>298.0466327144245</v>
      </c>
      <c r="K417" s="710">
        <f t="shared" si="115"/>
        <v>298.0433461582677</v>
      </c>
      <c r="L417" s="710">
        <f t="shared" si="116"/>
        <v>298.0422613068227</v>
      </c>
      <c r="N417" s="580">
        <v>343</v>
      </c>
      <c r="O417" s="710">
        <f t="shared" si="117"/>
        <v>1.2998545478938404</v>
      </c>
      <c r="P417" s="710">
        <f t="shared" si="118"/>
        <v>739.24554038299482</v>
      </c>
      <c r="Q417" s="710">
        <f t="shared" si="119"/>
        <v>724.95484067273799</v>
      </c>
      <c r="R417" s="710">
        <f t="shared" si="120"/>
        <v>714.68877032647492</v>
      </c>
      <c r="S417" s="710">
        <f t="shared" si="121"/>
        <v>708.49531582575105</v>
      </c>
      <c r="T417" s="710">
        <f t="shared" si="122"/>
        <v>706.40321141097309</v>
      </c>
    </row>
    <row r="418" spans="2:20">
      <c r="B418" s="580">
        <v>344</v>
      </c>
      <c r="C418" s="710">
        <f t="shared" si="107"/>
        <v>1.3036442112987787</v>
      </c>
      <c r="D418" s="710">
        <f t="shared" si="108"/>
        <v>1430.7111173947026</v>
      </c>
      <c r="E418" s="710">
        <f t="shared" si="109"/>
        <v>573.02233466070152</v>
      </c>
      <c r="F418" s="710">
        <f t="shared" si="110"/>
        <v>339.71939502706357</v>
      </c>
      <c r="G418" s="710">
        <f t="shared" si="111"/>
        <v>302.54419760318063</v>
      </c>
      <c r="H418" s="717">
        <f t="shared" si="112"/>
        <v>298.06105919173422</v>
      </c>
      <c r="I418" s="710">
        <f t="shared" si="113"/>
        <v>298.05285886733799</v>
      </c>
      <c r="J418" s="710">
        <f t="shared" si="114"/>
        <v>298.04720196992059</v>
      </c>
      <c r="K418" s="710">
        <f t="shared" si="115"/>
        <v>298.04388616448563</v>
      </c>
      <c r="L418" s="710">
        <f t="shared" si="116"/>
        <v>298.04279159828241</v>
      </c>
      <c r="N418" s="580">
        <v>344</v>
      </c>
      <c r="O418" s="710">
        <f t="shared" si="117"/>
        <v>1.3036442112987787</v>
      </c>
      <c r="P418" s="710">
        <f t="shared" si="118"/>
        <v>740.21621462409496</v>
      </c>
      <c r="Q418" s="710">
        <f t="shared" si="119"/>
        <v>725.94195073791866</v>
      </c>
      <c r="R418" s="710">
        <f t="shared" si="120"/>
        <v>715.6876499074649</v>
      </c>
      <c r="S418" s="710">
        <f t="shared" si="121"/>
        <v>709.50124297692832</v>
      </c>
      <c r="T418" s="710">
        <f t="shared" si="122"/>
        <v>707.41143087114506</v>
      </c>
    </row>
    <row r="419" spans="2:20">
      <c r="B419" s="580">
        <v>345</v>
      </c>
      <c r="C419" s="710">
        <f t="shared" si="107"/>
        <v>1.3074338747037171</v>
      </c>
      <c r="D419" s="710">
        <f t="shared" si="108"/>
        <v>1430.8790764199077</v>
      </c>
      <c r="E419" s="710">
        <f t="shared" si="109"/>
        <v>573.75555667314563</v>
      </c>
      <c r="F419" s="710">
        <f t="shared" si="110"/>
        <v>339.9497096304907</v>
      </c>
      <c r="G419" s="710">
        <f t="shared" si="111"/>
        <v>302.58258818740819</v>
      </c>
      <c r="H419" s="717">
        <f t="shared" si="112"/>
        <v>298.06175386380323</v>
      </c>
      <c r="I419" s="710">
        <f t="shared" si="113"/>
        <v>298.05348268686112</v>
      </c>
      <c r="J419" s="710">
        <f t="shared" si="114"/>
        <v>298.04777616328107</v>
      </c>
      <c r="K419" s="710">
        <f t="shared" si="115"/>
        <v>298.04443096188294</v>
      </c>
      <c r="L419" s="710">
        <f t="shared" si="116"/>
        <v>298.0433266317562</v>
      </c>
      <c r="N419" s="580">
        <v>345</v>
      </c>
      <c r="O419" s="710">
        <f t="shared" si="117"/>
        <v>1.3074338747037171</v>
      </c>
      <c r="P419" s="710">
        <f t="shared" si="118"/>
        <v>741.18576342858216</v>
      </c>
      <c r="Q419" s="710">
        <f t="shared" si="119"/>
        <v>726.92791631016712</v>
      </c>
      <c r="R419" s="710">
        <f t="shared" si="120"/>
        <v>716.68537134949861</v>
      </c>
      <c r="S419" s="710">
        <f t="shared" si="121"/>
        <v>710.50600381792856</v>
      </c>
      <c r="T419" s="710">
        <f t="shared" si="122"/>
        <v>708.41848136334977</v>
      </c>
    </row>
    <row r="420" spans="2:20">
      <c r="B420" s="580">
        <v>346</v>
      </c>
      <c r="C420" s="710">
        <f t="shared" si="107"/>
        <v>1.3112235381086554</v>
      </c>
      <c r="D420" s="710">
        <f t="shared" si="108"/>
        <v>1431.0459466115415</v>
      </c>
      <c r="E420" s="710">
        <f t="shared" si="109"/>
        <v>574.48752432331321</v>
      </c>
      <c r="F420" s="710">
        <f t="shared" si="110"/>
        <v>340.18038942455985</v>
      </c>
      <c r="G420" s="710">
        <f t="shared" si="111"/>
        <v>302.62115988311399</v>
      </c>
      <c r="H420" s="717">
        <f t="shared" si="112"/>
        <v>298.06245408406443</v>
      </c>
      <c r="I420" s="710">
        <f t="shared" si="113"/>
        <v>298.05411171252246</v>
      </c>
      <c r="J420" s="710">
        <f t="shared" si="114"/>
        <v>298.04835531844844</v>
      </c>
      <c r="K420" s="710">
        <f t="shared" si="115"/>
        <v>298.04498057437803</v>
      </c>
      <c r="L420" s="710">
        <f t="shared" si="116"/>
        <v>298.04386643115203</v>
      </c>
      <c r="N420" s="580">
        <v>346</v>
      </c>
      <c r="O420" s="710">
        <f t="shared" si="117"/>
        <v>1.3112235381086554</v>
      </c>
      <c r="P420" s="710">
        <f t="shared" si="118"/>
        <v>742.15418810133031</v>
      </c>
      <c r="Q420" s="710">
        <f t="shared" si="119"/>
        <v>727.91273871645205</v>
      </c>
      <c r="R420" s="710">
        <f t="shared" si="120"/>
        <v>717.68193599536653</v>
      </c>
      <c r="S420" s="710">
        <f t="shared" si="121"/>
        <v>711.50959970101621</v>
      </c>
      <c r="T420" s="710">
        <f t="shared" si="122"/>
        <v>709.42436424293339</v>
      </c>
    </row>
    <row r="421" spans="2:20">
      <c r="B421" s="580">
        <v>347</v>
      </c>
      <c r="C421" s="710">
        <f t="shared" si="107"/>
        <v>1.3150132015135936</v>
      </c>
      <c r="D421" s="710">
        <f t="shared" si="108"/>
        <v>1431.2117432458504</v>
      </c>
      <c r="E421" s="710">
        <f t="shared" si="109"/>
        <v>575.21823970744197</v>
      </c>
      <c r="F421" s="710">
        <f t="shared" si="110"/>
        <v>340.41143229124935</v>
      </c>
      <c r="G421" s="710">
        <f t="shared" si="111"/>
        <v>302.65991270029821</v>
      </c>
      <c r="H421" s="717">
        <f t="shared" si="112"/>
        <v>298.06315987649862</v>
      </c>
      <c r="I421" s="710">
        <f t="shared" si="113"/>
        <v>298.05474596829015</v>
      </c>
      <c r="J421" s="710">
        <f t="shared" si="114"/>
        <v>298.04893945936612</v>
      </c>
      <c r="K421" s="710">
        <f t="shared" si="115"/>
        <v>298.04553502589266</v>
      </c>
      <c r="L421" s="710">
        <f t="shared" si="116"/>
        <v>298.04441102038186</v>
      </c>
      <c r="N421" s="580">
        <v>347</v>
      </c>
      <c r="O421" s="710">
        <f t="shared" si="117"/>
        <v>1.3150132015135936</v>
      </c>
      <c r="P421" s="710">
        <f t="shared" si="118"/>
        <v>743.12148994570055</v>
      </c>
      <c r="Q421" s="710">
        <f t="shared" si="119"/>
        <v>728.8964192822034</v>
      </c>
      <c r="R421" s="710">
        <f t="shared" si="120"/>
        <v>718.67734518630209</v>
      </c>
      <c r="S421" s="710">
        <f t="shared" si="121"/>
        <v>712.51203197688778</v>
      </c>
      <c r="T421" s="710">
        <f t="shared" si="122"/>
        <v>710.42908086367004</v>
      </c>
    </row>
    <row r="422" spans="2:20">
      <c r="B422" s="580">
        <v>348</v>
      </c>
      <c r="C422" s="710">
        <f t="shared" si="107"/>
        <v>1.3188028649185319</v>
      </c>
      <c r="D422" s="710">
        <f t="shared" si="108"/>
        <v>1431.3764813483469</v>
      </c>
      <c r="E422" s="710">
        <f t="shared" si="109"/>
        <v>575.94770493229817</v>
      </c>
      <c r="F422" s="710">
        <f t="shared" si="110"/>
        <v>340.64283611998536</v>
      </c>
      <c r="G422" s="710">
        <f t="shared" si="111"/>
        <v>302.69884664647873</v>
      </c>
      <c r="H422" s="717">
        <f t="shared" si="112"/>
        <v>298.06387126507843</v>
      </c>
      <c r="I422" s="710">
        <f t="shared" si="113"/>
        <v>298.05538547812938</v>
      </c>
      <c r="J422" s="710">
        <f t="shared" si="114"/>
        <v>298.04952860997849</v>
      </c>
      <c r="K422" s="710">
        <f t="shared" si="115"/>
        <v>298.04609434035149</v>
      </c>
      <c r="L422" s="710">
        <f t="shared" si="116"/>
        <v>298.04496042336149</v>
      </c>
      <c r="N422" s="580">
        <v>348</v>
      </c>
      <c r="O422" s="710">
        <f t="shared" si="117"/>
        <v>1.3188028649185319</v>
      </c>
      <c r="P422" s="710">
        <f t="shared" si="118"/>
        <v>744.08767026354269</v>
      </c>
      <c r="Q422" s="710">
        <f t="shared" si="119"/>
        <v>729.87895933131472</v>
      </c>
      <c r="R422" s="710">
        <f t="shared" si="120"/>
        <v>719.67160026198349</v>
      </c>
      <c r="S422" s="710">
        <f t="shared" si="121"/>
        <v>713.51330199467361</v>
      </c>
      <c r="T422" s="710">
        <f t="shared" si="122"/>
        <v>711.43263257776482</v>
      </c>
    </row>
    <row r="423" spans="2:20">
      <c r="B423" s="580">
        <v>349</v>
      </c>
      <c r="C423" s="710">
        <f t="shared" si="107"/>
        <v>1.3225925283234703</v>
      </c>
      <c r="D423" s="710">
        <f t="shared" si="108"/>
        <v>1431.5401756980316</v>
      </c>
      <c r="E423" s="710">
        <f t="shared" si="109"/>
        <v>576.67592211486624</v>
      </c>
      <c r="F423" s="710">
        <f t="shared" si="110"/>
        <v>340.87459880763373</v>
      </c>
      <c r="G423" s="710">
        <f t="shared" si="111"/>
        <v>302.73796172670518</v>
      </c>
      <c r="H423" s="717">
        <f t="shared" si="112"/>
        <v>298.06458827376832</v>
      </c>
      <c r="I423" s="710">
        <f t="shared" si="113"/>
        <v>298.05603026600215</v>
      </c>
      <c r="J423" s="710">
        <f t="shared" si="114"/>
        <v>298.05012279423011</v>
      </c>
      <c r="K423" s="710">
        <f t="shared" si="115"/>
        <v>298.04665854168184</v>
      </c>
      <c r="L423" s="710">
        <f t="shared" si="116"/>
        <v>298.04551466400989</v>
      </c>
      <c r="N423" s="580">
        <v>349</v>
      </c>
      <c r="O423" s="710">
        <f t="shared" si="117"/>
        <v>1.3225925283234703</v>
      </c>
      <c r="P423" s="710">
        <f t="shared" si="118"/>
        <v>745.05273035519747</v>
      </c>
      <c r="Q423" s="710">
        <f t="shared" si="119"/>
        <v>730.86036018614413</v>
      </c>
      <c r="R423" s="710">
        <f t="shared" si="120"/>
        <v>720.66470256053594</v>
      </c>
      <c r="S423" s="710">
        <f t="shared" si="121"/>
        <v>714.51341110194005</v>
      </c>
      <c r="T423" s="710">
        <f t="shared" si="122"/>
        <v>712.43502073585466</v>
      </c>
    </row>
    <row r="424" spans="2:20">
      <c r="B424" s="580">
        <v>350</v>
      </c>
      <c r="C424" s="710">
        <f t="shared" si="107"/>
        <v>1.3263821917284087</v>
      </c>
      <c r="D424" s="710">
        <f t="shared" si="108"/>
        <v>1431.7028408315412</v>
      </c>
      <c r="E424" s="710">
        <f t="shared" si="109"/>
        <v>577.40289338204389</v>
      </c>
      <c r="F424" s="710">
        <f t="shared" si="110"/>
        <v>341.10671825849175</v>
      </c>
      <c r="G424" s="710">
        <f t="shared" si="111"/>
        <v>302.777257943574</v>
      </c>
      <c r="H424" s="717">
        <f t="shared" si="112"/>
        <v>298.06531092652398</v>
      </c>
      <c r="I424" s="710">
        <f t="shared" si="113"/>
        <v>298.0566803558666</v>
      </c>
      <c r="J424" s="710">
        <f t="shared" si="114"/>
        <v>298.05072203606557</v>
      </c>
      <c r="K424" s="710">
        <f t="shared" si="115"/>
        <v>298.04722765381325</v>
      </c>
      <c r="L424" s="710">
        <f t="shared" si="116"/>
        <v>298.04607376624921</v>
      </c>
      <c r="N424" s="580">
        <v>350</v>
      </c>
      <c r="O424" s="710">
        <f t="shared" si="117"/>
        <v>1.3263821917284087</v>
      </c>
      <c r="P424" s="710">
        <f t="shared" si="118"/>
        <v>746.01667151949744</v>
      </c>
      <c r="Q424" s="710">
        <f t="shared" si="119"/>
        <v>731.84062316751692</v>
      </c>
      <c r="R424" s="710">
        <f t="shared" si="120"/>
        <v>721.6566534185331</v>
      </c>
      <c r="S424" s="710">
        <f t="shared" si="121"/>
        <v>715.51236064469072</v>
      </c>
      <c r="T424" s="710">
        <f t="shared" si="122"/>
        <v>713.43624668701068</v>
      </c>
    </row>
    <row r="425" spans="2:20">
      <c r="B425" s="580">
        <v>351</v>
      </c>
      <c r="C425" s="710">
        <f t="shared" si="107"/>
        <v>1.330171855133347</v>
      </c>
      <c r="D425" s="710">
        <f t="shared" si="108"/>
        <v>1431.8644910472285</v>
      </c>
      <c r="E425" s="710">
        <f t="shared" si="109"/>
        <v>578.1286208703433</v>
      </c>
      <c r="F425" s="710">
        <f t="shared" si="110"/>
        <v>341.33919238427939</v>
      </c>
      <c r="G425" s="710">
        <f t="shared" si="111"/>
        <v>302.81673529724242</v>
      </c>
      <c r="H425" s="717">
        <f t="shared" si="112"/>
        <v>298.06603924729217</v>
      </c>
      <c r="I425" s="710">
        <f t="shared" si="113"/>
        <v>298.05733577167717</v>
      </c>
      <c r="J425" s="710">
        <f t="shared" si="114"/>
        <v>298.05132635942914</v>
      </c>
      <c r="K425" s="710">
        <f t="shared" si="115"/>
        <v>298.04780170067698</v>
      </c>
      <c r="L425" s="710">
        <f t="shared" si="116"/>
        <v>298.04663775400405</v>
      </c>
      <c r="N425" s="580">
        <v>351</v>
      </c>
      <c r="O425" s="710">
        <f t="shared" si="117"/>
        <v>1.330171855133347</v>
      </c>
      <c r="P425" s="710">
        <f t="shared" si="118"/>
        <v>746.97949505376971</v>
      </c>
      <c r="Q425" s="710">
        <f t="shared" si="119"/>
        <v>732.81974959472655</v>
      </c>
      <c r="R425" s="710">
        <f t="shared" si="120"/>
        <v>722.6474541709988</v>
      </c>
      <c r="S425" s="710">
        <f t="shared" si="121"/>
        <v>716.51015196736876</v>
      </c>
      <c r="T425" s="710">
        <f t="shared" si="122"/>
        <v>714.43631177873965</v>
      </c>
    </row>
    <row r="426" spans="2:20">
      <c r="B426" s="580">
        <v>352</v>
      </c>
      <c r="C426" s="710">
        <f t="shared" si="107"/>
        <v>1.3339615185382852</v>
      </c>
      <c r="D426" s="710">
        <f t="shared" si="108"/>
        <v>1432.0251404091734</v>
      </c>
      <c r="E426" s="710">
        <f t="shared" si="109"/>
        <v>578.85310672559683</v>
      </c>
      <c r="F426" s="710">
        <f t="shared" si="110"/>
        <v>341.57201910413028</v>
      </c>
      <c r="G426" s="710">
        <f t="shared" si="111"/>
        <v>302.85639378544329</v>
      </c>
      <c r="H426" s="717">
        <f t="shared" si="112"/>
        <v>298.06677326001045</v>
      </c>
      <c r="I426" s="710">
        <f t="shared" si="113"/>
        <v>298.05799653738381</v>
      </c>
      <c r="J426" s="710">
        <f t="shared" si="114"/>
        <v>298.05193578826425</v>
      </c>
      <c r="K426" s="710">
        <f t="shared" si="115"/>
        <v>298.0483807062061</v>
      </c>
      <c r="L426" s="710">
        <f t="shared" si="116"/>
        <v>298.04720665120129</v>
      </c>
      <c r="N426" s="580">
        <v>352</v>
      </c>
      <c r="O426" s="710">
        <f t="shared" si="117"/>
        <v>1.3339615185382852</v>
      </c>
      <c r="P426" s="710">
        <f t="shared" si="118"/>
        <v>747.94120225383688</v>
      </c>
      <c r="Q426" s="710">
        <f t="shared" si="119"/>
        <v>733.7977407855376</v>
      </c>
      <c r="R426" s="710">
        <f t="shared" si="120"/>
        <v>723.63710615140917</v>
      </c>
      <c r="S426" s="710">
        <f t="shared" si="121"/>
        <v>717.50678641285867</v>
      </c>
      <c r="T426" s="710">
        <f t="shared" si="122"/>
        <v>715.4352173569863</v>
      </c>
    </row>
    <row r="427" spans="2:20">
      <c r="B427" s="580">
        <v>353</v>
      </c>
      <c r="C427" s="710">
        <f t="shared" si="107"/>
        <v>1.3377511819432235</v>
      </c>
      <c r="D427" s="710">
        <f t="shared" si="108"/>
        <v>1432.1848027511251</v>
      </c>
      <c r="E427" s="710">
        <f t="shared" si="109"/>
        <v>579.57635310266937</v>
      </c>
      <c r="F427" s="710">
        <f t="shared" si="110"/>
        <v>341.80519634458244</v>
      </c>
      <c r="G427" s="710">
        <f t="shared" si="111"/>
        <v>302.89623340349931</v>
      </c>
      <c r="H427" s="717">
        <f t="shared" si="112"/>
        <v>298.06751298860689</v>
      </c>
      <c r="I427" s="710">
        <f t="shared" si="113"/>
        <v>298.05866267693182</v>
      </c>
      <c r="J427" s="710">
        <f t="shared" si="114"/>
        <v>298.05255034651361</v>
      </c>
      <c r="K427" s="710">
        <f t="shared" si="115"/>
        <v>298.04896469433447</v>
      </c>
      <c r="L427" s="710">
        <f t="shared" si="116"/>
        <v>298.04778048176973</v>
      </c>
      <c r="N427" s="580">
        <v>353</v>
      </c>
      <c r="O427" s="710">
        <f t="shared" si="117"/>
        <v>1.3377511819432235</v>
      </c>
      <c r="P427" s="710">
        <f t="shared" si="118"/>
        <v>748.90179441401926</v>
      </c>
      <c r="Q427" s="710">
        <f t="shared" si="119"/>
        <v>734.77459805618582</v>
      </c>
      <c r="R427" s="710">
        <f t="shared" si="120"/>
        <v>724.62561069169431</v>
      </c>
      <c r="S427" s="710">
        <f t="shared" si="121"/>
        <v>718.50226532248792</v>
      </c>
      <c r="T427" s="710">
        <f t="shared" si="122"/>
        <v>716.43296476613443</v>
      </c>
    </row>
    <row r="428" spans="2:20">
      <c r="B428" s="580">
        <v>354</v>
      </c>
      <c r="C428" s="710">
        <f t="shared" si="107"/>
        <v>1.3415408453481619</v>
      </c>
      <c r="D428" s="710">
        <f t="shared" si="108"/>
        <v>1432.3434916803769</v>
      </c>
      <c r="E428" s="710">
        <f t="shared" si="109"/>
        <v>580.29836216517515</v>
      </c>
      <c r="F428" s="710">
        <f t="shared" si="110"/>
        <v>342.03872203956865</v>
      </c>
      <c r="G428" s="710">
        <f t="shared" si="111"/>
        <v>302.93625414433734</v>
      </c>
      <c r="H428" s="717">
        <f t="shared" si="112"/>
        <v>298.06825845699967</v>
      </c>
      <c r="I428" s="710">
        <f t="shared" si="113"/>
        <v>298.0593342142617</v>
      </c>
      <c r="J428" s="710">
        <f t="shared" si="114"/>
        <v>298.05317005811821</v>
      </c>
      <c r="K428" s="710">
        <f t="shared" si="115"/>
        <v>298.04955368899709</v>
      </c>
      <c r="L428" s="710">
        <f t="shared" si="116"/>
        <v>298.04835926963966</v>
      </c>
      <c r="N428" s="580">
        <v>354</v>
      </c>
      <c r="O428" s="710">
        <f t="shared" si="117"/>
        <v>1.3415408453481619</v>
      </c>
      <c r="P428" s="710">
        <f t="shared" si="118"/>
        <v>749.86127282713653</v>
      </c>
      <c r="Q428" s="710">
        <f t="shared" si="119"/>
        <v>735.75032272138174</v>
      </c>
      <c r="R428" s="710">
        <f t="shared" si="120"/>
        <v>725.61296912223975</v>
      </c>
      <c r="S428" s="710">
        <f t="shared" si="121"/>
        <v>719.49659003602869</v>
      </c>
      <c r="T428" s="710">
        <f t="shared" si="122"/>
        <v>717.42955534900955</v>
      </c>
    </row>
    <row r="429" spans="2:20">
      <c r="B429" s="580">
        <v>355</v>
      </c>
      <c r="C429" s="710">
        <f t="shared" si="107"/>
        <v>1.3453305087531002</v>
      </c>
      <c r="D429" s="710">
        <f t="shared" si="108"/>
        <v>1432.5012205815785</v>
      </c>
      <c r="E429" s="710">
        <f t="shared" si="109"/>
        <v>581.01913608519965</v>
      </c>
      <c r="F429" s="710">
        <f t="shared" si="110"/>
        <v>342.2725941304065</v>
      </c>
      <c r="G429" s="710">
        <f t="shared" si="111"/>
        <v>302.97645599850267</v>
      </c>
      <c r="H429" s="717">
        <f t="shared" si="112"/>
        <v>298.0690096890969</v>
      </c>
      <c r="I429" s="710">
        <f t="shared" si="113"/>
        <v>298.06001117330851</v>
      </c>
      <c r="J429" s="710">
        <f t="shared" si="114"/>
        <v>298.05379494701754</v>
      </c>
      <c r="K429" s="710">
        <f t="shared" si="115"/>
        <v>298.05014771412903</v>
      </c>
      <c r="L429" s="710">
        <f t="shared" si="116"/>
        <v>298.04894303874261</v>
      </c>
      <c r="N429" s="580">
        <v>355</v>
      </c>
      <c r="O429" s="710">
        <f t="shared" si="117"/>
        <v>1.3453305087531002</v>
      </c>
      <c r="P429" s="710">
        <f t="shared" si="118"/>
        <v>750.81963878450938</v>
      </c>
      <c r="Q429" s="710">
        <f t="shared" si="119"/>
        <v>736.72491609431086</v>
      </c>
      <c r="R429" s="710">
        <f t="shared" si="120"/>
        <v>726.59918277188876</v>
      </c>
      <c r="S429" s="710">
        <f t="shared" si="121"/>
        <v>720.48976189169969</v>
      </c>
      <c r="T429" s="710">
        <f t="shared" si="122"/>
        <v>718.42499044687986</v>
      </c>
    </row>
    <row r="430" spans="2:20">
      <c r="B430" s="580">
        <v>356</v>
      </c>
      <c r="C430" s="710">
        <f t="shared" si="107"/>
        <v>1.3491201721580384</v>
      </c>
      <c r="D430" s="710">
        <f t="shared" si="108"/>
        <v>1432.6580026204808</v>
      </c>
      <c r="E430" s="710">
        <f t="shared" si="109"/>
        <v>581.73867704302722</v>
      </c>
      <c r="F430" s="710">
        <f t="shared" si="110"/>
        <v>342.50681056578827</v>
      </c>
      <c r="G430" s="710">
        <f t="shared" si="111"/>
        <v>303.01683895417347</v>
      </c>
      <c r="H430" s="717">
        <f t="shared" si="112"/>
        <v>298.06976670879624</v>
      </c>
      <c r="I430" s="710">
        <f t="shared" si="113"/>
        <v>298.06069357800186</v>
      </c>
      <c r="J430" s="710">
        <f t="shared" si="114"/>
        <v>298.05442503714892</v>
      </c>
      <c r="K430" s="710">
        <f t="shared" si="115"/>
        <v>298.05074679366578</v>
      </c>
      <c r="L430" s="710">
        <f t="shared" si="116"/>
        <v>298.04953181301079</v>
      </c>
      <c r="N430" s="580">
        <v>356</v>
      </c>
      <c r="O430" s="710">
        <f t="shared" si="117"/>
        <v>1.3491201721580384</v>
      </c>
      <c r="P430" s="710">
        <f t="shared" si="118"/>
        <v>751.77689357596125</v>
      </c>
      <c r="Q430" s="710">
        <f t="shared" si="119"/>
        <v>737.69837948663655</v>
      </c>
      <c r="R430" s="710">
        <f t="shared" si="120"/>
        <v>727.58425296794394</v>
      </c>
      <c r="S430" s="710">
        <f t="shared" si="121"/>
        <v>721.48178222616809</v>
      </c>
      <c r="T430" s="710">
        <f t="shared" si="122"/>
        <v>719.41927139945869</v>
      </c>
    </row>
    <row r="431" spans="2:20">
      <c r="B431" s="580">
        <v>357</v>
      </c>
      <c r="C431" s="710">
        <f t="shared" si="107"/>
        <v>1.3529098355629767</v>
      </c>
      <c r="D431" s="710">
        <f t="shared" si="108"/>
        <v>1432.8138507476192</v>
      </c>
      <c r="E431" s="710">
        <f t="shared" si="109"/>
        <v>582.45698722687325</v>
      </c>
      <c r="F431" s="710">
        <f t="shared" si="110"/>
        <v>342.74136930177042</v>
      </c>
      <c r="G431" s="710">
        <f t="shared" si="111"/>
        <v>303.05740299717479</v>
      </c>
      <c r="H431" s="717">
        <f t="shared" si="112"/>
        <v>298.07052953998465</v>
      </c>
      <c r="I431" s="710">
        <f t="shared" si="113"/>
        <v>298.06138145226544</v>
      </c>
      <c r="J431" s="710">
        <f t="shared" si="114"/>
        <v>298.05506035244736</v>
      </c>
      <c r="K431" s="710">
        <f t="shared" si="115"/>
        <v>298.05135095154242</v>
      </c>
      <c r="L431" s="710">
        <f t="shared" si="116"/>
        <v>298.05012561637699</v>
      </c>
      <c r="N431" s="580">
        <v>357</v>
      </c>
      <c r="O431" s="710">
        <f t="shared" si="117"/>
        <v>1.3529098355629767</v>
      </c>
      <c r="P431" s="710">
        <f t="shared" si="118"/>
        <v>752.73303848982016</v>
      </c>
      <c r="Q431" s="710">
        <f t="shared" si="119"/>
        <v>738.67071420850141</v>
      </c>
      <c r="R431" s="710">
        <f t="shared" si="120"/>
        <v>728.56818103616854</v>
      </c>
      <c r="S431" s="710">
        <f t="shared" si="121"/>
        <v>722.47265237455144</v>
      </c>
      <c r="T431" s="710">
        <f t="shared" si="122"/>
        <v>720.41239954490584</v>
      </c>
    </row>
    <row r="432" spans="2:20">
      <c r="B432" s="580">
        <v>358</v>
      </c>
      <c r="C432" s="710">
        <f t="shared" si="107"/>
        <v>1.3566994989679151</v>
      </c>
      <c r="D432" s="710">
        <f t="shared" si="108"/>
        <v>1432.9687777019328</v>
      </c>
      <c r="E432" s="710">
        <f t="shared" si="109"/>
        <v>583.17406883262174</v>
      </c>
      <c r="F432" s="710">
        <f t="shared" si="110"/>
        <v>342.97626830176284</v>
      </c>
      <c r="G432" s="710">
        <f t="shared" si="111"/>
        <v>303.09814811099284</v>
      </c>
      <c r="H432" s="717">
        <f t="shared" si="112"/>
        <v>298.07129820653824</v>
      </c>
      <c r="I432" s="710">
        <f t="shared" si="113"/>
        <v>298.06207482001656</v>
      </c>
      <c r="J432" s="710">
        <f t="shared" si="114"/>
        <v>298.05570091684501</v>
      </c>
      <c r="K432" s="710">
        <f t="shared" si="115"/>
        <v>298.05196021169343</v>
      </c>
      <c r="L432" s="710">
        <f t="shared" si="116"/>
        <v>298.05072447277399</v>
      </c>
      <c r="N432" s="580">
        <v>358</v>
      </c>
      <c r="O432" s="710">
        <f t="shared" si="117"/>
        <v>1.3566994989679151</v>
      </c>
      <c r="P432" s="710">
        <f t="shared" si="118"/>
        <v>753.68807481292038</v>
      </c>
      <c r="Q432" s="710">
        <f t="shared" si="119"/>
        <v>739.6419215685288</v>
      </c>
      <c r="R432" s="710">
        <f t="shared" si="120"/>
        <v>729.55096830078935</v>
      </c>
      <c r="S432" s="710">
        <f t="shared" si="121"/>
        <v>723.46237367041931</v>
      </c>
      <c r="T432" s="710">
        <f t="shared" si="122"/>
        <v>721.40437621982971</v>
      </c>
    </row>
    <row r="433" spans="2:20">
      <c r="B433" s="580">
        <v>359</v>
      </c>
      <c r="C433" s="710">
        <f t="shared" si="107"/>
        <v>1.3604891623728534</v>
      </c>
      <c r="D433" s="710">
        <f t="shared" si="108"/>
        <v>1433.1227960143253</v>
      </c>
      <c r="E433" s="710">
        <f t="shared" si="109"/>
        <v>583.88992406356715</v>
      </c>
      <c r="F433" s="710">
        <f t="shared" si="110"/>
        <v>343.21150553651785</v>
      </c>
      <c r="G433" s="710">
        <f t="shared" si="111"/>
        <v>303.13907427678907</v>
      </c>
      <c r="H433" s="717">
        <f t="shared" si="112"/>
        <v>298.07207273232171</v>
      </c>
      <c r="I433" s="710">
        <f t="shared" si="113"/>
        <v>298.06277370516625</v>
      </c>
      <c r="J433" s="710">
        <f t="shared" si="114"/>
        <v>298.05634675427098</v>
      </c>
      <c r="K433" s="710">
        <f t="shared" si="115"/>
        <v>298.05257459805227</v>
      </c>
      <c r="L433" s="710">
        <f t="shared" si="116"/>
        <v>298.05132840613436</v>
      </c>
      <c r="N433" s="580">
        <v>359</v>
      </c>
      <c r="O433" s="710">
        <f t="shared" si="117"/>
        <v>1.3604891623728534</v>
      </c>
      <c r="P433" s="710">
        <f t="shared" si="118"/>
        <v>754.64200383060427</v>
      </c>
      <c r="Q433" s="710">
        <f t="shared" si="119"/>
        <v>740.61200287382485</v>
      </c>
      <c r="R433" s="710">
        <f t="shared" si="120"/>
        <v>730.53261608449725</v>
      </c>
      <c r="S433" s="710">
        <f t="shared" si="121"/>
        <v>724.45094744579478</v>
      </c>
      <c r="T433" s="710">
        <f t="shared" si="122"/>
        <v>722.39520275928919</v>
      </c>
    </row>
    <row r="434" spans="2:20">
      <c r="B434" s="580">
        <v>360</v>
      </c>
      <c r="C434" s="710">
        <f t="shared" si="107"/>
        <v>1.3642788257777918</v>
      </c>
      <c r="D434" s="710">
        <f t="shared" si="108"/>
        <v>1433.2759180111623</v>
      </c>
      <c r="E434" s="710">
        <f t="shared" si="109"/>
        <v>584.60455513016143</v>
      </c>
      <c r="F434" s="710">
        <f t="shared" si="110"/>
        <v>343.44707898411895</v>
      </c>
      <c r="G434" s="710">
        <f t="shared" si="111"/>
        <v>303.18018147341422</v>
      </c>
      <c r="H434" s="717">
        <f t="shared" si="112"/>
        <v>298.07285314118832</v>
      </c>
      <c r="I434" s="710">
        <f t="shared" si="113"/>
        <v>298.06347813161847</v>
      </c>
      <c r="J434" s="710">
        <f t="shared" si="114"/>
        <v>298.0569978886511</v>
      </c>
      <c r="K434" s="710">
        <f t="shared" si="115"/>
        <v>298.05319413455118</v>
      </c>
      <c r="L434" s="710">
        <f t="shared" si="116"/>
        <v>298.05193744039008</v>
      </c>
      <c r="N434" s="580">
        <v>360</v>
      </c>
      <c r="O434" s="710">
        <f t="shared" si="117"/>
        <v>1.3642788257777918</v>
      </c>
      <c r="P434" s="710">
        <f t="shared" si="118"/>
        <v>755.59482682672376</v>
      </c>
      <c r="Q434" s="710">
        <f t="shared" si="119"/>
        <v>741.58095942998023</v>
      </c>
      <c r="R434" s="710">
        <f t="shared" si="120"/>
        <v>731.51312570844971</v>
      </c>
      <c r="S434" s="710">
        <f t="shared" si="121"/>
        <v>725.43837503115674</v>
      </c>
      <c r="T434" s="710">
        <f t="shared" si="122"/>
        <v>723.38488049679484</v>
      </c>
    </row>
    <row r="435" spans="2:20">
      <c r="B435" s="580">
        <v>361</v>
      </c>
      <c r="C435" s="710">
        <f t="shared" si="107"/>
        <v>1.3680684891827299</v>
      </c>
      <c r="D435" s="710">
        <f t="shared" si="108"/>
        <v>1433.4281558177126</v>
      </c>
      <c r="E435" s="710">
        <f t="shared" si="109"/>
        <v>585.31796424976551</v>
      </c>
      <c r="F435" s="710">
        <f t="shared" si="110"/>
        <v>343.68298662996921</v>
      </c>
      <c r="G435" s="710">
        <f t="shared" si="111"/>
        <v>303.22146967742236</v>
      </c>
      <c r="H435" s="717">
        <f t="shared" si="112"/>
        <v>298.07363945697944</v>
      </c>
      <c r="I435" s="710">
        <f t="shared" si="113"/>
        <v>298.06418812327013</v>
      </c>
      <c r="J435" s="710">
        <f t="shared" si="114"/>
        <v>298.0576543439073</v>
      </c>
      <c r="K435" s="710">
        <f t="shared" si="115"/>
        <v>298.0538188451207</v>
      </c>
      <c r="L435" s="710">
        <f t="shared" si="116"/>
        <v>298.05255159947217</v>
      </c>
      <c r="N435" s="580">
        <v>361</v>
      </c>
      <c r="O435" s="710">
        <f t="shared" si="117"/>
        <v>1.3680684891827299</v>
      </c>
      <c r="P435" s="710">
        <f t="shared" si="118"/>
        <v>756.54654508364217</v>
      </c>
      <c r="Q435" s="710">
        <f t="shared" si="119"/>
        <v>742.54879254107175</v>
      </c>
      <c r="R435" s="710">
        <f t="shared" si="120"/>
        <v>732.49249849227249</v>
      </c>
      <c r="S435" s="710">
        <f t="shared" si="121"/>
        <v>726.42465775544167</v>
      </c>
      <c r="T435" s="710">
        <f t="shared" si="122"/>
        <v>724.37341076431142</v>
      </c>
    </row>
    <row r="436" spans="2:20">
      <c r="B436" s="580">
        <v>362</v>
      </c>
      <c r="C436" s="710">
        <f t="shared" si="107"/>
        <v>1.3718581525876683</v>
      </c>
      <c r="D436" s="710">
        <f t="shared" si="108"/>
        <v>1433.579521361529</v>
      </c>
      <c r="E436" s="710">
        <f t="shared" si="109"/>
        <v>586.03015364640601</v>
      </c>
      <c r="F436" s="710">
        <f t="shared" si="110"/>
        <v>343.91922646677972</v>
      </c>
      <c r="G436" s="710">
        <f t="shared" si="111"/>
        <v>303.26293886308486</v>
      </c>
      <c r="H436" s="717">
        <f t="shared" si="112"/>
        <v>298.07443170352434</v>
      </c>
      <c r="I436" s="710">
        <f t="shared" si="113"/>
        <v>298.06490370401082</v>
      </c>
      <c r="J436" s="710">
        <f t="shared" si="114"/>
        <v>298.05831614395754</v>
      </c>
      <c r="K436" s="710">
        <f t="shared" si="115"/>
        <v>298.05444875368943</v>
      </c>
      <c r="L436" s="710">
        <f t="shared" si="116"/>
        <v>298.0531709073104</v>
      </c>
      <c r="N436" s="580">
        <v>362</v>
      </c>
      <c r="O436" s="710">
        <f t="shared" si="117"/>
        <v>1.3718581525876683</v>
      </c>
      <c r="P436" s="710">
        <f t="shared" si="118"/>
        <v>757.49715988223625</v>
      </c>
      <c r="Q436" s="710">
        <f t="shared" si="119"/>
        <v>743.51550350966454</v>
      </c>
      <c r="R436" s="710">
        <f t="shared" si="120"/>
        <v>733.47073575406114</v>
      </c>
      <c r="S436" s="710">
        <f t="shared" si="121"/>
        <v>727.40979694604493</v>
      </c>
      <c r="T436" s="710">
        <f t="shared" si="122"/>
        <v>725.36079489225926</v>
      </c>
    </row>
    <row r="437" spans="2:20">
      <c r="B437" s="580">
        <v>363</v>
      </c>
      <c r="C437" s="710">
        <f t="shared" si="107"/>
        <v>1.3756478159926067</v>
      </c>
      <c r="D437" s="710">
        <f t="shared" si="108"/>
        <v>1433.7300263757734</v>
      </c>
      <c r="E437" s="710">
        <f t="shared" si="109"/>
        <v>586.74112555053534</v>
      </c>
      <c r="F437" s="710">
        <f t="shared" si="110"/>
        <v>344.15579649455714</v>
      </c>
      <c r="G437" s="710">
        <f t="shared" si="111"/>
        <v>303.30458900240427</v>
      </c>
      <c r="H437" s="717">
        <f t="shared" si="112"/>
        <v>298.07522990463997</v>
      </c>
      <c r="I437" s="710">
        <f t="shared" si="113"/>
        <v>298.06562489772205</v>
      </c>
      <c r="J437" s="710">
        <f t="shared" si="114"/>
        <v>298.05898331271544</v>
      </c>
      <c r="K437" s="710">
        <f t="shared" si="115"/>
        <v>298.05508388418366</v>
      </c>
      <c r="L437" s="710">
        <f t="shared" si="116"/>
        <v>298.05379538783296</v>
      </c>
      <c r="N437" s="580">
        <v>363</v>
      </c>
      <c r="O437" s="710">
        <f t="shared" si="117"/>
        <v>1.3756478159926067</v>
      </c>
      <c r="P437" s="710">
        <f t="shared" si="118"/>
        <v>758.44667250189752</v>
      </c>
      <c r="Q437" s="710">
        <f t="shared" si="119"/>
        <v>744.48109363681306</v>
      </c>
      <c r="R437" s="710">
        <f t="shared" si="120"/>
        <v>734.44783881038313</v>
      </c>
      <c r="S437" s="710">
        <f t="shared" si="121"/>
        <v>728.39379392882279</v>
      </c>
      <c r="T437" s="710">
        <f t="shared" si="122"/>
        <v>726.3470342095161</v>
      </c>
    </row>
    <row r="438" spans="2:20">
      <c r="B438" s="580">
        <v>364</v>
      </c>
      <c r="C438" s="710">
        <f t="shared" si="107"/>
        <v>1.379437479397545</v>
      </c>
      <c r="D438" s="710">
        <f t="shared" si="108"/>
        <v>1433.8796824024846</v>
      </c>
      <c r="E438" s="710">
        <f t="shared" si="109"/>
        <v>587.45088219879722</v>
      </c>
      <c r="F438" s="710">
        <f t="shared" si="110"/>
        <v>344.39269472059192</v>
      </c>
      <c r="G438" s="710">
        <f t="shared" si="111"/>
        <v>303.34642006512826</v>
      </c>
      <c r="H438" s="717">
        <f t="shared" si="112"/>
        <v>298.07603408413058</v>
      </c>
      <c r="I438" s="710">
        <f t="shared" si="113"/>
        <v>298.06635172827748</v>
      </c>
      <c r="J438" s="710">
        <f t="shared" si="114"/>
        <v>298.05965587408986</v>
      </c>
      <c r="K438" s="710">
        <f t="shared" si="115"/>
        <v>298.05572426052697</v>
      </c>
      <c r="L438" s="710">
        <f t="shared" si="116"/>
        <v>298.05442506496593</v>
      </c>
      <c r="N438" s="580">
        <v>364</v>
      </c>
      <c r="O438" s="710">
        <f t="shared" si="117"/>
        <v>1.379437479397545</v>
      </c>
      <c r="P438" s="710">
        <f t="shared" si="118"/>
        <v>759.39508422053416</v>
      </c>
      <c r="Q438" s="710">
        <f t="shared" si="119"/>
        <v>745.44556422206369</v>
      </c>
      <c r="R438" s="710">
        <f t="shared" si="120"/>
        <v>735.42380897627936</v>
      </c>
      <c r="S438" s="710">
        <f t="shared" si="121"/>
        <v>729.37665002809467</v>
      </c>
      <c r="T438" s="710">
        <f t="shared" si="122"/>
        <v>727.33213004341894</v>
      </c>
    </row>
    <row r="439" spans="2:20">
      <c r="B439" s="580">
        <v>365</v>
      </c>
      <c r="C439" s="710">
        <f t="shared" si="107"/>
        <v>1.3832271428024832</v>
      </c>
      <c r="D439" s="710">
        <f t="shared" si="108"/>
        <v>1434.0285007957921</v>
      </c>
      <c r="E439" s="710">
        <f t="shared" si="109"/>
        <v>588.15942583379615</v>
      </c>
      <c r="F439" s="710">
        <f t="shared" si="110"/>
        <v>344.62991915944548</v>
      </c>
      <c r="G439" s="710">
        <f t="shared" si="111"/>
        <v>303.38843201876352</v>
      </c>
      <c r="H439" s="717">
        <f t="shared" si="112"/>
        <v>298.07684426578754</v>
      </c>
      <c r="I439" s="710">
        <f t="shared" si="113"/>
        <v>298.06708421954238</v>
      </c>
      <c r="J439" s="710">
        <f t="shared" si="114"/>
        <v>298.06033385198458</v>
      </c>
      <c r="K439" s="710">
        <f t="shared" si="115"/>
        <v>298.05636990664004</v>
      </c>
      <c r="L439" s="710">
        <f t="shared" si="116"/>
        <v>298.05505996263315</v>
      </c>
      <c r="N439" s="580">
        <v>365</v>
      </c>
      <c r="O439" s="710">
        <f t="shared" si="117"/>
        <v>1.3832271428024832</v>
      </c>
      <c r="P439" s="710">
        <f t="shared" si="118"/>
        <v>760.34239631457251</v>
      </c>
      <c r="Q439" s="710">
        <f t="shared" si="119"/>
        <v>746.4089165634557</v>
      </c>
      <c r="R439" s="710">
        <f t="shared" si="120"/>
        <v>736.39864756526617</v>
      </c>
      <c r="S439" s="710">
        <f t="shared" si="121"/>
        <v>730.35836656664401</v>
      </c>
      <c r="T439" s="710">
        <f t="shared" si="122"/>
        <v>728.31608371976597</v>
      </c>
    </row>
    <row r="440" spans="2:20">
      <c r="B440" s="580">
        <v>366</v>
      </c>
      <c r="C440" s="710">
        <f t="shared" si="107"/>
        <v>1.3870168062074215</v>
      </c>
      <c r="D440" s="710">
        <f t="shared" si="108"/>
        <v>1434.1764927250738</v>
      </c>
      <c r="E440" s="710">
        <f t="shared" si="109"/>
        <v>588.86675870387148</v>
      </c>
      <c r="F440" s="710">
        <f t="shared" si="110"/>
        <v>344.86746783293768</v>
      </c>
      <c r="G440" s="710">
        <f t="shared" si="111"/>
        <v>303.43062482858949</v>
      </c>
      <c r="H440" s="717">
        <f t="shared" si="112"/>
        <v>298.07766047338896</v>
      </c>
      <c r="I440" s="710">
        <f t="shared" si="113"/>
        <v>298.06782239537335</v>
      </c>
      <c r="J440" s="710">
        <f t="shared" si="114"/>
        <v>298.06101727029807</v>
      </c>
      <c r="K440" s="710">
        <f t="shared" si="115"/>
        <v>298.05702084644008</v>
      </c>
      <c r="L440" s="710">
        <f t="shared" si="116"/>
        <v>298.05570010475589</v>
      </c>
      <c r="N440" s="580">
        <v>366</v>
      </c>
      <c r="O440" s="710">
        <f t="shared" si="117"/>
        <v>1.3870168062074215</v>
      </c>
      <c r="P440" s="710">
        <f t="shared" si="118"/>
        <v>761.28861005895931</v>
      </c>
      <c r="Q440" s="710">
        <f t="shared" si="119"/>
        <v>747.37115195752347</v>
      </c>
      <c r="R440" s="710">
        <f t="shared" si="120"/>
        <v>737.37235588933663</v>
      </c>
      <c r="S440" s="710">
        <f t="shared" si="121"/>
        <v>731.33894486572103</v>
      </c>
      <c r="T440" s="710">
        <f t="shared" si="122"/>
        <v>729.29889656281796</v>
      </c>
    </row>
    <row r="441" spans="2:20">
      <c r="B441" s="580">
        <v>367</v>
      </c>
      <c r="C441" s="710">
        <f t="shared" si="107"/>
        <v>1.3908064696123599</v>
      </c>
      <c r="D441" s="710">
        <f t="shared" si="108"/>
        <v>1434.3236691780626</v>
      </c>
      <c r="E441" s="710">
        <f t="shared" si="109"/>
        <v>589.57288306287523</v>
      </c>
      <c r="F441" s="710">
        <f t="shared" si="110"/>
        <v>345.10533877013393</v>
      </c>
      <c r="G441" s="710">
        <f t="shared" si="111"/>
        <v>303.47299845767196</v>
      </c>
      <c r="H441" s="717">
        <f t="shared" si="112"/>
        <v>298.07848273069953</v>
      </c>
      <c r="I441" s="710">
        <f t="shared" si="113"/>
        <v>298.06856627961804</v>
      </c>
      <c r="J441" s="710">
        <f t="shared" si="114"/>
        <v>298.06170615292325</v>
      </c>
      <c r="K441" s="710">
        <f t="shared" si="115"/>
        <v>298.05767710384072</v>
      </c>
      <c r="L441" s="710">
        <f t="shared" si="116"/>
        <v>298.05634551525236</v>
      </c>
      <c r="N441" s="580">
        <v>367</v>
      </c>
      <c r="O441" s="710">
        <f t="shared" si="117"/>
        <v>1.3908064696123599</v>
      </c>
      <c r="P441" s="710">
        <f t="shared" si="118"/>
        <v>762.23372672716289</v>
      </c>
      <c r="Q441" s="710">
        <f t="shared" si="119"/>
        <v>748.33227169929842</v>
      </c>
      <c r="R441" s="710">
        <f t="shared" si="120"/>
        <v>738.34493525896312</v>
      </c>
      <c r="S441" s="710">
        <f t="shared" si="121"/>
        <v>732.31838624504371</v>
      </c>
      <c r="T441" s="710">
        <f t="shared" si="122"/>
        <v>730.28056989530057</v>
      </c>
    </row>
    <row r="442" spans="2:20">
      <c r="B442" s="580">
        <v>368</v>
      </c>
      <c r="C442" s="710">
        <f t="shared" si="107"/>
        <v>1.3945961330172982</v>
      </c>
      <c r="D442" s="710">
        <f t="shared" si="108"/>
        <v>1434.4700409638983</v>
      </c>
      <c r="E442" s="710">
        <f t="shared" si="109"/>
        <v>590.27780116995473</v>
      </c>
      <c r="F442" s="710">
        <f t="shared" si="110"/>
        <v>345.34353000733182</v>
      </c>
      <c r="G442" s="710">
        <f t="shared" si="111"/>
        <v>303.5155528668771</v>
      </c>
      <c r="H442" s="717">
        <f t="shared" si="112"/>
        <v>298.07931106147026</v>
      </c>
      <c r="I442" s="710">
        <f t="shared" si="113"/>
        <v>298.06931589611474</v>
      </c>
      <c r="J442" s="710">
        <f t="shared" si="114"/>
        <v>298.06240052374687</v>
      </c>
      <c r="K442" s="710">
        <f t="shared" si="115"/>
        <v>298.05833870275171</v>
      </c>
      <c r="L442" s="710">
        <f t="shared" si="116"/>
        <v>298.05699621803745</v>
      </c>
      <c r="N442" s="580">
        <v>368</v>
      </c>
      <c r="O442" s="710">
        <f t="shared" si="117"/>
        <v>1.3945961330172982</v>
      </c>
      <c r="P442" s="710">
        <f t="shared" si="118"/>
        <v>763.17774759117503</v>
      </c>
      <c r="Q442" s="710">
        <f t="shared" si="119"/>
        <v>749.29227708231019</v>
      </c>
      <c r="R442" s="710">
        <f t="shared" si="120"/>
        <v>739.31638698309814</v>
      </c>
      <c r="S442" s="710">
        <f t="shared" si="121"/>
        <v>733.29669202280013</v>
      </c>
      <c r="T442" s="710">
        <f t="shared" si="122"/>
        <v>731.26110503840539</v>
      </c>
    </row>
    <row r="443" spans="2:20">
      <c r="B443" s="580">
        <v>369</v>
      </c>
      <c r="C443" s="710">
        <f t="shared" si="107"/>
        <v>1.3983857964222366</v>
      </c>
      <c r="D443" s="710">
        <f t="shared" si="108"/>
        <v>1434.6156187161298</v>
      </c>
      <c r="E443" s="710">
        <f t="shared" si="109"/>
        <v>590.9815152893384</v>
      </c>
      <c r="F443" s="710">
        <f t="shared" si="110"/>
        <v>345.58203958804802</v>
      </c>
      <c r="G443" s="710">
        <f t="shared" si="111"/>
        <v>303.55828801488462</v>
      </c>
      <c r="H443" s="717">
        <f t="shared" si="112"/>
        <v>298.08014548943805</v>
      </c>
      <c r="I443" s="710">
        <f t="shared" si="113"/>
        <v>298.07007126869235</v>
      </c>
      <c r="J443" s="710">
        <f t="shared" si="114"/>
        <v>298.06310040664954</v>
      </c>
      <c r="K443" s="710">
        <f t="shared" si="115"/>
        <v>298.05900566707828</v>
      </c>
      <c r="L443" s="710">
        <f t="shared" si="116"/>
        <v>298.05765223702247</v>
      </c>
      <c r="N443" s="580">
        <v>369</v>
      </c>
      <c r="O443" s="710">
        <f t="shared" si="117"/>
        <v>1.3983857964222366</v>
      </c>
      <c r="P443" s="710">
        <f t="shared" si="118"/>
        <v>764.12067392151278</v>
      </c>
      <c r="Q443" s="710">
        <f t="shared" si="119"/>
        <v>750.25116939858844</v>
      </c>
      <c r="R443" s="710">
        <f t="shared" si="120"/>
        <v>740.28671236917683</v>
      </c>
      <c r="S443" s="710">
        <f t="shared" si="121"/>
        <v>734.27386351564985</v>
      </c>
      <c r="T443" s="710">
        <f t="shared" si="122"/>
        <v>732.24050331179274</v>
      </c>
    </row>
    <row r="444" spans="2:20">
      <c r="B444" s="580">
        <v>370</v>
      </c>
      <c r="C444" s="710">
        <f t="shared" si="107"/>
        <v>1.4021754598271747</v>
      </c>
      <c r="D444" s="710">
        <f t="shared" si="108"/>
        <v>1434.7604128956643</v>
      </c>
      <c r="E444" s="710">
        <f t="shared" si="109"/>
        <v>591.68402769012675</v>
      </c>
      <c r="F444" s="710">
        <f t="shared" si="110"/>
        <v>345.82086556300453</v>
      </c>
      <c r="G444" s="710">
        <f t="shared" si="111"/>
        <v>303.60120385820181</v>
      </c>
      <c r="H444" s="717">
        <f t="shared" si="112"/>
        <v>298.08098603832559</v>
      </c>
      <c r="I444" s="710">
        <f t="shared" si="113"/>
        <v>298.07083242116983</v>
      </c>
      <c r="J444" s="710">
        <f t="shared" si="114"/>
        <v>298.06380582550514</v>
      </c>
      <c r="K444" s="710">
        <f t="shared" si="115"/>
        <v>298.05967802072121</v>
      </c>
      <c r="L444" s="710">
        <f t="shared" si="116"/>
        <v>298.05831359611471</v>
      </c>
      <c r="N444" s="580">
        <v>370</v>
      </c>
      <c r="O444" s="710">
        <f t="shared" si="117"/>
        <v>1.4021754598271747</v>
      </c>
      <c r="P444" s="710">
        <f t="shared" si="118"/>
        <v>765.06250698721999</v>
      </c>
      <c r="Q444" s="710">
        <f t="shared" si="119"/>
        <v>751.20894993866523</v>
      </c>
      <c r="R444" s="710">
        <f t="shared" si="120"/>
        <v>741.25591272311829</v>
      </c>
      <c r="S444" s="710">
        <f t="shared" si="121"/>
        <v>735.24990203872608</v>
      </c>
      <c r="T444" s="710">
        <f t="shared" si="122"/>
        <v>733.21876603359237</v>
      </c>
    </row>
    <row r="445" spans="2:20">
      <c r="B445" s="580">
        <v>371</v>
      </c>
      <c r="C445" s="710">
        <f t="shared" si="107"/>
        <v>1.4059651232321131</v>
      </c>
      <c r="D445" s="710">
        <f t="shared" si="108"/>
        <v>1434.90443379367</v>
      </c>
      <c r="E445" s="710">
        <f t="shared" si="109"/>
        <v>592.38534064608598</v>
      </c>
      <c r="F445" s="710">
        <f t="shared" si="110"/>
        <v>346.06000599011509</v>
      </c>
      <c r="G445" s="710">
        <f t="shared" si="111"/>
        <v>303.64430035117687</v>
      </c>
      <c r="H445" s="717">
        <f t="shared" si="112"/>
        <v>298.08183273184108</v>
      </c>
      <c r="I445" s="710">
        <f t="shared" si="113"/>
        <v>298.07159937735599</v>
      </c>
      <c r="J445" s="710">
        <f t="shared" si="114"/>
        <v>298.06451680418081</v>
      </c>
      <c r="K445" s="710">
        <f t="shared" si="115"/>
        <v>298.06035578757633</v>
      </c>
      <c r="L445" s="710">
        <f t="shared" si="116"/>
        <v>298.05898031921714</v>
      </c>
      <c r="N445" s="580">
        <v>371</v>
      </c>
      <c r="O445" s="710">
        <f t="shared" si="117"/>
        <v>1.4059651232321131</v>
      </c>
      <c r="P445" s="710">
        <f t="shared" si="118"/>
        <v>766.00324805586922</v>
      </c>
      <c r="Q445" s="710">
        <f t="shared" si="119"/>
        <v>752.16561999157614</v>
      </c>
      <c r="R445" s="710">
        <f t="shared" si="120"/>
        <v>742.22398934932755</v>
      </c>
      <c r="S445" s="710">
        <f t="shared" si="121"/>
        <v>736.22480890563668</v>
      </c>
      <c r="T445" s="710">
        <f t="shared" si="122"/>
        <v>734.19589452040611</v>
      </c>
    </row>
    <row r="446" spans="2:20">
      <c r="B446" s="580">
        <v>372</v>
      </c>
      <c r="C446" s="710">
        <f t="shared" si="107"/>
        <v>1.4097547866370514</v>
      </c>
      <c r="D446" s="710">
        <f t="shared" si="108"/>
        <v>1435.0476915344259</v>
      </c>
      <c r="E446" s="710">
        <f t="shared" si="109"/>
        <v>593.08545643544676</v>
      </c>
      <c r="F446" s="710">
        <f t="shared" si="110"/>
        <v>346.29945893447109</v>
      </c>
      <c r="G446" s="710">
        <f t="shared" si="111"/>
        <v>303.68757744601237</v>
      </c>
      <c r="H446" s="717">
        <f t="shared" si="112"/>
        <v>298.08268559367787</v>
      </c>
      <c r="I446" s="710">
        <f t="shared" si="113"/>
        <v>298.07237216104932</v>
      </c>
      <c r="J446" s="710">
        <f t="shared" si="114"/>
        <v>298.06523336653623</v>
      </c>
      <c r="K446" s="710">
        <f t="shared" si="115"/>
        <v>298.06103899153402</v>
      </c>
      <c r="L446" s="710">
        <f t="shared" si="116"/>
        <v>298.05965243022831</v>
      </c>
      <c r="N446" s="580">
        <v>372</v>
      </c>
      <c r="O446" s="710">
        <f t="shared" si="117"/>
        <v>1.4097547866370514</v>
      </c>
      <c r="P446" s="710">
        <f t="shared" si="118"/>
        <v>766.9428983935635</v>
      </c>
      <c r="Q446" s="710">
        <f t="shared" si="119"/>
        <v>753.12118084486224</v>
      </c>
      <c r="R446" s="710">
        <f t="shared" si="120"/>
        <v>743.19094355069728</v>
      </c>
      <c r="S446" s="710">
        <f t="shared" si="121"/>
        <v>737.19858542846714</v>
      </c>
      <c r="T446" s="710">
        <f t="shared" si="122"/>
        <v>735.17189008730895</v>
      </c>
    </row>
    <row r="447" spans="2:20">
      <c r="B447" s="580">
        <v>373</v>
      </c>
      <c r="C447" s="710">
        <f t="shared" si="107"/>
        <v>1.4135444500419898</v>
      </c>
      <c r="D447" s="710">
        <f t="shared" si="108"/>
        <v>1435.1901960781263</v>
      </c>
      <c r="E447" s="710">
        <f t="shared" si="109"/>
        <v>593.78437734070576</v>
      </c>
      <c r="F447" s="710">
        <f t="shared" si="110"/>
        <v>346.53922246832752</v>
      </c>
      <c r="G447" s="710">
        <f t="shared" si="111"/>
        <v>303.73103509277894</v>
      </c>
      <c r="H447" s="717">
        <f t="shared" si="112"/>
        <v>298.08354464751437</v>
      </c>
      <c r="I447" s="710">
        <f t="shared" si="113"/>
        <v>298.0731507960374</v>
      </c>
      <c r="J447" s="710">
        <f t="shared" si="114"/>
        <v>298.06595553642376</v>
      </c>
      <c r="K447" s="710">
        <f t="shared" si="115"/>
        <v>298.06172765647938</v>
      </c>
      <c r="L447" s="710">
        <f t="shared" si="116"/>
        <v>298.06032995304162</v>
      </c>
      <c r="N447" s="580">
        <v>373</v>
      </c>
      <c r="O447" s="710">
        <f t="shared" si="117"/>
        <v>1.4135444500419898</v>
      </c>
      <c r="P447" s="710">
        <f t="shared" si="118"/>
        <v>767.88145926493769</v>
      </c>
      <c r="Q447" s="710">
        <f t="shared" si="119"/>
        <v>754.07563378457166</v>
      </c>
      <c r="R447" s="710">
        <f t="shared" si="120"/>
        <v>744.15677662860958</v>
      </c>
      <c r="S447" s="710">
        <f t="shared" si="121"/>
        <v>738.17123291778125</v>
      </c>
      <c r="T447" s="710">
        <f t="shared" si="122"/>
        <v>736.14675404785146</v>
      </c>
    </row>
    <row r="448" spans="2:20">
      <c r="B448" s="580">
        <v>374</v>
      </c>
      <c r="C448" s="710">
        <f t="shared" si="107"/>
        <v>1.4173341134469279</v>
      </c>
      <c r="D448" s="710">
        <f t="shared" si="108"/>
        <v>1435.3319572236362</v>
      </c>
      <c r="E448" s="710">
        <f t="shared" si="109"/>
        <v>594.48210564843146</v>
      </c>
      <c r="F448" s="710">
        <f t="shared" si="110"/>
        <v>346.77929467108873</v>
      </c>
      <c r="G448" s="710">
        <f t="shared" si="111"/>
        <v>303.77467323942835</v>
      </c>
      <c r="H448" s="717">
        <f t="shared" si="112"/>
        <v>298.08440991701355</v>
      </c>
      <c r="I448" s="710">
        <f t="shared" si="113"/>
        <v>298.0739353060971</v>
      </c>
      <c r="J448" s="710">
        <f t="shared" si="114"/>
        <v>298.06668333768789</v>
      </c>
      <c r="K448" s="710">
        <f t="shared" si="115"/>
        <v>298.06242180629124</v>
      </c>
      <c r="L448" s="710">
        <f t="shared" si="116"/>
        <v>298.06101291154533</v>
      </c>
      <c r="N448" s="580">
        <v>374</v>
      </c>
      <c r="O448" s="710">
        <f t="shared" si="117"/>
        <v>1.4173341134469279</v>
      </c>
      <c r="P448" s="710">
        <f t="shared" si="118"/>
        <v>768.81893193316046</v>
      </c>
      <c r="Q448" s="710">
        <f t="shared" si="119"/>
        <v>755.02898009526166</v>
      </c>
      <c r="R448" s="710">
        <f t="shared" si="120"/>
        <v>745.12148988293745</v>
      </c>
      <c r="S448" s="710">
        <f t="shared" si="121"/>
        <v>739.14275268262338</v>
      </c>
      <c r="T448" s="710">
        <f t="shared" si="122"/>
        <v>737.12048771406091</v>
      </c>
    </row>
    <row r="449" spans="2:20">
      <c r="B449" s="580">
        <v>375</v>
      </c>
      <c r="C449" s="710">
        <f t="shared" si="107"/>
        <v>1.4211237768518663</v>
      </c>
      <c r="D449" s="710">
        <f t="shared" si="108"/>
        <v>1435.4729846112014</v>
      </c>
      <c r="E449" s="710">
        <f t="shared" si="109"/>
        <v>595.17864364907382</v>
      </c>
      <c r="F449" s="710">
        <f t="shared" si="110"/>
        <v>347.01967362929361</v>
      </c>
      <c r="G449" s="710">
        <f t="shared" si="111"/>
        <v>303.81849183180714</v>
      </c>
      <c r="H449" s="717">
        <f t="shared" si="112"/>
        <v>298.08528142582293</v>
      </c>
      <c r="I449" s="710">
        <f t="shared" si="113"/>
        <v>298.07472571499386</v>
      </c>
      <c r="J449" s="710">
        <f t="shared" si="114"/>
        <v>298.06741679416484</v>
      </c>
      <c r="K449" s="710">
        <f t="shared" si="115"/>
        <v>298.06312146484254</v>
      </c>
      <c r="L449" s="710">
        <f t="shared" si="116"/>
        <v>298.06170132962205</v>
      </c>
      <c r="N449" s="580">
        <v>375</v>
      </c>
      <c r="O449" s="710">
        <f t="shared" si="117"/>
        <v>1.4211237768518663</v>
      </c>
      <c r="P449" s="710">
        <f t="shared" si="118"/>
        <v>769.75531765993594</v>
      </c>
      <c r="Q449" s="710">
        <f t="shared" si="119"/>
        <v>755.9812210599996</v>
      </c>
      <c r="R449" s="710">
        <f t="shared" si="120"/>
        <v>746.08508461204713</v>
      </c>
      <c r="S449" s="710">
        <f t="shared" si="121"/>
        <v>740.11314603052017</v>
      </c>
      <c r="T449" s="710">
        <f t="shared" si="122"/>
        <v>738.09309239644369</v>
      </c>
    </row>
    <row r="450" spans="2:20">
      <c r="B450" s="580">
        <v>376</v>
      </c>
      <c r="C450" s="710">
        <f t="shared" si="107"/>
        <v>1.4249134402568047</v>
      </c>
      <c r="D450" s="710">
        <f t="shared" si="108"/>
        <v>1435.6132877251118</v>
      </c>
      <c r="E450" s="710">
        <f t="shared" si="109"/>
        <v>595.87399363677673</v>
      </c>
      <c r="F450" s="710">
        <f t="shared" si="110"/>
        <v>347.26035743660134</v>
      </c>
      <c r="G450" s="710">
        <f t="shared" si="111"/>
        <v>303.86249081366981</v>
      </c>
      <c r="H450" s="717">
        <f t="shared" si="112"/>
        <v>298.0861591975742</v>
      </c>
      <c r="I450" s="710">
        <f t="shared" si="113"/>
        <v>298.07552204648147</v>
      </c>
      <c r="J450" s="710">
        <f t="shared" si="114"/>
        <v>298.06815592968252</v>
      </c>
      <c r="K450" s="710">
        <f t="shared" si="115"/>
        <v>298.06382665599938</v>
      </c>
      <c r="L450" s="710">
        <f t="shared" si="116"/>
        <v>298.06239523114863</v>
      </c>
      <c r="N450" s="580">
        <v>376</v>
      </c>
      <c r="O450" s="710">
        <f t="shared" si="117"/>
        <v>1.4249134402568047</v>
      </c>
      <c r="P450" s="710">
        <f t="shared" si="118"/>
        <v>770.69061770550536</v>
      </c>
      <c r="Q450" s="710">
        <f t="shared" si="119"/>
        <v>756.93235796036606</v>
      </c>
      <c r="R450" s="710">
        <f t="shared" si="120"/>
        <v>747.04756211279903</v>
      </c>
      <c r="S450" s="710">
        <f t="shared" si="121"/>
        <v>741.08241426748236</v>
      </c>
      <c r="T450" s="710">
        <f t="shared" si="122"/>
        <v>739.06456940398641</v>
      </c>
    </row>
    <row r="451" spans="2:20">
      <c r="B451" s="580">
        <v>377</v>
      </c>
      <c r="C451" s="710">
        <f t="shared" si="107"/>
        <v>1.428703103661743</v>
      </c>
      <c r="D451" s="710">
        <f t="shared" si="108"/>
        <v>1435.7528758963206</v>
      </c>
      <c r="E451" s="710">
        <f t="shared" si="109"/>
        <v>596.56815790919507</v>
      </c>
      <c r="F451" s="710">
        <f t="shared" si="110"/>
        <v>347.50134419377628</v>
      </c>
      <c r="G451" s="710">
        <f t="shared" si="111"/>
        <v>303.90667012669195</v>
      </c>
      <c r="H451" s="717">
        <f t="shared" si="112"/>
        <v>298.08704325588297</v>
      </c>
      <c r="I451" s="710">
        <f t="shared" si="113"/>
        <v>298.07632432430205</v>
      </c>
      <c r="J451" s="710">
        <f t="shared" si="114"/>
        <v>298.06890076806013</v>
      </c>
      <c r="K451" s="710">
        <f t="shared" si="115"/>
        <v>298.06453740362133</v>
      </c>
      <c r="L451" s="710">
        <f t="shared" si="116"/>
        <v>298.06309463999554</v>
      </c>
      <c r="N451" s="580">
        <v>377</v>
      </c>
      <c r="O451" s="710">
        <f t="shared" si="117"/>
        <v>1.428703103661743</v>
      </c>
      <c r="P451" s="710">
        <f t="shared" si="118"/>
        <v>771.62483332864883</v>
      </c>
      <c r="Q451" s="710">
        <f t="shared" si="119"/>
        <v>757.88239207645506</v>
      </c>
      <c r="R451" s="710">
        <f t="shared" si="120"/>
        <v>748.0089236805502</v>
      </c>
      <c r="S451" s="710">
        <f t="shared" si="121"/>
        <v>742.05055869800606</v>
      </c>
      <c r="T451" s="710">
        <f t="shared" si="122"/>
        <v>740.03492004415841</v>
      </c>
    </row>
    <row r="452" spans="2:20">
      <c r="B452" s="580">
        <v>378</v>
      </c>
      <c r="C452" s="710">
        <f t="shared" si="107"/>
        <v>1.4324927670666814</v>
      </c>
      <c r="D452" s="710">
        <f t="shared" si="108"/>
        <v>1435.8917583050181</v>
      </c>
      <c r="E452" s="710">
        <f t="shared" si="109"/>
        <v>597.26113876731461</v>
      </c>
      <c r="F452" s="710">
        <f t="shared" si="110"/>
        <v>347.74263200867301</v>
      </c>
      <c r="G452" s="710">
        <f t="shared" si="111"/>
        <v>303.95102971048374</v>
      </c>
      <c r="H452" s="717">
        <f t="shared" si="112"/>
        <v>298.08793362434858</v>
      </c>
      <c r="I452" s="710">
        <f t="shared" si="113"/>
        <v>298.07713257218563</v>
      </c>
      <c r="J452" s="710">
        <f t="shared" si="114"/>
        <v>298.06965133310774</v>
      </c>
      <c r="K452" s="710">
        <f t="shared" si="115"/>
        <v>298.06525373156069</v>
      </c>
      <c r="L452" s="710">
        <f t="shared" si="116"/>
        <v>298.0637995800268</v>
      </c>
      <c r="N452" s="580">
        <v>378</v>
      </c>
      <c r="O452" s="710">
        <f t="shared" si="117"/>
        <v>1.4324927670666814</v>
      </c>
      <c r="P452" s="710">
        <f t="shared" si="118"/>
        <v>772.55796578668685</v>
      </c>
      <c r="Q452" s="710">
        <f t="shared" si="119"/>
        <v>758.83132468687654</v>
      </c>
      <c r="R452" s="710">
        <f t="shared" si="120"/>
        <v>748.96917060915598</v>
      </c>
      <c r="S452" s="710">
        <f t="shared" si="121"/>
        <v>743.01758062507542</v>
      </c>
      <c r="T452" s="710">
        <f t="shared" si="122"/>
        <v>741.00414562291257</v>
      </c>
    </row>
    <row r="453" spans="2:20">
      <c r="B453" s="580">
        <v>379</v>
      </c>
      <c r="C453" s="710">
        <f t="shared" si="107"/>
        <v>1.4362824304716195</v>
      </c>
      <c r="D453" s="710">
        <f t="shared" si="108"/>
        <v>1436.0299439831626</v>
      </c>
      <c r="E453" s="710">
        <f t="shared" si="109"/>
        <v>597.95293851527538</v>
      </c>
      <c r="F453" s="710">
        <f t="shared" si="110"/>
        <v>347.98421899622127</v>
      </c>
      <c r="G453" s="710">
        <f t="shared" si="111"/>
        <v>303.99556950260279</v>
      </c>
      <c r="H453" s="717">
        <f t="shared" si="112"/>
        <v>298.08883032655388</v>
      </c>
      <c r="I453" s="710">
        <f t="shared" si="113"/>
        <v>298.07794681384974</v>
      </c>
      <c r="J453" s="710">
        <f t="shared" si="114"/>
        <v>298.0704076486262</v>
      </c>
      <c r="K453" s="710">
        <f t="shared" si="115"/>
        <v>298.06597566366213</v>
      </c>
      <c r="L453" s="710">
        <f t="shared" si="116"/>
        <v>298.06451007509969</v>
      </c>
      <c r="N453" s="580">
        <v>379</v>
      </c>
      <c r="O453" s="710">
        <f t="shared" si="117"/>
        <v>1.4362824304716195</v>
      </c>
      <c r="P453" s="710">
        <f t="shared" si="118"/>
        <v>773.49001633548221</v>
      </c>
      <c r="Q453" s="710">
        <f t="shared" si="119"/>
        <v>759.7791570687582</v>
      </c>
      <c r="R453" s="710">
        <f t="shared" si="120"/>
        <v>749.92830419097118</v>
      </c>
      <c r="S453" s="710">
        <f t="shared" si="121"/>
        <v>743.9834813501634</v>
      </c>
      <c r="T453" s="710">
        <f t="shared" si="122"/>
        <v>741.97224744468792</v>
      </c>
    </row>
    <row r="454" spans="2:20">
      <c r="B454" s="580">
        <v>380</v>
      </c>
      <c r="C454" s="710">
        <f t="shared" si="107"/>
        <v>1.4400720938765579</v>
      </c>
      <c r="D454" s="710">
        <f t="shared" si="108"/>
        <v>1436.1674418169696</v>
      </c>
      <c r="E454" s="710">
        <f t="shared" si="109"/>
        <v>598.64355946019816</v>
      </c>
      <c r="F454" s="710">
        <f t="shared" si="110"/>
        <v>348.22610327841051</v>
      </c>
      <c r="G454" s="710">
        <f t="shared" si="111"/>
        <v>304.04028943856758</v>
      </c>
      <c r="H454" s="717">
        <f t="shared" si="112"/>
        <v>298.08973338606472</v>
      </c>
      <c r="I454" s="710">
        <f t="shared" si="113"/>
        <v>298.07876707299931</v>
      </c>
      <c r="J454" s="710">
        <f t="shared" si="114"/>
        <v>298.07116973840664</v>
      </c>
      <c r="K454" s="710">
        <f t="shared" si="115"/>
        <v>298.06670322376283</v>
      </c>
      <c r="L454" s="710">
        <f t="shared" si="116"/>
        <v>298.06522614906436</v>
      </c>
      <c r="N454" s="580">
        <v>380</v>
      </c>
      <c r="O454" s="710">
        <f t="shared" si="117"/>
        <v>1.4400720938765579</v>
      </c>
      <c r="P454" s="710">
        <f t="shared" si="118"/>
        <v>774.42098622944161</v>
      </c>
      <c r="Q454" s="710">
        <f t="shared" si="119"/>
        <v>760.7258904977466</v>
      </c>
      <c r="R454" s="710">
        <f t="shared" si="120"/>
        <v>750.88632571685253</v>
      </c>
      <c r="S454" s="710">
        <f t="shared" si="121"/>
        <v>744.94826217323453</v>
      </c>
      <c r="T454" s="710">
        <f t="shared" si="122"/>
        <v>742.93922681241099</v>
      </c>
    </row>
    <row r="455" spans="2:20">
      <c r="B455" s="580">
        <v>381</v>
      </c>
      <c r="C455" s="710">
        <f t="shared" si="107"/>
        <v>1.4438617572814962</v>
      </c>
      <c r="D455" s="710">
        <f t="shared" si="108"/>
        <v>1436.3042605493565</v>
      </c>
      <c r="E455" s="710">
        <f t="shared" si="109"/>
        <v>599.33300391201556</v>
      </c>
      <c r="F455" s="710">
        <f t="shared" si="110"/>
        <v>348.46828298427437</v>
      </c>
      <c r="G455" s="710">
        <f t="shared" si="111"/>
        <v>304.08518945187018</v>
      </c>
      <c r="H455" s="717">
        <f t="shared" si="112"/>
        <v>298.09064282643004</v>
      </c>
      <c r="I455" s="710">
        <f t="shared" si="113"/>
        <v>298.07959337332636</v>
      </c>
      <c r="J455" s="710">
        <f t="shared" si="114"/>
        <v>298.07193762623041</v>
      </c>
      <c r="K455" s="710">
        <f t="shared" si="115"/>
        <v>298.06743643569177</v>
      </c>
      <c r="L455" s="710">
        <f t="shared" si="116"/>
        <v>298.06594782576332</v>
      </c>
      <c r="N455" s="580">
        <v>381</v>
      </c>
      <c r="O455" s="710">
        <f t="shared" si="117"/>
        <v>1.4438617572814962</v>
      </c>
      <c r="P455" s="710">
        <f t="shared" si="118"/>
        <v>775.35087672151724</v>
      </c>
      <c r="Q455" s="710">
        <f t="shared" si="119"/>
        <v>761.67152624800974</v>
      </c>
      <c r="R455" s="710">
        <f t="shared" si="120"/>
        <v>751.84323647615986</v>
      </c>
      <c r="S455" s="710">
        <f t="shared" si="121"/>
        <v>745.91192439274539</v>
      </c>
      <c r="T455" s="710">
        <f t="shared" si="122"/>
        <v>743.90508502749788</v>
      </c>
    </row>
    <row r="456" spans="2:20">
      <c r="B456" s="580">
        <v>382</v>
      </c>
      <c r="C456" s="710">
        <f t="shared" si="107"/>
        <v>1.4476514206864346</v>
      </c>
      <c r="D456" s="710">
        <f t="shared" si="108"/>
        <v>1436.4404087823484</v>
      </c>
      <c r="E456" s="710">
        <f t="shared" si="109"/>
        <v>600.02127418330451</v>
      </c>
      <c r="F456" s="710">
        <f t="shared" si="110"/>
        <v>348.71075624987532</v>
      </c>
      <c r="G456" s="710">
        <f t="shared" si="111"/>
        <v>304.13026947398947</v>
      </c>
      <c r="H456" s="717">
        <f t="shared" si="112"/>
        <v>298.09155867118147</v>
      </c>
      <c r="I456" s="710">
        <f t="shared" si="113"/>
        <v>298.08042573850969</v>
      </c>
      <c r="J456" s="710">
        <f t="shared" si="114"/>
        <v>298.07271133586852</v>
      </c>
      <c r="K456" s="710">
        <f t="shared" si="115"/>
        <v>298.0681753232696</v>
      </c>
      <c r="L456" s="710">
        <f t="shared" si="116"/>
        <v>298.06667512903158</v>
      </c>
      <c r="N456" s="580">
        <v>382</v>
      </c>
      <c r="O456" s="710">
        <f t="shared" si="117"/>
        <v>1.4476514206864346</v>
      </c>
      <c r="P456" s="710">
        <f t="shared" si="118"/>
        <v>776.27968906320893</v>
      </c>
      <c r="Q456" s="710">
        <f t="shared" si="119"/>
        <v>762.61606559223787</v>
      </c>
      <c r="R456" s="710">
        <f t="shared" si="120"/>
        <v>752.79903775675814</v>
      </c>
      <c r="S456" s="710">
        <f t="shared" si="121"/>
        <v>746.87446930564772</v>
      </c>
      <c r="T456" s="710">
        <f t="shared" si="122"/>
        <v>744.86982338985524</v>
      </c>
    </row>
    <row r="457" spans="2:20">
      <c r="B457" s="580">
        <v>383</v>
      </c>
      <c r="C457" s="710">
        <f t="shared" si="107"/>
        <v>1.4514410840913727</v>
      </c>
      <c r="D457" s="710">
        <f t="shared" si="108"/>
        <v>1436.5758949794417</v>
      </c>
      <c r="E457" s="710">
        <f t="shared" si="109"/>
        <v>600.70837258912309</v>
      </c>
      <c r="F457" s="710">
        <f t="shared" si="110"/>
        <v>348.95352121828864</v>
      </c>
      <c r="G457" s="710">
        <f t="shared" si="111"/>
        <v>304.1755294344041</v>
      </c>
      <c r="H457" s="717">
        <f t="shared" si="112"/>
        <v>298.09248094383315</v>
      </c>
      <c r="I457" s="710">
        <f t="shared" si="113"/>
        <v>298.08126419221463</v>
      </c>
      <c r="J457" s="710">
        <f t="shared" si="114"/>
        <v>298.07349089108169</v>
      </c>
      <c r="K457" s="710">
        <f t="shared" si="115"/>
        <v>298.0689199103083</v>
      </c>
      <c r="L457" s="710">
        <f t="shared" si="116"/>
        <v>298.06740808269586</v>
      </c>
      <c r="N457" s="580">
        <v>383</v>
      </c>
      <c r="O457" s="710">
        <f t="shared" si="117"/>
        <v>1.4514410840913727</v>
      </c>
      <c r="P457" s="710">
        <f t="shared" si="118"/>
        <v>777.2074245045651</v>
      </c>
      <c r="Q457" s="710">
        <f t="shared" si="119"/>
        <v>763.55950980164596</v>
      </c>
      <c r="R457" s="710">
        <f t="shared" si="120"/>
        <v>753.75373084501939</v>
      </c>
      <c r="S457" s="710">
        <f t="shared" si="121"/>
        <v>747.83589820738916</v>
      </c>
      <c r="T457" s="710">
        <f t="shared" si="122"/>
        <v>745.83344319788318</v>
      </c>
    </row>
    <row r="458" spans="2:20">
      <c r="B458" s="580">
        <v>384</v>
      </c>
      <c r="C458" s="710">
        <f t="shared" si="107"/>
        <v>1.4552307474963111</v>
      </c>
      <c r="D458" s="710">
        <f t="shared" si="108"/>
        <v>1436.7107274679283</v>
      </c>
      <c r="E458" s="710">
        <f t="shared" si="109"/>
        <v>601.39430144685059</v>
      </c>
      <c r="F458" s="710">
        <f t="shared" si="110"/>
        <v>349.19657603958655</v>
      </c>
      <c r="G458" s="710">
        <f t="shared" si="111"/>
        <v>304.22096926060522</v>
      </c>
      <c r="H458" s="717">
        <f t="shared" si="112"/>
        <v>298.09340966788136</v>
      </c>
      <c r="I458" s="710">
        <f t="shared" si="113"/>
        <v>298.08210875809283</v>
      </c>
      <c r="J458" s="710">
        <f t="shared" si="114"/>
        <v>298.07427631561967</v>
      </c>
      <c r="K458" s="710">
        <f t="shared" si="115"/>
        <v>298.06967022061093</v>
      </c>
      <c r="L458" s="710">
        <f t="shared" si="116"/>
        <v>298.06814671057481</v>
      </c>
      <c r="N458" s="580">
        <v>384</v>
      </c>
      <c r="O458" s="710">
        <f t="shared" si="117"/>
        <v>1.4552307474963111</v>
      </c>
      <c r="P458" s="710">
        <f t="shared" si="118"/>
        <v>778.13408429418485</v>
      </c>
      <c r="Q458" s="710">
        <f t="shared" si="119"/>
        <v>764.50186014597489</v>
      </c>
      <c r="R458" s="710">
        <f t="shared" si="120"/>
        <v>754.70731702582361</v>
      </c>
      <c r="S458" s="710">
        <f t="shared" si="121"/>
        <v>748.79621239191556</v>
      </c>
      <c r="T458" s="710">
        <f t="shared" si="122"/>
        <v>746.7959457484759</v>
      </c>
    </row>
    <row r="459" spans="2:20">
      <c r="B459" s="580">
        <v>385</v>
      </c>
      <c r="C459" s="710">
        <f t="shared" ref="C459:C522" si="123">$C$73*B459</f>
        <v>1.4590204109012495</v>
      </c>
      <c r="D459" s="710">
        <f t="shared" ref="D459:D522" si="124">(1-2*FoAb-2*FoAb*BiCombAb)*D458+2*FoAb*E458+2*FoAb*BiCombAb*Tcomb</f>
        <v>1436.8449144411811</v>
      </c>
      <c r="E459" s="710">
        <f t="shared" ref="E459:E522" si="125">FoAb*D458+(1-2*FoAb)*E458+FoAb*F458</f>
        <v>602.0790630760298</v>
      </c>
      <c r="F459" s="710">
        <f t="shared" ref="F459:F522" si="126">FoAb*E458+(1-2*FoAb)*F458+FoAb*G458</f>
        <v>349.43991887082228</v>
      </c>
      <c r="G459" s="710">
        <f t="shared" ref="G459:G522" si="127">FoAb*F458+(1-2*FoAb)*G458+FoAb*H458</f>
        <v>304.2665888781097</v>
      </c>
      <c r="H459" s="717">
        <f t="shared" ref="H459:H522" si="128">_FoN1*G458+(1-_FoN1-_FoN2)*H458+_FoN2*I458</f>
        <v>298.09434486680448</v>
      </c>
      <c r="I459" s="710">
        <f t="shared" ref="I459:I522" si="129">FoCase*H458+(1-2*FoCase)*I458+FoCase*J458</f>
        <v>298.08295945978182</v>
      </c>
      <c r="J459" s="710">
        <f t="shared" ref="J459:J522" si="130">FoCase*I458+(1-2*FoCase)*J458+FoCase*K458</f>
        <v>298.07506763322135</v>
      </c>
      <c r="K459" s="710">
        <f t="shared" ref="K459:K522" si="131">FoCase*J458+(1-2*FoCase)*K458+FoCase*L458</f>
        <v>298.07042627797125</v>
      </c>
      <c r="L459" s="710">
        <f t="shared" ref="L459:L522" si="132">(1-2*FoCase-2*FoCase*BiAtmCase)*L458+2*FoCase*K458+2*FoCase*BiAtmCase*Tatm</f>
        <v>298.06889103647831</v>
      </c>
      <c r="N459" s="580">
        <v>385</v>
      </c>
      <c r="O459" s="710">
        <f t="shared" ref="O459:O522" si="133">$O$73*N459</f>
        <v>1.4590204109012495</v>
      </c>
      <c r="P459" s="710">
        <f t="shared" ref="P459:P522" si="134">(1-2*FoCase-2*FoCase*BiCombCase)*P458+2*FoCase*Q458+2*FoCase*BiCombCase*Tcomb</f>
        <v>779.05966967921984</v>
      </c>
      <c r="Q459" s="710">
        <f t="shared" ref="Q459:Q522" si="135">FoCase*P458+(1-2*FoCase)*Q458+FoCase*R458</f>
        <v>765.44311789349342</v>
      </c>
      <c r="R459" s="710">
        <f t="shared" ref="R459:R522" si="136">FoCase*Q458+(1-2*FoCase)*R458+FoCase*S458</f>
        <v>755.65979758256162</v>
      </c>
      <c r="S459" s="710">
        <f t="shared" ref="S459:S522" si="137">FoCase*R458+(1-2*FoCase)*S458+FoCase*T458</f>
        <v>749.75541315167243</v>
      </c>
      <c r="T459" s="710">
        <f t="shared" ref="T459:T522" si="138">(1-2*FoCase-2*FoCase*BiAtmCase)*T458+2*FoCase*S458+2*FoCase*BiAtmCase*Tatm</f>
        <v>747.75733233702442</v>
      </c>
    </row>
    <row r="460" spans="2:20">
      <c r="B460" s="580">
        <v>386</v>
      </c>
      <c r="C460" s="710">
        <f t="shared" si="123"/>
        <v>1.4628100743061878</v>
      </c>
      <c r="D460" s="710">
        <f t="shared" si="124"/>
        <v>1436.9784639608993</v>
      </c>
      <c r="E460" s="710">
        <f t="shared" si="125"/>
        <v>602.76265979821346</v>
      </c>
      <c r="F460" s="710">
        <f t="shared" si="126"/>
        <v>349.6835478760139</v>
      </c>
      <c r="G460" s="710">
        <f t="shared" si="127"/>
        <v>304.31238821047248</v>
      </c>
      <c r="H460" s="717">
        <f t="shared" si="128"/>
        <v>298.09528656406252</v>
      </c>
      <c r="I460" s="710">
        <f t="shared" si="129"/>
        <v>298.0838163209051</v>
      </c>
      <c r="J460" s="710">
        <f t="shared" si="130"/>
        <v>298.07586486761409</v>
      </c>
      <c r="K460" s="710">
        <f t="shared" si="131"/>
        <v>298.07118810617357</v>
      </c>
      <c r="L460" s="710">
        <f t="shared" si="132"/>
        <v>298.06964108420715</v>
      </c>
      <c r="N460" s="580">
        <v>386</v>
      </c>
      <c r="O460" s="710">
        <f t="shared" si="133"/>
        <v>1.4628100743061878</v>
      </c>
      <c r="P460" s="710">
        <f t="shared" si="134"/>
        <v>779.98418190537552</v>
      </c>
      <c r="Q460" s="710">
        <f t="shared" si="135"/>
        <v>766.3832843109999</v>
      </c>
      <c r="R460" s="710">
        <f t="shared" si="136"/>
        <v>756.61117379713573</v>
      </c>
      <c r="S460" s="710">
        <f t="shared" si="137"/>
        <v>750.71350177760655</v>
      </c>
      <c r="T460" s="710">
        <f t="shared" si="138"/>
        <v>748.71760425741729</v>
      </c>
    </row>
    <row r="461" spans="2:20">
      <c r="B461" s="580">
        <v>387</v>
      </c>
      <c r="C461" s="710">
        <f t="shared" si="123"/>
        <v>1.4665997377111262</v>
      </c>
      <c r="D461" s="710">
        <f t="shared" si="124"/>
        <v>1437.1113839593179</v>
      </c>
      <c r="E461" s="710">
        <f t="shared" si="125"/>
        <v>603.44509393681255</v>
      </c>
      <c r="F461" s="710">
        <f t="shared" si="126"/>
        <v>349.92746122612772</v>
      </c>
      <c r="G461" s="710">
        <f t="shared" si="127"/>
        <v>304.35836717929976</v>
      </c>
      <c r="H461" s="717">
        <f t="shared" si="128"/>
        <v>298.09623478309715</v>
      </c>
      <c r="I461" s="710">
        <f t="shared" si="129"/>
        <v>298.08467936507145</v>
      </c>
      <c r="J461" s="710">
        <f t="shared" si="130"/>
        <v>298.0766680425138</v>
      </c>
      <c r="K461" s="710">
        <f t="shared" si="131"/>
        <v>298.07195572899218</v>
      </c>
      <c r="L461" s="710">
        <f t="shared" si="132"/>
        <v>298.07039687755315</v>
      </c>
      <c r="N461" s="580">
        <v>387</v>
      </c>
      <c r="O461" s="710">
        <f t="shared" si="133"/>
        <v>1.4665997377111262</v>
      </c>
      <c r="P461" s="710">
        <f t="shared" si="134"/>
        <v>780.90762221691318</v>
      </c>
      <c r="Q461" s="710">
        <f t="shared" si="135"/>
        <v>767.3223606638237</v>
      </c>
      <c r="R461" s="710">
        <f t="shared" si="136"/>
        <v>757.5614469499626</v>
      </c>
      <c r="S461" s="710">
        <f t="shared" si="137"/>
        <v>751.6704795591686</v>
      </c>
      <c r="T461" s="710">
        <f t="shared" si="138"/>
        <v>749.6767628020433</v>
      </c>
    </row>
    <row r="462" spans="2:20">
      <c r="B462" s="580">
        <v>388</v>
      </c>
      <c r="C462" s="710">
        <f t="shared" si="123"/>
        <v>1.4703894011160643</v>
      </c>
      <c r="D462" s="710">
        <f t="shared" si="124"/>
        <v>1437.2436822413777</v>
      </c>
      <c r="E462" s="710">
        <f t="shared" si="125"/>
        <v>604.12636781694846</v>
      </c>
      <c r="F462" s="710">
        <f t="shared" si="126"/>
        <v>350.17165709906237</v>
      </c>
      <c r="G462" s="710">
        <f t="shared" si="127"/>
        <v>304.40452570426152</v>
      </c>
      <c r="H462" s="717">
        <f t="shared" si="128"/>
        <v>298.09718954733125</v>
      </c>
      <c r="I462" s="710">
        <f t="shared" si="129"/>
        <v>298.08554861587493</v>
      </c>
      <c r="J462" s="710">
        <f t="shared" si="130"/>
        <v>298.07747718162454</v>
      </c>
      <c r="K462" s="710">
        <f t="shared" si="131"/>
        <v>298.07272917019145</v>
      </c>
      <c r="L462" s="710">
        <f t="shared" si="132"/>
        <v>298.07115844029846</v>
      </c>
      <c r="N462" s="580">
        <v>388</v>
      </c>
      <c r="O462" s="710">
        <f t="shared" si="133"/>
        <v>1.4703894011160643</v>
      </c>
      <c r="P462" s="710">
        <f t="shared" si="134"/>
        <v>781.82999185665119</v>
      </c>
      <c r="Q462" s="710">
        <f t="shared" si="135"/>
        <v>768.26034821582721</v>
      </c>
      <c r="R462" s="710">
        <f t="shared" si="136"/>
        <v>758.51061831997356</v>
      </c>
      <c r="S462" s="710">
        <f t="shared" si="137"/>
        <v>752.62634778431334</v>
      </c>
      <c r="T462" s="710">
        <f t="shared" si="138"/>
        <v>750.6348092617925</v>
      </c>
    </row>
    <row r="463" spans="2:20">
      <c r="B463" s="580">
        <v>389</v>
      </c>
      <c r="C463" s="710">
        <f t="shared" si="123"/>
        <v>1.4741790645210027</v>
      </c>
      <c r="D463" s="710">
        <f t="shared" si="124"/>
        <v>1437.3753664868598</v>
      </c>
      <c r="E463" s="710">
        <f t="shared" si="125"/>
        <v>604.80648376530735</v>
      </c>
      <c r="F463" s="710">
        <f t="shared" si="126"/>
        <v>350.4161336796318</v>
      </c>
      <c r="G463" s="710">
        <f t="shared" si="127"/>
        <v>304.45086370310418</v>
      </c>
      <c r="H463" s="717">
        <f t="shared" si="128"/>
        <v>298.09815088016876</v>
      </c>
      <c r="I463" s="710">
        <f t="shared" si="129"/>
        <v>298.08642409689463</v>
      </c>
      <c r="J463" s="710">
        <f t="shared" si="130"/>
        <v>298.07829230863797</v>
      </c>
      <c r="K463" s="710">
        <f t="shared" si="131"/>
        <v>298.07350845352528</v>
      </c>
      <c r="L463" s="710">
        <f t="shared" si="132"/>
        <v>298.07192579621534</v>
      </c>
      <c r="N463" s="580">
        <v>389</v>
      </c>
      <c r="O463" s="710">
        <f t="shared" si="133"/>
        <v>1.4741790645210027</v>
      </c>
      <c r="P463" s="710">
        <f t="shared" si="134"/>
        <v>782.75129206596728</v>
      </c>
      <c r="Q463" s="710">
        <f t="shared" si="135"/>
        <v>769.19724822940771</v>
      </c>
      <c r="R463" s="710">
        <f t="shared" si="136"/>
        <v>759.4586891846177</v>
      </c>
      <c r="S463" s="710">
        <f t="shared" si="137"/>
        <v>753.58110773950284</v>
      </c>
      <c r="T463" s="710">
        <f t="shared" si="138"/>
        <v>751.59174492605837</v>
      </c>
    </row>
    <row r="464" spans="2:20">
      <c r="B464" s="580">
        <v>390</v>
      </c>
      <c r="C464" s="710">
        <f t="shared" si="123"/>
        <v>1.477968727925941</v>
      </c>
      <c r="D464" s="710">
        <f t="shared" si="124"/>
        <v>1437.5064442524849</v>
      </c>
      <c r="E464" s="710">
        <f t="shared" si="125"/>
        <v>605.48544410999784</v>
      </c>
      <c r="F464" s="710">
        <f t="shared" si="126"/>
        <v>350.66088915954884</v>
      </c>
      <c r="G464" s="710">
        <f t="shared" si="127"/>
        <v>304.49738109166316</v>
      </c>
      <c r="H464" s="717">
        <f t="shared" si="128"/>
        <v>298.09911880499442</v>
      </c>
      <c r="I464" s="710">
        <f t="shared" si="129"/>
        <v>298.08730583169427</v>
      </c>
      <c r="J464" s="710">
        <f t="shared" si="130"/>
        <v>298.07911344723362</v>
      </c>
      <c r="K464" s="710">
        <f t="shared" si="131"/>
        <v>298.07429360273676</v>
      </c>
      <c r="L464" s="710">
        <f t="shared" si="132"/>
        <v>298.07269896906615</v>
      </c>
      <c r="N464" s="580">
        <v>390</v>
      </c>
      <c r="O464" s="710">
        <f t="shared" si="133"/>
        <v>1.477968727925941</v>
      </c>
      <c r="P464" s="710">
        <f t="shared" si="134"/>
        <v>783.67152408479967</v>
      </c>
      <c r="Q464" s="710">
        <f t="shared" si="135"/>
        <v>770.13306196549843</v>
      </c>
      <c r="R464" s="710">
        <f t="shared" si="136"/>
        <v>760.40566081986276</v>
      </c>
      <c r="S464" s="710">
        <f t="shared" si="137"/>
        <v>754.53476070970737</v>
      </c>
      <c r="T464" s="710">
        <f t="shared" si="138"/>
        <v>752.54757108273964</v>
      </c>
    </row>
    <row r="465" spans="2:20">
      <c r="B465" s="580">
        <v>391</v>
      </c>
      <c r="C465" s="710">
        <f t="shared" si="123"/>
        <v>1.4817583913308794</v>
      </c>
      <c r="D465" s="710">
        <f t="shared" si="124"/>
        <v>1437.6369229739751</v>
      </c>
      <c r="E465" s="710">
        <f t="shared" si="125"/>
        <v>606.16325118041095</v>
      </c>
      <c r="F465" s="710">
        <f t="shared" si="126"/>
        <v>350.90592173740851</v>
      </c>
      <c r="G465" s="710">
        <f t="shared" si="127"/>
        <v>304.54407778387559</v>
      </c>
      <c r="H465" s="717">
        <f t="shared" si="128"/>
        <v>298.10009334517372</v>
      </c>
      <c r="I465" s="710">
        <f t="shared" si="129"/>
        <v>298.08819384382213</v>
      </c>
      <c r="J465" s="710">
        <f t="shared" si="130"/>
        <v>298.07994062107804</v>
      </c>
      <c r="K465" s="710">
        <f t="shared" si="131"/>
        <v>298.07508464155819</v>
      </c>
      <c r="L465" s="710">
        <f t="shared" si="132"/>
        <v>298.0734779826027</v>
      </c>
      <c r="N465" s="580">
        <v>391</v>
      </c>
      <c r="O465" s="710">
        <f t="shared" si="133"/>
        <v>1.4817583913308794</v>
      </c>
      <c r="P465" s="710">
        <f t="shared" si="134"/>
        <v>784.59068915164892</v>
      </c>
      <c r="Q465" s="710">
        <f t="shared" si="135"/>
        <v>771.06779068357082</v>
      </c>
      <c r="R465" s="710">
        <f t="shared" si="136"/>
        <v>761.35153450019709</v>
      </c>
      <c r="S465" s="710">
        <f t="shared" si="137"/>
        <v>755.48730797840733</v>
      </c>
      <c r="T465" s="710">
        <f t="shared" si="138"/>
        <v>753.5022890182413</v>
      </c>
    </row>
    <row r="466" spans="2:20">
      <c r="B466" s="580">
        <v>392</v>
      </c>
      <c r="C466" s="710">
        <f t="shared" si="123"/>
        <v>1.4855480547358175</v>
      </c>
      <c r="D466" s="710">
        <f t="shared" si="124"/>
        <v>1437.766809968082</v>
      </c>
      <c r="E466" s="710">
        <f t="shared" si="125"/>
        <v>606.83990730708354</v>
      </c>
      <c r="F466" s="710">
        <f t="shared" si="126"/>
        <v>351.15122961867075</v>
      </c>
      <c r="G466" s="710">
        <f t="shared" si="127"/>
        <v>304.59095369179272</v>
      </c>
      <c r="H466" s="717">
        <f t="shared" si="128"/>
        <v>298.10107452405231</v>
      </c>
      <c r="I466" s="710">
        <f t="shared" si="129"/>
        <v>298.08908815681059</v>
      </c>
      <c r="J466" s="710">
        <f t="shared" si="130"/>
        <v>298.08077385382501</v>
      </c>
      <c r="K466" s="710">
        <f t="shared" si="131"/>
        <v>298.07588159371051</v>
      </c>
      <c r="L466" s="710">
        <f t="shared" si="132"/>
        <v>298.07426286056608</v>
      </c>
      <c r="N466" s="580">
        <v>392</v>
      </c>
      <c r="O466" s="710">
        <f t="shared" si="133"/>
        <v>1.4855480547358175</v>
      </c>
      <c r="P466" s="710">
        <f t="shared" si="134"/>
        <v>785.50878850357992</v>
      </c>
      <c r="Q466" s="710">
        <f t="shared" si="135"/>
        <v>772.00143564163614</v>
      </c>
      <c r="R466" s="710">
        <f t="shared" si="136"/>
        <v>762.29631149863121</v>
      </c>
      <c r="S466" s="710">
        <f t="shared" si="137"/>
        <v>756.43875082759519</v>
      </c>
      <c r="T466" s="710">
        <f t="shared" si="138"/>
        <v>754.45590001747712</v>
      </c>
    </row>
    <row r="467" spans="2:20">
      <c r="B467" s="580">
        <v>393</v>
      </c>
      <c r="C467" s="710">
        <f t="shared" si="123"/>
        <v>1.4893377181407559</v>
      </c>
      <c r="D467" s="710">
        <f t="shared" si="124"/>
        <v>1437.896112434581</v>
      </c>
      <c r="E467" s="710">
        <f t="shared" si="125"/>
        <v>607.51541482156347</v>
      </c>
      <c r="F467" s="710">
        <f t="shared" si="126"/>
        <v>351.39681101564383</v>
      </c>
      <c r="G467" s="710">
        <f t="shared" si="127"/>
        <v>304.63800872559244</v>
      </c>
      <c r="H467" s="717">
        <f t="shared" si="128"/>
        <v>298.10206236495611</v>
      </c>
      <c r="I467" s="710">
        <f t="shared" si="129"/>
        <v>298.08998879417601</v>
      </c>
      <c r="J467" s="710">
        <f t="shared" si="130"/>
        <v>298.08161316911492</v>
      </c>
      <c r="K467" s="710">
        <f t="shared" si="131"/>
        <v>298.07668448290315</v>
      </c>
      <c r="L467" s="710">
        <f t="shared" si="132"/>
        <v>298.0750536266865</v>
      </c>
      <c r="N467" s="580">
        <v>393</v>
      </c>
      <c r="O467" s="710">
        <f t="shared" si="133"/>
        <v>1.4893377181407559</v>
      </c>
      <c r="P467" s="710">
        <f t="shared" si="134"/>
        <v>786.42582337622287</v>
      </c>
      <c r="Q467" s="710">
        <f t="shared" si="135"/>
        <v>772.93399809624668</v>
      </c>
      <c r="R467" s="710">
        <f t="shared" si="136"/>
        <v>763.2399930867</v>
      </c>
      <c r="S467" s="710">
        <f t="shared" si="137"/>
        <v>757.38909053777695</v>
      </c>
      <c r="T467" s="710">
        <f t="shared" si="138"/>
        <v>755.40840536387134</v>
      </c>
    </row>
    <row r="468" spans="2:20">
      <c r="B468" s="580">
        <v>394</v>
      </c>
      <c r="C468" s="710">
        <f t="shared" si="123"/>
        <v>1.4931273815456942</v>
      </c>
      <c r="D468" s="710">
        <f t="shared" si="124"/>
        <v>1438.0248374582309</v>
      </c>
      <c r="E468" s="710">
        <f t="shared" si="125"/>
        <v>608.18977605627833</v>
      </c>
      <c r="F468" s="710">
        <f t="shared" si="126"/>
        <v>351.6426641474672</v>
      </c>
      <c r="G468" s="710">
        <f t="shared" si="127"/>
        <v>304.68524279359178</v>
      </c>
      <c r="H468" s="717">
        <f t="shared" si="128"/>
        <v>298.10305689119104</v>
      </c>
      <c r="I468" s="710">
        <f t="shared" si="129"/>
        <v>298.09089577941853</v>
      </c>
      <c r="J468" s="710">
        <f t="shared" si="130"/>
        <v>298.08245859057479</v>
      </c>
      <c r="K468" s="710">
        <f t="shared" si="131"/>
        <v>298.07749333283368</v>
      </c>
      <c r="L468" s="710">
        <f t="shared" si="132"/>
        <v>298.075850304683</v>
      </c>
      <c r="N468" s="580">
        <v>394</v>
      </c>
      <c r="O468" s="710">
        <f t="shared" si="133"/>
        <v>1.4931273815456942</v>
      </c>
      <c r="P468" s="710">
        <f t="shared" si="134"/>
        <v>787.3417950037757</v>
      </c>
      <c r="Q468" s="710">
        <f t="shared" si="135"/>
        <v>773.8654793024981</v>
      </c>
      <c r="R468" s="710">
        <f t="shared" si="136"/>
        <v>764.1825805344638</v>
      </c>
      <c r="S468" s="710">
        <f t="shared" si="137"/>
        <v>758.33832838797389</v>
      </c>
      <c r="T468" s="710">
        <f t="shared" si="138"/>
        <v>756.35980633935969</v>
      </c>
    </row>
    <row r="469" spans="2:20">
      <c r="B469" s="580">
        <v>395</v>
      </c>
      <c r="C469" s="710">
        <f t="shared" si="123"/>
        <v>1.4969170449506326</v>
      </c>
      <c r="D469" s="710">
        <f t="shared" si="124"/>
        <v>1438.1529920107007</v>
      </c>
      <c r="E469" s="710">
        <f t="shared" si="125"/>
        <v>608.86299334440605</v>
      </c>
      <c r="F469" s="710">
        <f t="shared" si="126"/>
        <v>351.88878724009402</v>
      </c>
      <c r="G469" s="710">
        <f t="shared" si="127"/>
        <v>304.73265580225905</v>
      </c>
      <c r="H469" s="717">
        <f t="shared" si="128"/>
        <v>298.10405812604256</v>
      </c>
      <c r="I469" s="710">
        <f t="shared" si="129"/>
        <v>298.09180913602165</v>
      </c>
      <c r="J469" s="710">
        <f t="shared" si="130"/>
        <v>298.08331014181766</v>
      </c>
      <c r="K469" s="710">
        <f t="shared" si="131"/>
        <v>298.07830816718757</v>
      </c>
      <c r="L469" s="710">
        <f t="shared" si="132"/>
        <v>298.07665291826305</v>
      </c>
      <c r="N469" s="580">
        <v>395</v>
      </c>
      <c r="O469" s="710">
        <f t="shared" si="133"/>
        <v>1.4969170449506326</v>
      </c>
      <c r="P469" s="710">
        <f t="shared" si="134"/>
        <v>788.25670461900495</v>
      </c>
      <c r="Q469" s="710">
        <f t="shared" si="135"/>
        <v>774.79588051403107</v>
      </c>
      <c r="R469" s="710">
        <f t="shared" si="136"/>
        <v>765.12407511051038</v>
      </c>
      <c r="S469" s="710">
        <f t="shared" si="137"/>
        <v>759.28646565572433</v>
      </c>
      <c r="T469" s="710">
        <f t="shared" si="138"/>
        <v>757.31010422439192</v>
      </c>
    </row>
    <row r="470" spans="2:20">
      <c r="B470" s="580">
        <v>396</v>
      </c>
      <c r="C470" s="710">
        <f t="shared" si="123"/>
        <v>1.500706708355571</v>
      </c>
      <c r="D470" s="710">
        <f t="shared" si="124"/>
        <v>1438.2805829524641</v>
      </c>
      <c r="E470" s="710">
        <f t="shared" si="125"/>
        <v>609.53506901974833</v>
      </c>
      <c r="F470" s="710">
        <f t="shared" si="126"/>
        <v>352.13517852627405</v>
      </c>
      <c r="G470" s="710">
        <f t="shared" si="127"/>
        <v>304.78024765622632</v>
      </c>
      <c r="H470" s="717">
        <f t="shared" si="128"/>
        <v>298.1050660927757</v>
      </c>
      <c r="I470" s="710">
        <f t="shared" si="129"/>
        <v>298.09272888745227</v>
      </c>
      <c r="J470" s="710">
        <f t="shared" si="130"/>
        <v>298.08416784644271</v>
      </c>
      <c r="K470" s="710">
        <f t="shared" si="131"/>
        <v>298.079129009638</v>
      </c>
      <c r="L470" s="710">
        <f t="shared" si="132"/>
        <v>298.07746149112211</v>
      </c>
      <c r="N470" s="580">
        <v>396</v>
      </c>
      <c r="O470" s="710">
        <f t="shared" si="133"/>
        <v>1.500706708355571</v>
      </c>
      <c r="P470" s="710">
        <f t="shared" si="134"/>
        <v>789.17055345324832</v>
      </c>
      <c r="Q470" s="710">
        <f t="shared" si="135"/>
        <v>775.72520298303255</v>
      </c>
      <c r="R470" s="710">
        <f t="shared" si="136"/>
        <v>766.06447808195685</v>
      </c>
      <c r="S470" s="710">
        <f t="shared" si="137"/>
        <v>760.23350361708526</v>
      </c>
      <c r="T470" s="710">
        <f t="shared" si="138"/>
        <v>758.25930029793301</v>
      </c>
    </row>
    <row r="471" spans="2:20">
      <c r="B471" s="580">
        <v>397</v>
      </c>
      <c r="C471" s="710">
        <f t="shared" si="123"/>
        <v>1.5044963717605091</v>
      </c>
      <c r="D471" s="710">
        <f t="shared" si="124"/>
        <v>1438.4076170346625</v>
      </c>
      <c r="E471" s="710">
        <f t="shared" si="125"/>
        <v>610.2060054166069</v>
      </c>
      <c r="F471" s="710">
        <f t="shared" si="126"/>
        <v>352.38183624553636</v>
      </c>
      <c r="G471" s="710">
        <f t="shared" si="127"/>
        <v>304.82801825830177</v>
      </c>
      <c r="H471" s="717">
        <f t="shared" si="128"/>
        <v>298.10608081463482</v>
      </c>
      <c r="I471" s="710">
        <f t="shared" si="129"/>
        <v>298.09365505716005</v>
      </c>
      <c r="J471" s="710">
        <f t="shared" si="130"/>
        <v>298.08503172803466</v>
      </c>
      <c r="K471" s="710">
        <f t="shared" si="131"/>
        <v>298.07995588384546</v>
      </c>
      <c r="L471" s="710">
        <f t="shared" si="132"/>
        <v>298.07827604694381</v>
      </c>
      <c r="N471" s="580">
        <v>397</v>
      </c>
      <c r="O471" s="710">
        <f t="shared" si="133"/>
        <v>1.5044963717605091</v>
      </c>
      <c r="P471" s="710">
        <f t="shared" si="134"/>
        <v>790.08334273641537</v>
      </c>
      <c r="Q471" s="710">
        <f t="shared" si="135"/>
        <v>776.65344796023737</v>
      </c>
      <c r="R471" s="710">
        <f t="shared" si="136"/>
        <v>767.00379071445127</v>
      </c>
      <c r="S471" s="710">
        <f t="shared" si="137"/>
        <v>761.1794435466345</v>
      </c>
      <c r="T471" s="710">
        <f t="shared" si="138"/>
        <v>759.2073958374649</v>
      </c>
    </row>
    <row r="472" spans="2:20">
      <c r="B472" s="580">
        <v>398</v>
      </c>
      <c r="C472" s="710">
        <f t="shared" si="123"/>
        <v>1.5082860351654475</v>
      </c>
      <c r="D472" s="710">
        <f t="shared" si="124"/>
        <v>1438.5341009009348</v>
      </c>
      <c r="E472" s="710">
        <f t="shared" si="125"/>
        <v>610.87580486966158</v>
      </c>
      <c r="F472" s="710">
        <f t="shared" si="126"/>
        <v>352.62875864417174</v>
      </c>
      <c r="G472" s="710">
        <f t="shared" si="127"/>
        <v>304.87596750948171</v>
      </c>
      <c r="H472" s="717">
        <f t="shared" si="128"/>
        <v>298.10710231484325</v>
      </c>
      <c r="I472" s="710">
        <f t="shared" si="129"/>
        <v>298.0945876685775</v>
      </c>
      <c r="J472" s="710">
        <f t="shared" si="130"/>
        <v>298.08590181016393</v>
      </c>
      <c r="K472" s="710">
        <f t="shared" si="131"/>
        <v>298.08078881345756</v>
      </c>
      <c r="L472" s="710">
        <f t="shared" si="132"/>
        <v>298.07909660939941</v>
      </c>
      <c r="N472" s="580">
        <v>398</v>
      </c>
      <c r="O472" s="710">
        <f t="shared" si="133"/>
        <v>1.5082860351654475</v>
      </c>
      <c r="P472" s="710">
        <f t="shared" si="134"/>
        <v>790.99507369699006</v>
      </c>
      <c r="Q472" s="710">
        <f t="shared" si="135"/>
        <v>777.58061669493065</v>
      </c>
      <c r="R472" s="710">
        <f t="shared" si="136"/>
        <v>767.94201427217376</v>
      </c>
      <c r="S472" s="710">
        <f t="shared" si="137"/>
        <v>762.1242867174717</v>
      </c>
      <c r="T472" s="710">
        <f t="shared" si="138"/>
        <v>760.15439211898877</v>
      </c>
    </row>
    <row r="473" spans="2:20">
      <c r="B473" s="580">
        <v>399</v>
      </c>
      <c r="C473" s="710">
        <f t="shared" si="123"/>
        <v>1.5120756985703858</v>
      </c>
      <c r="D473" s="710">
        <f t="shared" si="124"/>
        <v>1438.6600410892186</v>
      </c>
      <c r="E473" s="710">
        <f t="shared" si="125"/>
        <v>611.5444697138513</v>
      </c>
      <c r="F473" s="710">
        <f t="shared" si="126"/>
        <v>352.87594397521519</v>
      </c>
      <c r="G473" s="710">
        <f t="shared" si="127"/>
        <v>304.92409530896288</v>
      </c>
      <c r="H473" s="717">
        <f t="shared" si="128"/>
        <v>298.10813061660315</v>
      </c>
      <c r="I473" s="710">
        <f t="shared" si="129"/>
        <v>298.09552674511957</v>
      </c>
      <c r="J473" s="710">
        <f t="shared" si="130"/>
        <v>298.08677811638586</v>
      </c>
      <c r="K473" s="710">
        <f t="shared" si="131"/>
        <v>298.08162782210866</v>
      </c>
      <c r="L473" s="710">
        <f t="shared" si="132"/>
        <v>298.07992320214743</v>
      </c>
      <c r="N473" s="580">
        <v>399</v>
      </c>
      <c r="O473" s="710">
        <f t="shared" si="133"/>
        <v>1.5120756985703858</v>
      </c>
      <c r="P473" s="710">
        <f t="shared" si="134"/>
        <v>791.90574756203193</v>
      </c>
      <c r="Q473" s="710">
        <f t="shared" si="135"/>
        <v>778.5067104349489</v>
      </c>
      <c r="R473" s="710">
        <f t="shared" si="136"/>
        <v>768.87915001783904</v>
      </c>
      <c r="S473" s="710">
        <f t="shared" si="137"/>
        <v>763.06803440122087</v>
      </c>
      <c r="T473" s="710">
        <f t="shared" si="138"/>
        <v>761.10029041702592</v>
      </c>
    </row>
    <row r="474" spans="2:20">
      <c r="B474" s="580">
        <v>400</v>
      </c>
      <c r="C474" s="710">
        <f t="shared" si="123"/>
        <v>1.5158653619753242</v>
      </c>
      <c r="D474" s="710">
        <f t="shared" si="124"/>
        <v>1438.7854440335186</v>
      </c>
      <c r="E474" s="710">
        <f t="shared" si="125"/>
        <v>612.21200228425698</v>
      </c>
      <c r="F474" s="710">
        <f t="shared" si="126"/>
        <v>353.12339049842808</v>
      </c>
      <c r="G474" s="710">
        <f t="shared" si="127"/>
        <v>304.97240155415449</v>
      </c>
      <c r="H474" s="717">
        <f t="shared" si="128"/>
        <v>298.10916574309533</v>
      </c>
      <c r="I474" s="710">
        <f t="shared" si="129"/>
        <v>298.09647231018357</v>
      </c>
      <c r="J474" s="710">
        <f t="shared" si="130"/>
        <v>298.08766067024078</v>
      </c>
      <c r="K474" s="710">
        <f t="shared" si="131"/>
        <v>298.08247293341975</v>
      </c>
      <c r="L474" s="710">
        <f t="shared" si="132"/>
        <v>298.08075584883352</v>
      </c>
      <c r="N474" s="580">
        <v>400</v>
      </c>
      <c r="O474" s="710">
        <f t="shared" si="133"/>
        <v>1.5158653619753242</v>
      </c>
      <c r="P474" s="710">
        <f t="shared" si="134"/>
        <v>792.81536555717753</v>
      </c>
      <c r="Q474" s="710">
        <f t="shared" si="135"/>
        <v>779.43173042668172</v>
      </c>
      <c r="R474" s="710">
        <f t="shared" si="136"/>
        <v>769.81519921269796</v>
      </c>
      <c r="S474" s="710">
        <f t="shared" si="137"/>
        <v>764.01068786803103</v>
      </c>
      <c r="T474" s="710">
        <f t="shared" si="138"/>
        <v>762.04509200462041</v>
      </c>
    </row>
    <row r="475" spans="2:20">
      <c r="B475" s="580">
        <v>401</v>
      </c>
      <c r="C475" s="710">
        <f t="shared" si="123"/>
        <v>1.5196550253802623</v>
      </c>
      <c r="D475" s="710">
        <f t="shared" si="124"/>
        <v>1438.9103160656473</v>
      </c>
      <c r="E475" s="710">
        <f t="shared" si="125"/>
        <v>612.8784049159874</v>
      </c>
      <c r="F475" s="710">
        <f t="shared" si="126"/>
        <v>353.37109648028076</v>
      </c>
      <c r="G475" s="710">
        <f t="shared" si="127"/>
        <v>305.02088614069044</v>
      </c>
      <c r="H475" s="717">
        <f t="shared" si="128"/>
        <v>298.110207717479</v>
      </c>
      <c r="I475" s="710">
        <f t="shared" si="129"/>
        <v>298.09742438714869</v>
      </c>
      <c r="J475" s="710">
        <f t="shared" si="130"/>
        <v>298.08854949525374</v>
      </c>
      <c r="K475" s="710">
        <f t="shared" si="131"/>
        <v>298.08332417099808</v>
      </c>
      <c r="L475" s="710">
        <f t="shared" si="132"/>
        <v>298.08159457309017</v>
      </c>
      <c r="N475" s="580">
        <v>401</v>
      </c>
      <c r="O475" s="710">
        <f t="shared" si="133"/>
        <v>1.5196550253802623</v>
      </c>
      <c r="P475" s="710">
        <f t="shared" si="134"/>
        <v>793.72392890664264</v>
      </c>
      <c r="Q475" s="710">
        <f t="shared" si="135"/>
        <v>780.35567791507367</v>
      </c>
      <c r="R475" s="710">
        <f t="shared" si="136"/>
        <v>770.7501631165386</v>
      </c>
      <c r="S475" s="710">
        <f t="shared" si="137"/>
        <v>764.95224838657919</v>
      </c>
      <c r="T475" s="710">
        <f t="shared" si="138"/>
        <v>762.98879815333976</v>
      </c>
    </row>
    <row r="476" spans="2:20">
      <c r="B476" s="580">
        <v>402</v>
      </c>
      <c r="C476" s="710">
        <f t="shared" si="123"/>
        <v>1.5234446887852007</v>
      </c>
      <c r="D476" s="710">
        <f t="shared" si="124"/>
        <v>1439.0346634169348</v>
      </c>
      <c r="E476" s="710">
        <f t="shared" si="125"/>
        <v>613.54367994406687</v>
      </c>
      <c r="F476" s="710">
        <f t="shared" si="126"/>
        <v>353.61906019393433</v>
      </c>
      <c r="G476" s="710">
        <f t="shared" si="127"/>
        <v>305.0695489624411</v>
      </c>
      <c r="H476" s="717">
        <f t="shared" si="128"/>
        <v>298.11125656289164</v>
      </c>
      <c r="I476" s="710">
        <f t="shared" si="129"/>
        <v>298.09838299937599</v>
      </c>
      <c r="J476" s="710">
        <f t="shared" si="130"/>
        <v>298.08944461493417</v>
      </c>
      <c r="K476" s="710">
        <f t="shared" si="131"/>
        <v>298.08418155843697</v>
      </c>
      <c r="L476" s="710">
        <f t="shared" si="132"/>
        <v>298.08243939853656</v>
      </c>
      <c r="N476" s="580">
        <v>402</v>
      </c>
      <c r="O476" s="710">
        <f t="shared" si="133"/>
        <v>1.5234446887852007</v>
      </c>
      <c r="P476" s="710">
        <f t="shared" si="134"/>
        <v>794.63143883322357</v>
      </c>
      <c r="Q476" s="710">
        <f t="shared" si="135"/>
        <v>781.27855414362591</v>
      </c>
      <c r="R476" s="710">
        <f t="shared" si="136"/>
        <v>771.68404298768871</v>
      </c>
      <c r="S476" s="710">
        <f t="shared" si="137"/>
        <v>765.89271722407102</v>
      </c>
      <c r="T476" s="710">
        <f t="shared" si="138"/>
        <v>763.93141013327761</v>
      </c>
    </row>
    <row r="477" spans="2:20">
      <c r="B477" s="580">
        <v>403</v>
      </c>
      <c r="C477" s="710">
        <f t="shared" si="123"/>
        <v>1.527234352190139</v>
      </c>
      <c r="D477" s="710">
        <f t="shared" si="124"/>
        <v>1439.1584922199104</v>
      </c>
      <c r="E477" s="710">
        <f t="shared" si="125"/>
        <v>614.20782970332527</v>
      </c>
      <c r="F477" s="710">
        <f t="shared" si="126"/>
        <v>353.86727991922317</v>
      </c>
      <c r="G477" s="710">
        <f t="shared" si="127"/>
        <v>305.11838991152564</v>
      </c>
      <c r="H477" s="717">
        <f t="shared" si="128"/>
        <v>298.11231230244863</v>
      </c>
      <c r="I477" s="710">
        <f t="shared" si="129"/>
        <v>298.09934817020809</v>
      </c>
      <c r="J477" s="710">
        <f t="shared" si="130"/>
        <v>298.09034605277571</v>
      </c>
      <c r="K477" s="710">
        <f t="shared" si="131"/>
        <v>298.08504511931545</v>
      </c>
      <c r="L477" s="710">
        <f t="shared" si="132"/>
        <v>298.08329034877801</v>
      </c>
      <c r="N477" s="580">
        <v>403</v>
      </c>
      <c r="O477" s="710">
        <f t="shared" si="133"/>
        <v>1.527234352190139</v>
      </c>
      <c r="P477" s="710">
        <f t="shared" si="134"/>
        <v>795.53789655829871</v>
      </c>
      <c r="Q477" s="710">
        <f t="shared" si="135"/>
        <v>782.20036035439784</v>
      </c>
      <c r="R477" s="710">
        <f t="shared" si="136"/>
        <v>772.61684008301711</v>
      </c>
      <c r="S477" s="710">
        <f t="shared" si="137"/>
        <v>766.83209564624281</v>
      </c>
      <c r="T477" s="710">
        <f t="shared" si="138"/>
        <v>764.87292921305482</v>
      </c>
    </row>
    <row r="478" spans="2:20">
      <c r="B478" s="580">
        <v>404</v>
      </c>
      <c r="C478" s="710">
        <f t="shared" si="123"/>
        <v>1.5310240155950774</v>
      </c>
      <c r="D478" s="710">
        <f t="shared" si="124"/>
        <v>1439.2818085099555</v>
      </c>
      <c r="E478" s="710">
        <f t="shared" si="125"/>
        <v>614.87085652829046</v>
      </c>
      <c r="F478" s="710">
        <f t="shared" si="126"/>
        <v>354.11575394263673</v>
      </c>
      <c r="G478" s="710">
        <f t="shared" si="127"/>
        <v>305.1674088783235</v>
      </c>
      <c r="H478" s="717">
        <f t="shared" si="128"/>
        <v>298.11337495924317</v>
      </c>
      <c r="I478" s="710">
        <f t="shared" si="129"/>
        <v>298.10031992296882</v>
      </c>
      <c r="J478" s="710">
        <f t="shared" si="130"/>
        <v>298.09125383225586</v>
      </c>
      <c r="K478" s="710">
        <f t="shared" si="131"/>
        <v>298.08591487719809</v>
      </c>
      <c r="L478" s="710">
        <f t="shared" si="132"/>
        <v>298.08414744740594</v>
      </c>
      <c r="N478" s="580">
        <v>404</v>
      </c>
      <c r="O478" s="710">
        <f t="shared" si="133"/>
        <v>1.5310240155950774</v>
      </c>
      <c r="P478" s="710">
        <f t="shared" si="134"/>
        <v>796.4433033018305</v>
      </c>
      <c r="Q478" s="710">
        <f t="shared" si="135"/>
        <v>783.12109778800891</v>
      </c>
      <c r="R478" s="710">
        <f t="shared" si="136"/>
        <v>773.54855565793503</v>
      </c>
      <c r="S478" s="710">
        <f t="shared" si="137"/>
        <v>767.77038491736369</v>
      </c>
      <c r="T478" s="710">
        <f t="shared" si="138"/>
        <v>765.81335665982135</v>
      </c>
    </row>
    <row r="479" spans="2:20">
      <c r="B479" s="580">
        <v>405</v>
      </c>
      <c r="C479" s="710">
        <f t="shared" si="123"/>
        <v>1.5348136790000158</v>
      </c>
      <c r="D479" s="710">
        <f t="shared" si="124"/>
        <v>1439.4046182269285</v>
      </c>
      <c r="E479" s="710">
        <f t="shared" si="125"/>
        <v>615.53276275308235</v>
      </c>
      <c r="F479" s="710">
        <f t="shared" si="126"/>
        <v>354.36448055730165</v>
      </c>
      <c r="G479" s="710">
        <f t="shared" si="127"/>
        <v>305.21660575148661</v>
      </c>
      <c r="H479" s="717">
        <f t="shared" si="128"/>
        <v>298.11444455634603</v>
      </c>
      <c r="I479" s="710">
        <f t="shared" si="129"/>
        <v>298.10129828096331</v>
      </c>
      <c r="J479" s="710">
        <f t="shared" si="130"/>
        <v>298.09216797683581</v>
      </c>
      <c r="K479" s="710">
        <f t="shared" si="131"/>
        <v>298.0867908556346</v>
      </c>
      <c r="L479" s="710">
        <f t="shared" si="132"/>
        <v>298.08501071799759</v>
      </c>
      <c r="N479" s="580">
        <v>405</v>
      </c>
      <c r="O479" s="710">
        <f t="shared" si="133"/>
        <v>1.5348136790000158</v>
      </c>
      <c r="P479" s="710">
        <f t="shared" si="134"/>
        <v>797.3476602823672</v>
      </c>
      <c r="Q479" s="710">
        <f t="shared" si="135"/>
        <v>784.04076768363961</v>
      </c>
      <c r="R479" s="710">
        <f t="shared" si="136"/>
        <v>774.47919096639851</v>
      </c>
      <c r="S479" s="710">
        <f t="shared" si="137"/>
        <v>768.70758630023693</v>
      </c>
      <c r="T479" s="710">
        <f t="shared" si="138"/>
        <v>766.75269373925801</v>
      </c>
    </row>
    <row r="480" spans="2:20">
      <c r="B480" s="580">
        <v>406</v>
      </c>
      <c r="C480" s="710">
        <f t="shared" si="123"/>
        <v>1.5386033424049539</v>
      </c>
      <c r="D480" s="710">
        <f t="shared" si="124"/>
        <v>1439.5269272167634</v>
      </c>
      <c r="E480" s="710">
        <f t="shared" si="125"/>
        <v>616.19355071130985</v>
      </c>
      <c r="F480" s="710">
        <f t="shared" si="126"/>
        <v>354.61345806296345</v>
      </c>
      <c r="G480" s="710">
        <f t="shared" si="127"/>
        <v>305.26598041795114</v>
      </c>
      <c r="H480" s="717">
        <f t="shared" si="128"/>
        <v>298.11552111680538</v>
      </c>
      <c r="I480" s="710">
        <f t="shared" si="129"/>
        <v>298.10228326747733</v>
      </c>
      <c r="J480" s="710">
        <f t="shared" si="130"/>
        <v>298.09308850996024</v>
      </c>
      <c r="K480" s="710">
        <f t="shared" si="131"/>
        <v>298.08767307815981</v>
      </c>
      <c r="L480" s="710">
        <f t="shared" si="132"/>
        <v>298.08588018411564</v>
      </c>
      <c r="N480" s="580">
        <v>406</v>
      </c>
      <c r="O480" s="710">
        <f t="shared" si="133"/>
        <v>1.5386033424049539</v>
      </c>
      <c r="P480" s="710">
        <f t="shared" si="134"/>
        <v>798.25096871704352</v>
      </c>
      <c r="Q480" s="710">
        <f t="shared" si="135"/>
        <v>784.95937127903449</v>
      </c>
      <c r="R480" s="710">
        <f t="shared" si="136"/>
        <v>775.40874726090942</v>
      </c>
      <c r="S480" s="710">
        <f t="shared" si="137"/>
        <v>769.64370105620151</v>
      </c>
      <c r="T480" s="710">
        <f t="shared" si="138"/>
        <v>767.69094171557811</v>
      </c>
    </row>
    <row r="481" spans="2:20">
      <c r="B481" s="580">
        <v>407</v>
      </c>
      <c r="C481" s="710">
        <f t="shared" si="123"/>
        <v>1.5423930058098922</v>
      </c>
      <c r="D481" s="710">
        <f t="shared" si="124"/>
        <v>1439.6487412330391</v>
      </c>
      <c r="E481" s="710">
        <f t="shared" si="125"/>
        <v>616.85322273596944</v>
      </c>
      <c r="F481" s="710">
        <f t="shared" si="126"/>
        <v>354.8626847659686</v>
      </c>
      <c r="G481" s="710">
        <f t="shared" si="127"/>
        <v>305.3155327629492</v>
      </c>
      <c r="H481" s="717">
        <f t="shared" si="128"/>
        <v>298.11660466364663</v>
      </c>
      <c r="I481" s="710">
        <f t="shared" si="129"/>
        <v>298.10327490577743</v>
      </c>
      <c r="J481" s="710">
        <f t="shared" si="130"/>
        <v>298.09401545505682</v>
      </c>
      <c r="K481" s="710">
        <f t="shared" si="131"/>
        <v>298.08856156829324</v>
      </c>
      <c r="L481" s="710">
        <f t="shared" si="132"/>
        <v>298.08675586930798</v>
      </c>
      <c r="N481" s="580">
        <v>407</v>
      </c>
      <c r="O481" s="710">
        <f t="shared" si="133"/>
        <v>1.5423930058098922</v>
      </c>
      <c r="P481" s="710">
        <f t="shared" si="134"/>
        <v>799.15322982158375</v>
      </c>
      <c r="Q481" s="710">
        <f t="shared" si="135"/>
        <v>785.8769098105023</v>
      </c>
      <c r="R481" s="710">
        <f t="shared" si="136"/>
        <v>776.33722579251776</v>
      </c>
      <c r="S481" s="710">
        <f t="shared" si="137"/>
        <v>770.57873044513371</v>
      </c>
      <c r="T481" s="710">
        <f t="shared" si="138"/>
        <v>768.62810185152921</v>
      </c>
    </row>
    <row r="482" spans="2:20">
      <c r="B482" s="580">
        <v>408</v>
      </c>
      <c r="C482" s="710">
        <f t="shared" si="123"/>
        <v>1.5461826692148306</v>
      </c>
      <c r="D482" s="710">
        <f t="shared" si="124"/>
        <v>1439.770065938525</v>
      </c>
      <c r="E482" s="710">
        <f t="shared" si="125"/>
        <v>617.5117811593459</v>
      </c>
      <c r="F482" s="710">
        <f t="shared" si="126"/>
        <v>355.1121589792462</v>
      </c>
      <c r="G482" s="710">
        <f t="shared" si="127"/>
        <v>305.36526267002063</v>
      </c>
      <c r="H482" s="717">
        <f t="shared" si="128"/>
        <v>298.11769521987202</v>
      </c>
      <c r="I482" s="710">
        <f t="shared" si="129"/>
        <v>298.1042732191105</v>
      </c>
      <c r="J482" s="710">
        <f t="shared" si="130"/>
        <v>298.09494883553634</v>
      </c>
      <c r="K482" s="710">
        <f t="shared" si="131"/>
        <v>298.08945634953886</v>
      </c>
      <c r="L482" s="710">
        <f t="shared" si="132"/>
        <v>298.08763779710767</v>
      </c>
      <c r="N482" s="580">
        <v>408</v>
      </c>
      <c r="O482" s="710">
        <f t="shared" si="133"/>
        <v>1.5461826692148306</v>
      </c>
      <c r="P482" s="710">
        <f t="shared" si="134"/>
        <v>800.05444481030202</v>
      </c>
      <c r="Q482" s="710">
        <f t="shared" si="135"/>
        <v>786.79338451291858</v>
      </c>
      <c r="R482" s="710">
        <f t="shared" si="136"/>
        <v>777.26462781082262</v>
      </c>
      <c r="S482" s="710">
        <f t="shared" si="137"/>
        <v>771.51267572544953</v>
      </c>
      <c r="T482" s="710">
        <f t="shared" si="138"/>
        <v>769.56417540839482</v>
      </c>
    </row>
    <row r="483" spans="2:20">
      <c r="B483" s="580">
        <v>409</v>
      </c>
      <c r="C483" s="710">
        <f t="shared" si="123"/>
        <v>1.549972332619769</v>
      </c>
      <c r="D483" s="710">
        <f t="shared" si="124"/>
        <v>1439.8909069066981</v>
      </c>
      <c r="E483" s="710">
        <f t="shared" si="125"/>
        <v>618.16922831291504</v>
      </c>
      <c r="F483" s="710">
        <f t="shared" si="126"/>
        <v>355.36187902228971</v>
      </c>
      <c r="G483" s="710">
        <f t="shared" si="127"/>
        <v>305.41517002102466</v>
      </c>
      <c r="H483" s="717">
        <f t="shared" si="128"/>
        <v>298.11879280846063</v>
      </c>
      <c r="I483" s="710">
        <f t="shared" si="129"/>
        <v>298.10527823070362</v>
      </c>
      <c r="J483" s="710">
        <f t="shared" si="130"/>
        <v>298.09588867479226</v>
      </c>
      <c r="K483" s="710">
        <f t="shared" si="131"/>
        <v>298.090357445385</v>
      </c>
      <c r="L483" s="710">
        <f t="shared" si="132"/>
        <v>298.08852599103244</v>
      </c>
      <c r="N483" s="580">
        <v>409</v>
      </c>
      <c r="O483" s="710">
        <f t="shared" si="133"/>
        <v>1.549972332619769</v>
      </c>
      <c r="P483" s="710">
        <f t="shared" si="134"/>
        <v>800.95461489610477</v>
      </c>
      <c r="Q483" s="710">
        <f t="shared" si="135"/>
        <v>787.70879661972731</v>
      </c>
      <c r="R483" s="710">
        <f t="shared" si="136"/>
        <v>778.19095456397451</v>
      </c>
      <c r="S483" s="710">
        <f t="shared" si="137"/>
        <v>772.44553815410563</v>
      </c>
      <c r="T483" s="710">
        <f t="shared" si="138"/>
        <v>770.49916364599596</v>
      </c>
    </row>
    <row r="484" spans="2:20">
      <c r="B484" s="580">
        <v>410</v>
      </c>
      <c r="C484" s="710">
        <f t="shared" si="123"/>
        <v>1.5537619960247073</v>
      </c>
      <c r="D484" s="710">
        <f t="shared" si="124"/>
        <v>1440.0112696232354</v>
      </c>
      <c r="E484" s="710">
        <f t="shared" si="125"/>
        <v>618.82556652724838</v>
      </c>
      <c r="F484" s="710">
        <f t="shared" si="126"/>
        <v>355.61184322113849</v>
      </c>
      <c r="G484" s="710">
        <f t="shared" si="127"/>
        <v>305.46525469615159</v>
      </c>
      <c r="H484" s="717">
        <f t="shared" si="128"/>
        <v>298.11989745236809</v>
      </c>
      <c r="I484" s="710">
        <f t="shared" si="129"/>
        <v>298.10628996376386</v>
      </c>
      <c r="J484" s="710">
        <f t="shared" si="130"/>
        <v>298.09683499620041</v>
      </c>
      <c r="K484" s="710">
        <f t="shared" si="131"/>
        <v>298.09126487930376</v>
      </c>
      <c r="L484" s="710">
        <f t="shared" si="132"/>
        <v>298.08942047458453</v>
      </c>
      <c r="N484" s="580">
        <v>410</v>
      </c>
      <c r="O484" s="710">
        <f t="shared" si="133"/>
        <v>1.5537619960247073</v>
      </c>
      <c r="P484" s="710">
        <f t="shared" si="134"/>
        <v>801.85374129049228</v>
      </c>
      <c r="Q484" s="710">
        <f t="shared" si="135"/>
        <v>788.62314736294229</v>
      </c>
      <c r="R484" s="710">
        <f t="shared" si="136"/>
        <v>779.11620729867661</v>
      </c>
      <c r="S484" s="710">
        <f t="shared" si="137"/>
        <v>773.37731898660161</v>
      </c>
      <c r="T484" s="710">
        <f t="shared" si="138"/>
        <v>771.43306782269315</v>
      </c>
    </row>
    <row r="485" spans="2:20">
      <c r="B485" s="580">
        <v>411</v>
      </c>
      <c r="C485" s="710">
        <f t="shared" si="123"/>
        <v>1.5575516594296455</v>
      </c>
      <c r="D485" s="710">
        <f t="shared" si="124"/>
        <v>1440.1311594874819</v>
      </c>
      <c r="E485" s="710">
        <f t="shared" si="125"/>
        <v>619.4807981319201</v>
      </c>
      <c r="F485" s="710">
        <f t="shared" si="126"/>
        <v>355.86204990835961</v>
      </c>
      <c r="G485" s="710">
        <f t="shared" si="127"/>
        <v>305.51551657393418</v>
      </c>
      <c r="H485" s="717">
        <f t="shared" si="128"/>
        <v>298.12100917452648</v>
      </c>
      <c r="I485" s="710">
        <f t="shared" si="129"/>
        <v>298.10730844147804</v>
      </c>
      <c r="J485" s="710">
        <f t="shared" si="130"/>
        <v>298.09778782311889</v>
      </c>
      <c r="K485" s="710">
        <f t="shared" si="131"/>
        <v>298.09217867475115</v>
      </c>
      <c r="L485" s="710">
        <f t="shared" si="132"/>
        <v>298.09032127125039</v>
      </c>
      <c r="N485" s="580">
        <v>411</v>
      </c>
      <c r="O485" s="710">
        <f t="shared" si="133"/>
        <v>1.5575516594296455</v>
      </c>
      <c r="P485" s="710">
        <f t="shared" si="134"/>
        <v>802.75182520356009</v>
      </c>
      <c r="Q485" s="710">
        <f t="shared" si="135"/>
        <v>789.53643797314885</v>
      </c>
      <c r="R485" s="710">
        <f t="shared" si="136"/>
        <v>780.04038726018689</v>
      </c>
      <c r="S485" s="710">
        <f t="shared" si="137"/>
        <v>774.3080194769808</v>
      </c>
      <c r="T485" s="710">
        <f t="shared" si="138"/>
        <v>772.36588919538781</v>
      </c>
    </row>
    <row r="486" spans="2:20">
      <c r="B486" s="580">
        <v>412</v>
      </c>
      <c r="C486" s="710">
        <f t="shared" si="123"/>
        <v>1.5613413228345838</v>
      </c>
      <c r="D486" s="710">
        <f t="shared" si="124"/>
        <v>1440.2505818138932</v>
      </c>
      <c r="E486" s="710">
        <f t="shared" si="125"/>
        <v>620.13492545541544</v>
      </c>
      <c r="F486" s="710">
        <f t="shared" si="126"/>
        <v>356.11249742302931</v>
      </c>
      <c r="G486" s="710">
        <f t="shared" si="127"/>
        <v>305.56595553125942</v>
      </c>
      <c r="H486" s="717">
        <f t="shared" si="128"/>
        <v>298.12212799784402</v>
      </c>
      <c r="I486" s="710">
        <f t="shared" si="129"/>
        <v>298.10833368701253</v>
      </c>
      <c r="J486" s="710">
        <f t="shared" si="130"/>
        <v>298.09874717888783</v>
      </c>
      <c r="K486" s="710">
        <f t="shared" si="131"/>
        <v>298.0930988551666</v>
      </c>
      <c r="L486" s="710">
        <f t="shared" si="132"/>
        <v>298.09122840450044</v>
      </c>
      <c r="N486" s="580">
        <v>412</v>
      </c>
      <c r="O486" s="710">
        <f t="shared" si="133"/>
        <v>1.5613413228345838</v>
      </c>
      <c r="P486" s="710">
        <f t="shared" si="134"/>
        <v>803.64886784400051</v>
      </c>
      <c r="Q486" s="710">
        <f t="shared" si="135"/>
        <v>790.44866967950531</v>
      </c>
      <c r="R486" s="710">
        <f t="shared" si="136"/>
        <v>780.96349569231938</v>
      </c>
      <c r="S486" s="710">
        <f t="shared" si="137"/>
        <v>775.2376408778332</v>
      </c>
      <c r="T486" s="710">
        <f t="shared" si="138"/>
        <v>773.29762901952392</v>
      </c>
    </row>
    <row r="487" spans="2:20">
      <c r="B487" s="580">
        <v>413</v>
      </c>
      <c r="C487" s="710">
        <f t="shared" si="123"/>
        <v>1.5651309862395222</v>
      </c>
      <c r="D487" s="710">
        <f t="shared" si="124"/>
        <v>1440.3695418334521</v>
      </c>
      <c r="E487" s="710">
        <f t="shared" si="125"/>
        <v>620.78795082504132</v>
      </c>
      <c r="F487" s="710">
        <f t="shared" si="126"/>
        <v>356.36318411071443</v>
      </c>
      <c r="G487" s="710">
        <f t="shared" si="127"/>
        <v>305.61657144337988</v>
      </c>
      <c r="H487" s="717">
        <f t="shared" si="128"/>
        <v>298.12325394520491</v>
      </c>
      <c r="I487" s="710">
        <f t="shared" si="129"/>
        <v>298.10936572351289</v>
      </c>
      <c r="J487" s="710">
        <f t="shared" si="130"/>
        <v>298.09971308682907</v>
      </c>
      <c r="K487" s="710">
        <f t="shared" si="131"/>
        <v>298.09402544397273</v>
      </c>
      <c r="L487" s="710">
        <f t="shared" si="132"/>
        <v>298.09214189778885</v>
      </c>
      <c r="N487" s="580">
        <v>413</v>
      </c>
      <c r="O487" s="710">
        <f t="shared" si="133"/>
        <v>1.5651309862395222</v>
      </c>
      <c r="P487" s="710">
        <f t="shared" si="134"/>
        <v>804.54487041910477</v>
      </c>
      <c r="Q487" s="710">
        <f t="shared" si="135"/>
        <v>791.35984370974506</v>
      </c>
      <c r="R487" s="710">
        <f t="shared" si="136"/>
        <v>781.88553383744591</v>
      </c>
      <c r="S487" s="710">
        <f t="shared" si="137"/>
        <v>776.16618444029621</v>
      </c>
      <c r="T487" s="710">
        <f t="shared" si="138"/>
        <v>774.22828854909017</v>
      </c>
    </row>
    <row r="488" spans="2:20">
      <c r="B488" s="580">
        <v>414</v>
      </c>
      <c r="C488" s="710">
        <f t="shared" si="123"/>
        <v>1.5689206496444605</v>
      </c>
      <c r="D488" s="710">
        <f t="shared" si="124"/>
        <v>1440.4880446950644</v>
      </c>
      <c r="E488" s="710">
        <f t="shared" si="125"/>
        <v>621.43987656683862</v>
      </c>
      <c r="F488" s="710">
        <f t="shared" si="126"/>
        <v>356.61410832345399</v>
      </c>
      <c r="G488" s="710">
        <f t="shared" si="127"/>
        <v>305.6673641839252</v>
      </c>
      <c r="H488" s="717">
        <f t="shared" si="128"/>
        <v>298.12438703946913</v>
      </c>
      <c r="I488" s="710">
        <f t="shared" si="129"/>
        <v>298.11040457410388</v>
      </c>
      <c r="J488" s="710">
        <f t="shared" si="130"/>
        <v>298.1006855702459</v>
      </c>
      <c r="K488" s="710">
        <f t="shared" si="131"/>
        <v>298.09495846457526</v>
      </c>
      <c r="L488" s="710">
        <f t="shared" si="132"/>
        <v>298.09306177455335</v>
      </c>
      <c r="N488" s="580">
        <v>414</v>
      </c>
      <c r="O488" s="710">
        <f t="shared" si="133"/>
        <v>1.5689206496444605</v>
      </c>
      <c r="P488" s="710">
        <f t="shared" si="134"/>
        <v>805.43983413476406</v>
      </c>
      <c r="Q488" s="710">
        <f t="shared" si="135"/>
        <v>792.26996129017812</v>
      </c>
      <c r="R488" s="710">
        <f t="shared" si="136"/>
        <v>782.80650293649796</v>
      </c>
      <c r="S488" s="710">
        <f t="shared" si="137"/>
        <v>777.09365141405647</v>
      </c>
      <c r="T488" s="710">
        <f t="shared" si="138"/>
        <v>775.15786903662104</v>
      </c>
    </row>
    <row r="489" spans="2:20">
      <c r="B489" s="580">
        <v>415</v>
      </c>
      <c r="C489" s="710">
        <f t="shared" si="123"/>
        <v>1.5727103130493987</v>
      </c>
      <c r="D489" s="710">
        <f t="shared" si="124"/>
        <v>1440.606095466929</v>
      </c>
      <c r="E489" s="710">
        <f t="shared" si="125"/>
        <v>622.0907050054966</v>
      </c>
      <c r="F489" s="710">
        <f t="shared" si="126"/>
        <v>356.86526841974052</v>
      </c>
      <c r="G489" s="710">
        <f t="shared" si="127"/>
        <v>305.71833362491338</v>
      </c>
      <c r="H489" s="717">
        <f t="shared" si="128"/>
        <v>298.12552730347232</v>
      </c>
      <c r="I489" s="710">
        <f t="shared" si="129"/>
        <v>298.11145026188916</v>
      </c>
      <c r="J489" s="710">
        <f t="shared" si="130"/>
        <v>298.10166465242304</v>
      </c>
      <c r="K489" s="710">
        <f t="shared" si="131"/>
        <v>298.09589794036265</v>
      </c>
      <c r="L489" s="710">
        <f t="shared" si="132"/>
        <v>298.09398805821496</v>
      </c>
      <c r="N489" s="580">
        <v>415</v>
      </c>
      <c r="O489" s="710">
        <f t="shared" si="133"/>
        <v>1.5727103130493987</v>
      </c>
      <c r="P489" s="710">
        <f t="shared" si="134"/>
        <v>806.33376019547143</v>
      </c>
      <c r="Q489" s="710">
        <f t="shared" si="135"/>
        <v>793.1790236456925</v>
      </c>
      <c r="R489" s="710">
        <f t="shared" si="136"/>
        <v>783.72640422896814</v>
      </c>
      <c r="S489" s="710">
        <f t="shared" si="137"/>
        <v>778.02004304735192</v>
      </c>
      <c r="T489" s="710">
        <f t="shared" si="138"/>
        <v>776.08637173319892</v>
      </c>
    </row>
    <row r="490" spans="2:20">
      <c r="B490" s="580">
        <v>416</v>
      </c>
      <c r="C490" s="710">
        <f t="shared" si="123"/>
        <v>1.576499976454337</v>
      </c>
      <c r="D490" s="710">
        <f t="shared" si="124"/>
        <v>1440.723699137885</v>
      </c>
      <c r="E490" s="710">
        <f t="shared" si="125"/>
        <v>622.74043846426855</v>
      </c>
      <c r="F490" s="710">
        <f t="shared" si="126"/>
        <v>357.11666276450137</v>
      </c>
      <c r="G490" s="710">
        <f t="shared" si="127"/>
        <v>305.7694796367623</v>
      </c>
      <c r="H490" s="717">
        <f t="shared" si="128"/>
        <v>298.12667476002548</v>
      </c>
      <c r="I490" s="710">
        <f t="shared" si="129"/>
        <v>298.11250280995102</v>
      </c>
      <c r="J490" s="710">
        <f t="shared" si="130"/>
        <v>298.10265035662616</v>
      </c>
      <c r="K490" s="710">
        <f t="shared" si="131"/>
        <v>298.09684389470578</v>
      </c>
      <c r="L490" s="710">
        <f t="shared" si="132"/>
        <v>298.09492077217755</v>
      </c>
      <c r="N490" s="580">
        <v>416</v>
      </c>
      <c r="O490" s="710">
        <f t="shared" si="133"/>
        <v>1.576499976454337</v>
      </c>
      <c r="P490" s="710">
        <f t="shared" si="134"/>
        <v>807.22664980432353</v>
      </c>
      <c r="Q490" s="710">
        <f t="shared" si="135"/>
        <v>794.08703199975605</v>
      </c>
      <c r="R490" s="710">
        <f t="shared" si="136"/>
        <v>784.64523895291188</v>
      </c>
      <c r="S490" s="710">
        <f t="shared" si="137"/>
        <v>778.94536058697315</v>
      </c>
      <c r="T490" s="710">
        <f t="shared" si="138"/>
        <v>777.01379788845554</v>
      </c>
    </row>
    <row r="491" spans="2:20">
      <c r="B491" s="580">
        <v>417</v>
      </c>
      <c r="C491" s="710">
        <f t="shared" si="123"/>
        <v>1.5802896398592754</v>
      </c>
      <c r="D491" s="710">
        <f t="shared" si="124"/>
        <v>1440.840860618737</v>
      </c>
      <c r="E491" s="710">
        <f t="shared" si="125"/>
        <v>623.38907926488969</v>
      </c>
      <c r="F491" s="710">
        <f t="shared" si="126"/>
        <v>357.36828972908017</v>
      </c>
      <c r="G491" s="710">
        <f t="shared" si="127"/>
        <v>305.8208020883007</v>
      </c>
      <c r="H491" s="717">
        <f t="shared" si="128"/>
        <v>298.12782943191496</v>
      </c>
      <c r="I491" s="710">
        <f t="shared" si="129"/>
        <v>298.11356224135011</v>
      </c>
      <c r="J491" s="710">
        <f t="shared" si="130"/>
        <v>298.10364270610177</v>
      </c>
      <c r="K491" s="710">
        <f t="shared" si="131"/>
        <v>298.09779635095794</v>
      </c>
      <c r="L491" s="710">
        <f t="shared" si="132"/>
        <v>298.09585993982796</v>
      </c>
      <c r="N491" s="580">
        <v>417</v>
      </c>
      <c r="O491" s="710">
        <f t="shared" si="133"/>
        <v>1.5802896398592754</v>
      </c>
      <c r="P491" s="710">
        <f t="shared" si="134"/>
        <v>808.11850416302218</v>
      </c>
      <c r="Q491" s="710">
        <f t="shared" si="135"/>
        <v>794.99398757441816</v>
      </c>
      <c r="R491" s="710">
        <f t="shared" si="136"/>
        <v>785.56300834494937</v>
      </c>
      <c r="S491" s="710">
        <f t="shared" si="137"/>
        <v>779.86960527826523</v>
      </c>
      <c r="T491" s="710">
        <f t="shared" si="138"/>
        <v>777.94014875057394</v>
      </c>
    </row>
    <row r="492" spans="2:20">
      <c r="B492" s="580">
        <v>418</v>
      </c>
      <c r="C492" s="710">
        <f t="shared" si="123"/>
        <v>1.5840793032642138</v>
      </c>
      <c r="D492" s="710">
        <f t="shared" si="124"/>
        <v>1440.9575847435574</v>
      </c>
      <c r="E492" s="710">
        <f t="shared" si="125"/>
        <v>624.03662972749669</v>
      </c>
      <c r="F492" s="710">
        <f t="shared" si="126"/>
        <v>357.62014769121805</v>
      </c>
      <c r="G492" s="710">
        <f t="shared" si="127"/>
        <v>305.87230084677975</v>
      </c>
      <c r="H492" s="717">
        <f t="shared" si="128"/>
        <v>298.12899134190201</v>
      </c>
      <c r="I492" s="710">
        <f t="shared" si="129"/>
        <v>298.11462857912551</v>
      </c>
      <c r="J492" s="710">
        <f t="shared" si="130"/>
        <v>298.104641724077</v>
      </c>
      <c r="K492" s="710">
        <f t="shared" si="131"/>
        <v>298.0987553324544</v>
      </c>
      <c r="L492" s="710">
        <f t="shared" si="132"/>
        <v>298.09680558453539</v>
      </c>
      <c r="N492" s="580">
        <v>418</v>
      </c>
      <c r="O492" s="710">
        <f t="shared" si="133"/>
        <v>1.5840793032642138</v>
      </c>
      <c r="P492" s="710">
        <f t="shared" si="134"/>
        <v>809.00932447187563</v>
      </c>
      <c r="Q492" s="710">
        <f t="shared" si="135"/>
        <v>795.89989159031131</v>
      </c>
      <c r="R492" s="710">
        <f t="shared" si="136"/>
        <v>786.47971364026694</v>
      </c>
      <c r="S492" s="710">
        <f t="shared" si="137"/>
        <v>780.79277836512927</v>
      </c>
      <c r="T492" s="710">
        <f t="shared" si="138"/>
        <v>778.86542556628967</v>
      </c>
    </row>
    <row r="493" spans="2:20">
      <c r="B493" s="580">
        <v>419</v>
      </c>
      <c r="C493" s="710">
        <f t="shared" si="123"/>
        <v>1.5878689666691521</v>
      </c>
      <c r="D493" s="710">
        <f t="shared" si="124"/>
        <v>1441.0738762709664</v>
      </c>
      <c r="E493" s="710">
        <f t="shared" si="125"/>
        <v>624.68309217054866</v>
      </c>
      <c r="F493" s="710">
        <f t="shared" si="126"/>
        <v>357.87223503503486</v>
      </c>
      <c r="G493" s="710">
        <f t="shared" si="127"/>
        <v>305.92397577788421</v>
      </c>
      <c r="H493" s="717">
        <f t="shared" si="128"/>
        <v>298.13016051272274</v>
      </c>
      <c r="I493" s="710">
        <f t="shared" si="129"/>
        <v>298.1157018462942</v>
      </c>
      <c r="J493" s="710">
        <f t="shared" si="130"/>
        <v>298.10564743375943</v>
      </c>
      <c r="K493" s="710">
        <f t="shared" si="131"/>
        <v>298.0997208625123</v>
      </c>
      <c r="L493" s="710">
        <f t="shared" si="132"/>
        <v>298.09775772965145</v>
      </c>
      <c r="N493" s="580">
        <v>419</v>
      </c>
      <c r="O493" s="710">
        <f t="shared" si="133"/>
        <v>1.5878689666691521</v>
      </c>
      <c r="P493" s="710">
        <f t="shared" si="134"/>
        <v>809.8991119298006</v>
      </c>
      <c r="Q493" s="710">
        <f t="shared" si="135"/>
        <v>796.80474526665262</v>
      </c>
      <c r="R493" s="710">
        <f t="shared" si="136"/>
        <v>787.39535607261882</v>
      </c>
      <c r="S493" s="710">
        <f t="shared" si="137"/>
        <v>781.71488109002416</v>
      </c>
      <c r="T493" s="710">
        <f t="shared" si="138"/>
        <v>779.78962958089312</v>
      </c>
    </row>
    <row r="494" spans="2:20">
      <c r="B494" s="580">
        <v>420</v>
      </c>
      <c r="C494" s="710">
        <f t="shared" si="123"/>
        <v>1.5916586300740903</v>
      </c>
      <c r="D494" s="710">
        <f t="shared" si="124"/>
        <v>1441.1897398853912</v>
      </c>
      <c r="E494" s="710">
        <f t="shared" si="125"/>
        <v>625.32846891075019</v>
      </c>
      <c r="F494" s="710">
        <f t="shared" si="126"/>
        <v>358.12455015101034</v>
      </c>
      <c r="G494" s="710">
        <f t="shared" si="127"/>
        <v>305.97582674574306</v>
      </c>
      <c r="H494" s="717">
        <f t="shared" si="128"/>
        <v>298.13133696708809</v>
      </c>
      <c r="I494" s="710">
        <f t="shared" si="129"/>
        <v>298.11678206585105</v>
      </c>
      <c r="J494" s="710">
        <f t="shared" si="130"/>
        <v>298.10665985833668</v>
      </c>
      <c r="K494" s="710">
        <f t="shared" si="131"/>
        <v>298.10069296443027</v>
      </c>
      <c r="L494" s="710">
        <f t="shared" si="132"/>
        <v>298.09871639850979</v>
      </c>
      <c r="N494" s="580">
        <v>420</v>
      </c>
      <c r="O494" s="710">
        <f t="shared" si="133"/>
        <v>1.5916586300740903</v>
      </c>
      <c r="P494" s="710">
        <f t="shared" si="134"/>
        <v>810.78786773432375</v>
      </c>
      <c r="Q494" s="710">
        <f t="shared" si="135"/>
        <v>797.7085498212457</v>
      </c>
      <c r="R494" s="710">
        <f t="shared" si="136"/>
        <v>788.30993687432874</v>
      </c>
      <c r="S494" s="710">
        <f t="shared" si="137"/>
        <v>782.63591469396829</v>
      </c>
      <c r="T494" s="710">
        <f t="shared" si="138"/>
        <v>780.71276203823072</v>
      </c>
    </row>
    <row r="495" spans="2:20">
      <c r="B495" s="580">
        <v>421</v>
      </c>
      <c r="C495" s="710">
        <f t="shared" si="123"/>
        <v>1.5954482934790286</v>
      </c>
      <c r="D495" s="710">
        <f t="shared" si="124"/>
        <v>1441.3051801983038</v>
      </c>
      <c r="E495" s="710">
        <f t="shared" si="125"/>
        <v>625.97276226297561</v>
      </c>
      <c r="F495" s="710">
        <f t="shared" si="126"/>
        <v>358.3770914359655</v>
      </c>
      <c r="G495" s="710">
        <f t="shared" si="127"/>
        <v>306.02785361294139</v>
      </c>
      <c r="H495" s="717">
        <f t="shared" si="128"/>
        <v>298.13252072768336</v>
      </c>
      <c r="I495" s="710">
        <f t="shared" si="129"/>
        <v>298.11786926076854</v>
      </c>
      <c r="J495" s="710">
        <f t="shared" si="130"/>
        <v>298.10767902097632</v>
      </c>
      <c r="K495" s="710">
        <f t="shared" si="131"/>
        <v>298.1016716614883</v>
      </c>
      <c r="L495" s="710">
        <f t="shared" si="132"/>
        <v>298.09968161442583</v>
      </c>
      <c r="N495" s="580">
        <v>421</v>
      </c>
      <c r="O495" s="710">
        <f t="shared" si="133"/>
        <v>1.5954482934790286</v>
      </c>
      <c r="P495" s="710">
        <f t="shared" si="134"/>
        <v>811.6755930815832</v>
      </c>
      <c r="Q495" s="710">
        <f t="shared" si="135"/>
        <v>798.6113064704823</v>
      </c>
      <c r="R495" s="710">
        <f t="shared" si="136"/>
        <v>789.22345727629158</v>
      </c>
      <c r="S495" s="710">
        <f t="shared" si="137"/>
        <v>783.55588041654119</v>
      </c>
      <c r="T495" s="710">
        <f t="shared" si="138"/>
        <v>781.63482418070646</v>
      </c>
    </row>
    <row r="496" spans="2:20">
      <c r="B496" s="580">
        <v>422</v>
      </c>
      <c r="C496" s="710">
        <f t="shared" si="123"/>
        <v>1.599237956883967</v>
      </c>
      <c r="D496" s="710">
        <f t="shared" si="124"/>
        <v>1441.4202017494367</v>
      </c>
      <c r="E496" s="710">
        <f t="shared" si="125"/>
        <v>626.61597454019545</v>
      </c>
      <c r="F496" s="710">
        <f t="shared" si="126"/>
        <v>358.62985729304341</v>
      </c>
      <c r="G496" s="710">
        <f t="shared" si="127"/>
        <v>306.08005624053078</v>
      </c>
      <c r="H496" s="717">
        <f t="shared" si="128"/>
        <v>298.13371181716821</v>
      </c>
      <c r="I496" s="710">
        <f t="shared" si="129"/>
        <v>298.11896345399663</v>
      </c>
      <c r="J496" s="710">
        <f t="shared" si="130"/>
        <v>298.10870494482572</v>
      </c>
      <c r="K496" s="710">
        <f t="shared" si="131"/>
        <v>298.10265697694751</v>
      </c>
      <c r="L496" s="710">
        <f t="shared" si="132"/>
        <v>298.10065340069656</v>
      </c>
      <c r="N496" s="580">
        <v>422</v>
      </c>
      <c r="O496" s="710">
        <f t="shared" si="133"/>
        <v>1.599237956883967</v>
      </c>
      <c r="P496" s="710">
        <f t="shared" si="134"/>
        <v>812.56228916633029</v>
      </c>
      <c r="Q496" s="710">
        <f t="shared" si="135"/>
        <v>799.51301642934368</v>
      </c>
      <c r="R496" s="710">
        <f t="shared" si="136"/>
        <v>790.13591850797513</v>
      </c>
      <c r="S496" s="710">
        <f t="shared" si="137"/>
        <v>784.47477949588506</v>
      </c>
      <c r="T496" s="710">
        <f t="shared" si="138"/>
        <v>782.55581724928436</v>
      </c>
    </row>
    <row r="497" spans="2:20">
      <c r="B497" s="580">
        <v>423</v>
      </c>
      <c r="C497" s="710">
        <f t="shared" si="123"/>
        <v>1.6030276202889053</v>
      </c>
      <c r="D497" s="710">
        <f t="shared" si="124"/>
        <v>1441.5348090079799</v>
      </c>
      <c r="E497" s="710">
        <f t="shared" si="125"/>
        <v>627.25810805340325</v>
      </c>
      <c r="F497" s="710">
        <f t="shared" si="126"/>
        <v>358.88284613169071</v>
      </c>
      <c r="G497" s="710">
        <f t="shared" si="127"/>
        <v>306.13243448804064</v>
      </c>
      <c r="H497" s="717">
        <f t="shared" si="128"/>
        <v>298.13491025817643</v>
      </c>
      <c r="I497" s="710">
        <f t="shared" si="129"/>
        <v>298.12006466846242</v>
      </c>
      <c r="J497" s="710">
        <f t="shared" si="130"/>
        <v>298.10973765301173</v>
      </c>
      <c r="K497" s="710">
        <f t="shared" si="131"/>
        <v>298.10364893405006</v>
      </c>
      <c r="L497" s="710">
        <f t="shared" si="132"/>
        <v>298.10163178060037</v>
      </c>
      <c r="N497" s="580">
        <v>423</v>
      </c>
      <c r="O497" s="710">
        <f t="shared" si="133"/>
        <v>1.6030276202889053</v>
      </c>
      <c r="P497" s="710">
        <f t="shared" si="134"/>
        <v>813.4479571819312</v>
      </c>
      <c r="Q497" s="710">
        <f t="shared" si="135"/>
        <v>800.41368091140237</v>
      </c>
      <c r="R497" s="710">
        <f t="shared" si="136"/>
        <v>791.04732179742155</v>
      </c>
      <c r="S497" s="710">
        <f t="shared" si="137"/>
        <v>785.39261316870659</v>
      </c>
      <c r="T497" s="710">
        <f t="shared" si="138"/>
        <v>783.47574248348917</v>
      </c>
    </row>
    <row r="498" spans="2:20">
      <c r="B498" s="580">
        <v>424</v>
      </c>
      <c r="C498" s="710">
        <f t="shared" si="123"/>
        <v>1.6068172836938435</v>
      </c>
      <c r="D498" s="710">
        <f t="shared" si="124"/>
        <v>1441.6490063737565</v>
      </c>
      <c r="E498" s="710">
        <f t="shared" si="125"/>
        <v>627.89916511154581</v>
      </c>
      <c r="F498" s="710">
        <f t="shared" si="126"/>
        <v>359.13605636763839</v>
      </c>
      <c r="G498" s="710">
        <f t="shared" si="127"/>
        <v>306.18498821348908</v>
      </c>
      <c r="H498" s="717">
        <f t="shared" si="128"/>
        <v>298.1361160733158</v>
      </c>
      <c r="I498" s="710">
        <f t="shared" si="129"/>
        <v>298.12117292707012</v>
      </c>
      <c r="J498" s="710">
        <f t="shared" si="130"/>
        <v>298.11077716864037</v>
      </c>
      <c r="K498" s="710">
        <f t="shared" si="131"/>
        <v>298.10464755601851</v>
      </c>
      <c r="L498" s="710">
        <f t="shared" si="132"/>
        <v>298.10261677739692</v>
      </c>
      <c r="N498" s="580">
        <v>424</v>
      </c>
      <c r="O498" s="710">
        <f t="shared" si="133"/>
        <v>1.6068172836938435</v>
      </c>
      <c r="P498" s="710">
        <f t="shared" si="134"/>
        <v>814.33259832036822</v>
      </c>
      <c r="Q498" s="710">
        <f t="shared" si="135"/>
        <v>801.31330112882392</v>
      </c>
      <c r="R498" s="710">
        <f t="shared" si="136"/>
        <v>791.95766837124938</v>
      </c>
      <c r="S498" s="710">
        <f t="shared" si="137"/>
        <v>786.30938267027852</v>
      </c>
      <c r="T498" s="710">
        <f t="shared" si="138"/>
        <v>784.39460112140875</v>
      </c>
    </row>
    <row r="499" spans="2:20">
      <c r="B499" s="580">
        <v>425</v>
      </c>
      <c r="C499" s="710">
        <f t="shared" si="123"/>
        <v>1.6106069470987818</v>
      </c>
      <c r="D499" s="710">
        <f t="shared" si="124"/>
        <v>1441.7627981783792</v>
      </c>
      <c r="E499" s="710">
        <f t="shared" si="125"/>
        <v>628.53914802145323</v>
      </c>
      <c r="F499" s="710">
        <f t="shared" si="126"/>
        <v>359.38948642288301</v>
      </c>
      <c r="G499" s="710">
        <f t="shared" si="127"/>
        <v>306.2377172733938</v>
      </c>
      <c r="H499" s="717">
        <f t="shared" si="128"/>
        <v>298.13732928516782</v>
      </c>
      <c r="I499" s="710">
        <f t="shared" si="129"/>
        <v>298.12228825270074</v>
      </c>
      <c r="J499" s="710">
        <f t="shared" si="130"/>
        <v>298.11182351479687</v>
      </c>
      <c r="K499" s="710">
        <f t="shared" si="131"/>
        <v>298.10565286605606</v>
      </c>
      <c r="L499" s="710">
        <f t="shared" si="132"/>
        <v>298.10360841432652</v>
      </c>
      <c r="N499" s="580">
        <v>425</v>
      </c>
      <c r="O499" s="710">
        <f t="shared" si="133"/>
        <v>1.6106069470987818</v>
      </c>
      <c r="P499" s="710">
        <f t="shared" si="134"/>
        <v>815.21621377224176</v>
      </c>
      <c r="Q499" s="710">
        <f t="shared" si="135"/>
        <v>802.21187829236851</v>
      </c>
      <c r="R499" s="710">
        <f t="shared" si="136"/>
        <v>792.86695945465488</v>
      </c>
      <c r="S499" s="710">
        <f t="shared" si="137"/>
        <v>787.22508923444161</v>
      </c>
      <c r="T499" s="710">
        <f t="shared" si="138"/>
        <v>785.31239439969534</v>
      </c>
    </row>
    <row r="500" spans="2:20">
      <c r="B500" s="580">
        <v>426</v>
      </c>
      <c r="C500" s="710">
        <f t="shared" si="123"/>
        <v>1.6143966105037202</v>
      </c>
      <c r="D500" s="710">
        <f t="shared" si="124"/>
        <v>1441.8761886863858</v>
      </c>
      <c r="E500" s="710">
        <f t="shared" si="125"/>
        <v>629.17805908777154</v>
      </c>
      <c r="F500" s="710">
        <f t="shared" si="126"/>
        <v>359.64313472566766</v>
      </c>
      <c r="G500" s="710">
        <f t="shared" si="127"/>
        <v>306.290621522783</v>
      </c>
      <c r="H500" s="717">
        <f t="shared" si="128"/>
        <v>298.13854991628762</v>
      </c>
      <c r="I500" s="710">
        <f t="shared" si="129"/>
        <v>298.12341066821182</v>
      </c>
      <c r="J500" s="710">
        <f t="shared" si="130"/>
        <v>298.11287671454528</v>
      </c>
      <c r="K500" s="710">
        <f t="shared" si="131"/>
        <v>298.10666488734603</v>
      </c>
      <c r="L500" s="710">
        <f t="shared" si="132"/>
        <v>298.10460671461038</v>
      </c>
      <c r="N500" s="580">
        <v>426</v>
      </c>
      <c r="O500" s="710">
        <f t="shared" si="133"/>
        <v>1.6143966105037202</v>
      </c>
      <c r="P500" s="710">
        <f t="shared" si="134"/>
        <v>816.09880472677185</v>
      </c>
      <c r="Q500" s="710">
        <f t="shared" si="135"/>
        <v>803.10941361139248</v>
      </c>
      <c r="R500" s="710">
        <f t="shared" si="136"/>
        <v>793.77519627141373</v>
      </c>
      <c r="S500" s="710">
        <f t="shared" si="137"/>
        <v>788.13973409360585</v>
      </c>
      <c r="T500" s="710">
        <f t="shared" si="138"/>
        <v>786.22912355356732</v>
      </c>
    </row>
    <row r="501" spans="2:20">
      <c r="B501" s="580">
        <v>427</v>
      </c>
      <c r="C501" s="710">
        <f t="shared" si="123"/>
        <v>1.6181862739086585</v>
      </c>
      <c r="D501" s="710">
        <f t="shared" si="124"/>
        <v>1441.989182096358</v>
      </c>
      <c r="E501" s="710">
        <f t="shared" si="125"/>
        <v>629.81590061289569</v>
      </c>
      <c r="F501" s="710">
        <f t="shared" si="126"/>
        <v>359.89699971046315</v>
      </c>
      <c r="G501" s="710">
        <f t="shared" si="127"/>
        <v>306.34370081520592</v>
      </c>
      <c r="H501" s="717">
        <f t="shared" si="128"/>
        <v>298.13977798920376</v>
      </c>
      <c r="I501" s="710">
        <f t="shared" si="129"/>
        <v>298.12454019643747</v>
      </c>
      <c r="J501" s="710">
        <f t="shared" si="130"/>
        <v>298.11393679092816</v>
      </c>
      <c r="K501" s="710">
        <f t="shared" si="131"/>
        <v>298.10768364305181</v>
      </c>
      <c r="L501" s="710">
        <f t="shared" si="132"/>
        <v>298.10561170145002</v>
      </c>
      <c r="N501" s="580">
        <v>427</v>
      </c>
      <c r="O501" s="710">
        <f t="shared" si="133"/>
        <v>1.6181862739086585</v>
      </c>
      <c r="P501" s="710">
        <f t="shared" si="134"/>
        <v>816.98037237179972</v>
      </c>
      <c r="Q501" s="710">
        <f t="shared" si="135"/>
        <v>804.00590829384998</v>
      </c>
      <c r="R501" s="710">
        <f t="shared" si="136"/>
        <v>794.68238004388286</v>
      </c>
      <c r="S501" s="710">
        <f t="shared" si="137"/>
        <v>789.05331847875232</v>
      </c>
      <c r="T501" s="710">
        <f t="shared" si="138"/>
        <v>787.14478981681111</v>
      </c>
    </row>
    <row r="502" spans="2:20">
      <c r="B502" s="580">
        <v>428</v>
      </c>
      <c r="C502" s="710">
        <f t="shared" si="123"/>
        <v>1.6219759373135969</v>
      </c>
      <c r="D502" s="710">
        <f t="shared" si="124"/>
        <v>1442.1017825420188</v>
      </c>
      <c r="E502" s="710">
        <f t="shared" si="125"/>
        <v>630.45267489690582</v>
      </c>
      <c r="F502" s="710">
        <f t="shared" si="126"/>
        <v>360.1510798179487</v>
      </c>
      <c r="G502" s="710">
        <f t="shared" si="127"/>
        <v>306.39695500274394</v>
      </c>
      <c r="H502" s="717">
        <f t="shared" si="128"/>
        <v>298.14101352641813</v>
      </c>
      <c r="I502" s="710">
        <f t="shared" si="129"/>
        <v>298.12567686018792</v>
      </c>
      <c r="J502" s="710">
        <f t="shared" si="130"/>
        <v>298.11500376696677</v>
      </c>
      <c r="K502" s="710">
        <f t="shared" si="131"/>
        <v>298.10870915631648</v>
      </c>
      <c r="L502" s="710">
        <f t="shared" si="132"/>
        <v>298.10662339802724</v>
      </c>
      <c r="N502" s="580">
        <v>428</v>
      </c>
      <c r="O502" s="710">
        <f t="shared" si="133"/>
        <v>1.6219759373135969</v>
      </c>
      <c r="P502" s="710">
        <f t="shared" si="134"/>
        <v>817.86091789378941</v>
      </c>
      <c r="Q502" s="710">
        <f t="shared" si="135"/>
        <v>804.90136354629442</v>
      </c>
      <c r="R502" s="710">
        <f t="shared" si="136"/>
        <v>795.58851199300182</v>
      </c>
      <c r="S502" s="710">
        <f t="shared" si="137"/>
        <v>789.96584361943496</v>
      </c>
      <c r="T502" s="710">
        <f t="shared" si="138"/>
        <v>788.05939442178237</v>
      </c>
    </row>
    <row r="503" spans="2:20">
      <c r="B503" s="580">
        <v>429</v>
      </c>
      <c r="C503" s="710">
        <f t="shared" si="123"/>
        <v>1.625765600718535</v>
      </c>
      <c r="D503" s="710">
        <f t="shared" si="124"/>
        <v>1442.2139940933127</v>
      </c>
      <c r="E503" s="710">
        <f t="shared" si="125"/>
        <v>631.08838423750274</v>
      </c>
      <c r="F503" s="710">
        <f t="shared" si="126"/>
        <v>360.40537349499311</v>
      </c>
      <c r="G503" s="710">
        <f t="shared" si="127"/>
        <v>306.45038393602118</v>
      </c>
      <c r="H503" s="717">
        <f t="shared" si="128"/>
        <v>298.14225655040559</v>
      </c>
      <c r="I503" s="710">
        <f t="shared" si="129"/>
        <v>298.12682068224967</v>
      </c>
      <c r="J503" s="710">
        <f t="shared" si="130"/>
        <v>298.11607766566027</v>
      </c>
      <c r="K503" s="710">
        <f t="shared" si="131"/>
        <v>298.10974145026273</v>
      </c>
      <c r="L503" s="710">
        <f t="shared" si="132"/>
        <v>298.10764182750381</v>
      </c>
      <c r="N503" s="580">
        <v>429</v>
      </c>
      <c r="O503" s="710">
        <f t="shared" si="133"/>
        <v>1.625765600718535</v>
      </c>
      <c r="P503" s="710">
        <f t="shared" si="134"/>
        <v>818.74044247782888</v>
      </c>
      <c r="Q503" s="710">
        <f t="shared" si="135"/>
        <v>805.79578057388062</v>
      </c>
      <c r="R503" s="710">
        <f t="shared" si="136"/>
        <v>796.49359333829443</v>
      </c>
      <c r="S503" s="710">
        <f t="shared" si="137"/>
        <v>790.87731074378212</v>
      </c>
      <c r="T503" s="710">
        <f t="shared" si="138"/>
        <v>788.97293859940817</v>
      </c>
    </row>
    <row r="504" spans="2:20">
      <c r="B504" s="580">
        <v>430</v>
      </c>
      <c r="C504" s="710">
        <f t="shared" si="123"/>
        <v>1.6295552641234734</v>
      </c>
      <c r="D504" s="710">
        <f t="shared" si="124"/>
        <v>1442.3258207574684</v>
      </c>
      <c r="E504" s="710">
        <f t="shared" si="125"/>
        <v>631.72303092994662</v>
      </c>
      <c r="F504" s="710">
        <f t="shared" si="126"/>
        <v>360.65987919463578</v>
      </c>
      <c r="G504" s="710">
        <f t="shared" si="127"/>
        <v>306.50398746421507</v>
      </c>
      <c r="H504" s="717">
        <f t="shared" si="128"/>
        <v>298.14350708361405</v>
      </c>
      <c r="I504" s="710">
        <f t="shared" si="129"/>
        <v>298.12797168538481</v>
      </c>
      <c r="J504" s="710">
        <f t="shared" si="130"/>
        <v>298.1171585099861</v>
      </c>
      <c r="K504" s="710">
        <f t="shared" si="131"/>
        <v>298.11078054799259</v>
      </c>
      <c r="L504" s="710">
        <f t="shared" si="132"/>
        <v>298.10866701302132</v>
      </c>
      <c r="N504" s="580">
        <v>430</v>
      </c>
      <c r="O504" s="710">
        <f t="shared" si="133"/>
        <v>1.6295552641234734</v>
      </c>
      <c r="P504" s="710">
        <f t="shared" si="134"/>
        <v>819.61894730763277</v>
      </c>
      <c r="Q504" s="710">
        <f t="shared" si="135"/>
        <v>806.68916058036586</v>
      </c>
      <c r="R504" s="710">
        <f t="shared" si="136"/>
        <v>797.39762529787095</v>
      </c>
      <c r="S504" s="710">
        <f t="shared" si="137"/>
        <v>791.78772107849795</v>
      </c>
      <c r="T504" s="710">
        <f t="shared" si="138"/>
        <v>789.88542357918834</v>
      </c>
    </row>
    <row r="505" spans="2:20">
      <c r="B505" s="580">
        <v>431</v>
      </c>
      <c r="C505" s="710">
        <f t="shared" si="123"/>
        <v>1.6333449275284118</v>
      </c>
      <c r="D505" s="710">
        <f t="shared" si="124"/>
        <v>1442.4372664800417</v>
      </c>
      <c r="E505" s="710">
        <f t="shared" si="125"/>
        <v>632.35661726699584</v>
      </c>
      <c r="F505" s="710">
        <f t="shared" si="126"/>
        <v>360.91459537606744</v>
      </c>
      <c r="G505" s="710">
        <f t="shared" si="127"/>
        <v>306.55776543506704</v>
      </c>
      <c r="H505" s="717">
        <f t="shared" si="128"/>
        <v>298.14476514846405</v>
      </c>
      <c r="I505" s="710">
        <f t="shared" si="129"/>
        <v>298.12912989233121</v>
      </c>
      <c r="J505" s="710">
        <f t="shared" si="130"/>
        <v>298.11824632289938</v>
      </c>
      <c r="K505" s="710">
        <f t="shared" si="131"/>
        <v>298.11182647258715</v>
      </c>
      <c r="L505" s="710">
        <f t="shared" si="132"/>
        <v>298.10969897770093</v>
      </c>
      <c r="N505" s="580">
        <v>431</v>
      </c>
      <c r="O505" s="710">
        <f t="shared" si="133"/>
        <v>1.6333449275284118</v>
      </c>
      <c r="P505" s="710">
        <f t="shared" si="134"/>
        <v>820.49643356554259</v>
      </c>
      <c r="Q505" s="710">
        <f t="shared" si="135"/>
        <v>807.58150476811204</v>
      </c>
      <c r="R505" s="710">
        <f t="shared" si="136"/>
        <v>798.30060908842881</v>
      </c>
      <c r="S505" s="710">
        <f t="shared" si="137"/>
        <v>792.69707584886476</v>
      </c>
      <c r="T505" s="710">
        <f t="shared" si="138"/>
        <v>790.79685058919688</v>
      </c>
    </row>
    <row r="506" spans="2:20">
      <c r="B506" s="580">
        <v>432</v>
      </c>
      <c r="C506" s="710">
        <f t="shared" si="123"/>
        <v>1.6371345909333501</v>
      </c>
      <c r="D506" s="710">
        <f t="shared" si="124"/>
        <v>1442.5483351459418</v>
      </c>
      <c r="E506" s="710">
        <f t="shared" si="125"/>
        <v>632.98914553884799</v>
      </c>
      <c r="F506" s="710">
        <f t="shared" si="126"/>
        <v>361.16952050461134</v>
      </c>
      <c r="G506" s="710">
        <f t="shared" si="127"/>
        <v>306.61171769489289</v>
      </c>
      <c r="H506" s="717">
        <f t="shared" si="128"/>
        <v>298.1460307673488</v>
      </c>
      <c r="I506" s="710">
        <f t="shared" si="129"/>
        <v>298.13029532580219</v>
      </c>
      <c r="J506" s="710">
        <f t="shared" si="130"/>
        <v>298.11934112733292</v>
      </c>
      <c r="K506" s="710">
        <f t="shared" si="131"/>
        <v>298.11287924710649</v>
      </c>
      <c r="L506" s="710">
        <f t="shared" si="132"/>
        <v>298.11073774464313</v>
      </c>
      <c r="N506" s="580">
        <v>432</v>
      </c>
      <c r="O506" s="710">
        <f t="shared" si="133"/>
        <v>1.6371345909333501</v>
      </c>
      <c r="P506" s="710">
        <f t="shared" si="134"/>
        <v>821.37290243252949</v>
      </c>
      <c r="Q506" s="710">
        <f t="shared" si="135"/>
        <v>808.47281433808666</v>
      </c>
      <c r="R506" s="710">
        <f t="shared" si="136"/>
        <v>799.20254592525521</v>
      </c>
      <c r="S506" s="710">
        <f t="shared" si="137"/>
        <v>793.60537627874373</v>
      </c>
      <c r="T506" s="710">
        <f t="shared" si="138"/>
        <v>791.7072208560844</v>
      </c>
    </row>
    <row r="507" spans="2:20">
      <c r="B507" s="580">
        <v>433</v>
      </c>
      <c r="C507" s="710">
        <f t="shared" si="123"/>
        <v>1.6409242543382883</v>
      </c>
      <c r="D507" s="710">
        <f t="shared" si="124"/>
        <v>1442.6590305804407</v>
      </c>
      <c r="E507" s="710">
        <f t="shared" si="125"/>
        <v>633.62061803308188</v>
      </c>
      <c r="F507" s="710">
        <f t="shared" si="126"/>
        <v>361.4246530517039</v>
      </c>
      <c r="G507" s="710">
        <f t="shared" si="127"/>
        <v>306.66584408859376</v>
      </c>
      <c r="H507" s="717">
        <f t="shared" si="128"/>
        <v>298.14730396263394</v>
      </c>
      <c r="I507" s="710">
        <f t="shared" si="129"/>
        <v>298.13146800848642</v>
      </c>
      <c r="J507" s="710">
        <f t="shared" si="130"/>
        <v>298.12044294619682</v>
      </c>
      <c r="K507" s="710">
        <f t="shared" si="131"/>
        <v>298.11393889458941</v>
      </c>
      <c r="L507" s="710">
        <f t="shared" si="132"/>
        <v>298.1117833369276</v>
      </c>
      <c r="N507" s="580">
        <v>433</v>
      </c>
      <c r="O507" s="710">
        <f t="shared" si="133"/>
        <v>1.6409242543382883</v>
      </c>
      <c r="P507" s="710">
        <f t="shared" si="134"/>
        <v>822.24835508819524</v>
      </c>
      <c r="Q507" s="710">
        <f t="shared" si="135"/>
        <v>809.3630904898647</v>
      </c>
      <c r="R507" s="710">
        <f t="shared" si="136"/>
        <v>800.10343702222792</v>
      </c>
      <c r="S507" s="710">
        <f t="shared" si="137"/>
        <v>794.5126235905775</v>
      </c>
      <c r="T507" s="710">
        <f t="shared" si="138"/>
        <v>792.61653560507887</v>
      </c>
    </row>
    <row r="508" spans="2:20">
      <c r="B508" s="580">
        <v>434</v>
      </c>
      <c r="C508" s="710">
        <f t="shared" si="123"/>
        <v>1.6447139177432266</v>
      </c>
      <c r="D508" s="710">
        <f t="shared" si="124"/>
        <v>1442.769356550165</v>
      </c>
      <c r="E508" s="710">
        <f t="shared" si="125"/>
        <v>634.25103703460059</v>
      </c>
      <c r="F508" s="710">
        <f t="shared" si="126"/>
        <v>361.67999149487582</v>
      </c>
      <c r="G508" s="710">
        <f t="shared" si="127"/>
        <v>306.72014445966619</v>
      </c>
      <c r="H508" s="717">
        <f t="shared" si="128"/>
        <v>298.14858475665727</v>
      </c>
      <c r="I508" s="710">
        <f t="shared" si="129"/>
        <v>298.1326479630477</v>
      </c>
      <c r="J508" s="710">
        <f t="shared" si="130"/>
        <v>298.12155180237846</v>
      </c>
      <c r="K508" s="710">
        <f t="shared" si="131"/>
        <v>298.11500543805312</v>
      </c>
      <c r="L508" s="710">
        <f t="shared" si="132"/>
        <v>298.11283577761293</v>
      </c>
      <c r="N508" s="580">
        <v>434</v>
      </c>
      <c r="O508" s="710">
        <f t="shared" si="133"/>
        <v>1.6447139177432266</v>
      </c>
      <c r="P508" s="710">
        <f t="shared" si="134"/>
        <v>823.12279271077375</v>
      </c>
      <c r="Q508" s="710">
        <f t="shared" si="135"/>
        <v>810.25233442163074</v>
      </c>
      <c r="R508" s="710">
        <f t="shared" si="136"/>
        <v>801.00328359181765</v>
      </c>
      <c r="S508" s="710">
        <f t="shared" si="137"/>
        <v>795.41881900539124</v>
      </c>
      <c r="T508" s="710">
        <f t="shared" si="138"/>
        <v>793.52479605998803</v>
      </c>
    </row>
    <row r="509" spans="2:20">
      <c r="B509" s="580">
        <v>435</v>
      </c>
      <c r="C509" s="710">
        <f t="shared" si="123"/>
        <v>1.648503581148165</v>
      </c>
      <c r="D509" s="710">
        <f t="shared" si="124"/>
        <v>1442.8793167640708</v>
      </c>
      <c r="E509" s="710">
        <f t="shared" si="125"/>
        <v>634.88040482557619</v>
      </c>
      <c r="F509" s="710">
        <f t="shared" si="126"/>
        <v>361.93553431773285</v>
      </c>
      <c r="G509" s="710">
        <f t="shared" si="127"/>
        <v>306.77461865021257</v>
      </c>
      <c r="H509" s="717">
        <f t="shared" si="128"/>
        <v>298.14987317172881</v>
      </c>
      <c r="I509" s="710">
        <f t="shared" si="129"/>
        <v>298.13383521212455</v>
      </c>
      <c r="J509" s="710">
        <f t="shared" si="130"/>
        <v>298.12266771874226</v>
      </c>
      <c r="K509" s="710">
        <f t="shared" si="131"/>
        <v>298.11607890049311</v>
      </c>
      <c r="L509" s="710">
        <f t="shared" si="132"/>
        <v>298.11389508973633</v>
      </c>
      <c r="N509" s="580">
        <v>435</v>
      </c>
      <c r="O509" s="710">
        <f t="shared" si="133"/>
        <v>1.648503581148165</v>
      </c>
      <c r="P509" s="710">
        <f t="shared" si="134"/>
        <v>823.99621647713298</v>
      </c>
      <c r="Q509" s="710">
        <f t="shared" si="135"/>
        <v>811.14054733017986</v>
      </c>
      <c r="R509" s="710">
        <f t="shared" si="136"/>
        <v>801.90208684508912</v>
      </c>
      <c r="S509" s="710">
        <f t="shared" si="137"/>
        <v>796.32396374279415</v>
      </c>
      <c r="T509" s="710">
        <f t="shared" si="138"/>
        <v>794.43200344320041</v>
      </c>
    </row>
    <row r="510" spans="2:20">
      <c r="B510" s="580">
        <v>436</v>
      </c>
      <c r="C510" s="710">
        <f t="shared" si="123"/>
        <v>1.6522932445531033</v>
      </c>
      <c r="D510" s="710">
        <f t="shared" si="124"/>
        <v>1442.9889148744026</v>
      </c>
      <c r="E510" s="710">
        <f t="shared" si="125"/>
        <v>635.50872368539547</v>
      </c>
      <c r="F510" s="710">
        <f t="shared" si="126"/>
        <v>362.1912800099368</v>
      </c>
      <c r="G510" s="710">
        <f t="shared" si="127"/>
        <v>306.8292665009518</v>
      </c>
      <c r="H510" s="717">
        <f t="shared" si="128"/>
        <v>298.15116923013039</v>
      </c>
      <c r="I510" s="710">
        <f t="shared" si="129"/>
        <v>298.13502977833048</v>
      </c>
      <c r="J510" s="710">
        <f t="shared" si="130"/>
        <v>298.12379071812933</v>
      </c>
      <c r="K510" s="710">
        <f t="shared" si="131"/>
        <v>298.1171593048831</v>
      </c>
      <c r="L510" s="710">
        <f t="shared" si="132"/>
        <v>298.11496129631354</v>
      </c>
      <c r="N510" s="580">
        <v>436</v>
      </c>
      <c r="O510" s="710">
        <f t="shared" si="133"/>
        <v>1.6522932445531033</v>
      </c>
      <c r="P510" s="710">
        <f t="shared" si="134"/>
        <v>824.8686275627764</v>
      </c>
      <c r="Q510" s="710">
        <f t="shared" si="135"/>
        <v>812.02773041091939</v>
      </c>
      <c r="R510" s="710">
        <f t="shared" si="136"/>
        <v>802.79984799170302</v>
      </c>
      <c r="S510" s="710">
        <f t="shared" si="137"/>
        <v>797.22805902098139</v>
      </c>
      <c r="T510" s="710">
        <f t="shared" si="138"/>
        <v>795.33815897568741</v>
      </c>
    </row>
    <row r="511" spans="2:20">
      <c r="B511" s="580">
        <v>437</v>
      </c>
      <c r="C511" s="710">
        <f t="shared" si="123"/>
        <v>1.6560829079580417</v>
      </c>
      <c r="D511" s="710">
        <f t="shared" si="124"/>
        <v>1443.0981544776359</v>
      </c>
      <c r="E511" s="710">
        <f t="shared" si="125"/>
        <v>636.13599589060721</v>
      </c>
      <c r="F511" s="710">
        <f t="shared" si="126"/>
        <v>362.44722706718625</v>
      </c>
      <c r="G511" s="710">
        <f t="shared" si="127"/>
        <v>306.88408785122925</v>
      </c>
      <c r="H511" s="717">
        <f t="shared" si="128"/>
        <v>298.15247295411575</v>
      </c>
      <c r="I511" s="710">
        <f t="shared" si="129"/>
        <v>298.13623168425346</v>
      </c>
      <c r="J511" s="710">
        <f t="shared" si="130"/>
        <v>298.12492082335757</v>
      </c>
      <c r="K511" s="710">
        <f t="shared" si="131"/>
        <v>298.11824667417437</v>
      </c>
      <c r="L511" s="710">
        <f t="shared" si="132"/>
        <v>298.11603442033885</v>
      </c>
      <c r="N511" s="580">
        <v>437</v>
      </c>
      <c r="O511" s="710">
        <f t="shared" si="133"/>
        <v>1.6560829079580417</v>
      </c>
      <c r="P511" s="710">
        <f t="shared" si="134"/>
        <v>825.74002714184451</v>
      </c>
      <c r="Q511" s="710">
        <f t="shared" si="135"/>
        <v>812.91388485787115</v>
      </c>
      <c r="R511" s="710">
        <f t="shared" si="136"/>
        <v>803.69656823991716</v>
      </c>
      <c r="S511" s="710">
        <f t="shared" si="137"/>
        <v>798.13110605673626</v>
      </c>
      <c r="T511" s="710">
        <f t="shared" si="138"/>
        <v>796.24326387700455</v>
      </c>
    </row>
    <row r="512" spans="2:20">
      <c r="B512" s="580">
        <v>438</v>
      </c>
      <c r="C512" s="710">
        <f t="shared" si="123"/>
        <v>1.6598725713629798</v>
      </c>
      <c r="D512" s="710">
        <f t="shared" si="124"/>
        <v>1443.2070391154041</v>
      </c>
      <c r="E512" s="710">
        <f t="shared" si="125"/>
        <v>636.76222371487017</v>
      </c>
      <c r="F512" s="710">
        <f t="shared" si="126"/>
        <v>362.70337399119762</v>
      </c>
      <c r="G512" s="710">
        <f t="shared" si="127"/>
        <v>306.93908253902737</v>
      </c>
      <c r="H512" s="717">
        <f t="shared" si="128"/>
        <v>298.1537843659101</v>
      </c>
      <c r="I512" s="710">
        <f t="shared" si="129"/>
        <v>298.13744095245585</v>
      </c>
      <c r="J512" s="710">
        <f t="shared" si="130"/>
        <v>298.12605805722109</v>
      </c>
      <c r="K512" s="710">
        <f t="shared" si="131"/>
        <v>298.11934103129624</v>
      </c>
      <c r="L512" s="710">
        <f t="shared" si="132"/>
        <v>298.11711448478417</v>
      </c>
      <c r="N512" s="580">
        <v>438</v>
      </c>
      <c r="O512" s="710">
        <f t="shared" si="133"/>
        <v>1.6598725713629798</v>
      </c>
      <c r="P512" s="710">
        <f t="shared" si="134"/>
        <v>826.61041638711652</v>
      </c>
      <c r="Q512" s="710">
        <f t="shared" si="135"/>
        <v>813.79901186367204</v>
      </c>
      <c r="R512" s="710">
        <f t="shared" si="136"/>
        <v>804.59224879658882</v>
      </c>
      <c r="S512" s="710">
        <f t="shared" si="137"/>
        <v>799.03310606543073</v>
      </c>
      <c r="T512" s="710">
        <f t="shared" si="138"/>
        <v>797.14731936529381</v>
      </c>
    </row>
    <row r="513" spans="2:20">
      <c r="B513" s="580">
        <v>439</v>
      </c>
      <c r="C513" s="710">
        <f t="shared" si="123"/>
        <v>1.6636622347679182</v>
      </c>
      <c r="D513" s="710">
        <f t="shared" si="124"/>
        <v>1443.3155722754086</v>
      </c>
      <c r="E513" s="710">
        <f t="shared" si="125"/>
        <v>637.38740942890286</v>
      </c>
      <c r="F513" s="710">
        <f t="shared" si="126"/>
        <v>362.95971928968595</v>
      </c>
      <c r="G513" s="710">
        <f t="shared" si="127"/>
        <v>306.99425040097577</v>
      </c>
      <c r="H513" s="717">
        <f t="shared" si="128"/>
        <v>298.15510348771022</v>
      </c>
      <c r="I513" s="710">
        <f t="shared" si="129"/>
        <v>298.13865760547407</v>
      </c>
      <c r="J513" s="710">
        <f t="shared" si="130"/>
        <v>298.12720244249039</v>
      </c>
      <c r="K513" s="710">
        <f t="shared" si="131"/>
        <v>298.12044239915519</v>
      </c>
      <c r="L513" s="710">
        <f t="shared" si="132"/>
        <v>298.11820151259968</v>
      </c>
      <c r="N513" s="580">
        <v>439</v>
      </c>
      <c r="O513" s="710">
        <f t="shared" si="133"/>
        <v>1.6636622347679182</v>
      </c>
      <c r="P513" s="710">
        <f t="shared" si="134"/>
        <v>827.47979647001182</v>
      </c>
      <c r="Q513" s="710">
        <f t="shared" si="135"/>
        <v>814.68311261957638</v>
      </c>
      <c r="R513" s="710">
        <f t="shared" si="136"/>
        <v>805.48689086717604</v>
      </c>
      <c r="S513" s="710">
        <f t="shared" si="137"/>
        <v>799.93406026102775</v>
      </c>
      <c r="T513" s="710">
        <f t="shared" si="138"/>
        <v>798.05032665728447</v>
      </c>
    </row>
    <row r="514" spans="2:20">
      <c r="B514" s="580">
        <v>440</v>
      </c>
      <c r="C514" s="710">
        <f t="shared" si="123"/>
        <v>1.6674518981728566</v>
      </c>
      <c r="D514" s="710">
        <f t="shared" si="124"/>
        <v>1443.4237573923158</v>
      </c>
      <c r="E514" s="710">
        <f t="shared" si="125"/>
        <v>638.01155530043377</v>
      </c>
      <c r="F514" s="710">
        <f t="shared" si="126"/>
        <v>363.21626147634561</v>
      </c>
      <c r="G514" s="710">
        <f t="shared" si="127"/>
        <v>307.04959127236123</v>
      </c>
      <c r="H514" s="717">
        <f t="shared" si="128"/>
        <v>298.1564303416842</v>
      </c>
      <c r="I514" s="710">
        <f t="shared" si="129"/>
        <v>298.13988166581879</v>
      </c>
      <c r="J514" s="710">
        <f t="shared" si="130"/>
        <v>298.12835400191193</v>
      </c>
      <c r="K514" s="710">
        <f t="shared" si="131"/>
        <v>298.12155080063513</v>
      </c>
      <c r="L514" s="710">
        <f t="shared" si="132"/>
        <v>298.11929552671307</v>
      </c>
      <c r="N514" s="580">
        <v>440</v>
      </c>
      <c r="O514" s="710">
        <f t="shared" si="133"/>
        <v>1.6674518981728566</v>
      </c>
      <c r="P514" s="710">
        <f t="shared" si="134"/>
        <v>828.34816856059149</v>
      </c>
      <c r="Q514" s="710">
        <f t="shared" si="135"/>
        <v>815.56618831545745</v>
      </c>
      <c r="R514" s="710">
        <f t="shared" si="136"/>
        <v>806.38049565573897</v>
      </c>
      <c r="S514" s="710">
        <f t="shared" si="137"/>
        <v>800.83396985608272</v>
      </c>
      <c r="T514" s="710">
        <f t="shared" si="138"/>
        <v>798.9522869682952</v>
      </c>
    </row>
    <row r="515" spans="2:20">
      <c r="B515" s="580">
        <v>441</v>
      </c>
      <c r="C515" s="710">
        <f t="shared" si="123"/>
        <v>1.6712415615777949</v>
      </c>
      <c r="D515" s="710">
        <f t="shared" si="124"/>
        <v>1443.5315978486367</v>
      </c>
      <c r="E515" s="710">
        <f t="shared" si="125"/>
        <v>638.63466359415349</v>
      </c>
      <c r="F515" s="710">
        <f t="shared" si="126"/>
        <v>363.47299907083146</v>
      </c>
      <c r="G515" s="710">
        <f t="shared" si="127"/>
        <v>307.10510498713819</v>
      </c>
      <c r="H515" s="717">
        <f t="shared" si="128"/>
        <v>298.15776494997118</v>
      </c>
      <c r="I515" s="710">
        <f t="shared" si="129"/>
        <v>298.14111315597438</v>
      </c>
      <c r="J515" s="710">
        <f t="shared" si="130"/>
        <v>298.12951275820797</v>
      </c>
      <c r="K515" s="710">
        <f t="shared" si="131"/>
        <v>298.12266625859701</v>
      </c>
      <c r="L515" s="710">
        <f t="shared" si="132"/>
        <v>298.12039655002951</v>
      </c>
      <c r="N515" s="580">
        <v>441</v>
      </c>
      <c r="O515" s="710">
        <f t="shared" si="133"/>
        <v>1.6712415615777949</v>
      </c>
      <c r="P515" s="710">
        <f t="shared" si="134"/>
        <v>829.21553382756042</v>
      </c>
      <c r="Q515" s="710">
        <f t="shared" si="135"/>
        <v>816.4482401398086</v>
      </c>
      <c r="R515" s="710">
        <f t="shared" si="136"/>
        <v>807.27306436494166</v>
      </c>
      <c r="S515" s="710">
        <f t="shared" si="137"/>
        <v>801.7328360617455</v>
      </c>
      <c r="T515" s="710">
        <f t="shared" si="138"/>
        <v>799.85320151223539</v>
      </c>
    </row>
    <row r="516" spans="2:20">
      <c r="B516" s="580">
        <v>442</v>
      </c>
      <c r="C516" s="710">
        <f t="shared" si="123"/>
        <v>1.675031224982733</v>
      </c>
      <c r="D516" s="710">
        <f t="shared" si="124"/>
        <v>1443.6390969755928</v>
      </c>
      <c r="E516" s="710">
        <f t="shared" si="125"/>
        <v>639.25673657166726</v>
      </c>
      <c r="F516" s="710">
        <f t="shared" si="126"/>
        <v>363.7299305987396</v>
      </c>
      <c r="G516" s="710">
        <f t="shared" si="127"/>
        <v>307.16079137793872</v>
      </c>
      <c r="H516" s="717">
        <f t="shared" si="128"/>
        <v>298.15910733468138</v>
      </c>
      <c r="I516" s="710">
        <f t="shared" si="129"/>
        <v>298.14235209839893</v>
      </c>
      <c r="J516" s="710">
        <f t="shared" si="130"/>
        <v>298.13067873407647</v>
      </c>
      <c r="K516" s="710">
        <f t="shared" si="131"/>
        <v>298.12378879587845</v>
      </c>
      <c r="L516" s="710">
        <f t="shared" si="132"/>
        <v>298.12150460543148</v>
      </c>
      <c r="N516" s="580">
        <v>442</v>
      </c>
      <c r="O516" s="710">
        <f t="shared" si="133"/>
        <v>1.675031224982733</v>
      </c>
      <c r="P516" s="710">
        <f t="shared" si="134"/>
        <v>830.08189343826791</v>
      </c>
      <c r="Q516" s="710">
        <f t="shared" si="135"/>
        <v>817.32926927974552</v>
      </c>
      <c r="R516" s="710">
        <f t="shared" si="136"/>
        <v>808.16459819605416</v>
      </c>
      <c r="S516" s="710">
        <f t="shared" si="137"/>
        <v>802.63066008776104</v>
      </c>
      <c r="T516" s="710">
        <f t="shared" si="138"/>
        <v>800.75307150160745</v>
      </c>
    </row>
    <row r="517" spans="2:20">
      <c r="B517" s="580">
        <v>443</v>
      </c>
      <c r="C517" s="710">
        <f t="shared" si="123"/>
        <v>1.6788208883876714</v>
      </c>
      <c r="D517" s="710">
        <f t="shared" si="124"/>
        <v>1443.7462580539675</v>
      </c>
      <c r="E517" s="710">
        <f t="shared" si="125"/>
        <v>639.87777649144948</v>
      </c>
      <c r="F517" s="710">
        <f t="shared" si="126"/>
        <v>363.98705459158816</v>
      </c>
      <c r="G517" s="710">
        <f t="shared" si="127"/>
        <v>307.21665027608248</v>
      </c>
      <c r="H517" s="717">
        <f t="shared" si="128"/>
        <v>298.16045751789579</v>
      </c>
      <c r="I517" s="710">
        <f t="shared" si="129"/>
        <v>298.14359851552405</v>
      </c>
      <c r="J517" s="710">
        <f t="shared" si="130"/>
        <v>298.1318519521908</v>
      </c>
      <c r="K517" s="710">
        <f t="shared" si="131"/>
        <v>298.12491843529403</v>
      </c>
      <c r="L517" s="710">
        <f t="shared" si="132"/>
        <v>298.12261971577851</v>
      </c>
      <c r="N517" s="580">
        <v>443</v>
      </c>
      <c r="O517" s="710">
        <f t="shared" si="133"/>
        <v>1.6788208883876714</v>
      </c>
      <c r="P517" s="710">
        <f t="shared" si="134"/>
        <v>830.94724855871016</v>
      </c>
      <c r="Q517" s="710">
        <f t="shared" si="135"/>
        <v>818.20927692100747</v>
      </c>
      <c r="R517" s="710">
        <f t="shared" si="136"/>
        <v>809.05509834895327</v>
      </c>
      <c r="S517" s="710">
        <f t="shared" si="137"/>
        <v>803.52744314247207</v>
      </c>
      <c r="T517" s="710">
        <f t="shared" si="138"/>
        <v>801.65189814750738</v>
      </c>
    </row>
    <row r="518" spans="2:20">
      <c r="B518" s="580">
        <v>444</v>
      </c>
      <c r="C518" s="710">
        <f t="shared" si="123"/>
        <v>1.6826105517926098</v>
      </c>
      <c r="D518" s="710">
        <f t="shared" si="124"/>
        <v>1443.8530843149426</v>
      </c>
      <c r="E518" s="710">
        <f t="shared" si="125"/>
        <v>640.49778560879793</v>
      </c>
      <c r="F518" s="710">
        <f t="shared" si="126"/>
        <v>364.2443695867982</v>
      </c>
      <c r="G518" s="710">
        <f t="shared" si="127"/>
        <v>307.27268151158665</v>
      </c>
      <c r="H518" s="717">
        <f t="shared" si="128"/>
        <v>298.1618155216662</v>
      </c>
      <c r="I518" s="710">
        <f t="shared" si="129"/>
        <v>298.14485242975468</v>
      </c>
      <c r="J518" s="710">
        <f t="shared" si="130"/>
        <v>298.13303243519977</v>
      </c>
      <c r="K518" s="710">
        <f t="shared" si="131"/>
        <v>298.12605519963461</v>
      </c>
      <c r="L518" s="710">
        <f t="shared" si="132"/>
        <v>298.12374190390693</v>
      </c>
      <c r="N518" s="580">
        <v>444</v>
      </c>
      <c r="O518" s="710">
        <f t="shared" si="133"/>
        <v>1.6826105517926098</v>
      </c>
      <c r="P518" s="710">
        <f t="shared" si="134"/>
        <v>831.81160035353139</v>
      </c>
      <c r="Q518" s="710">
        <f t="shared" si="135"/>
        <v>819.0882642479587</v>
      </c>
      <c r="R518" s="710">
        <f t="shared" si="136"/>
        <v>809.94456602212495</v>
      </c>
      <c r="S518" s="710">
        <f t="shared" si="137"/>
        <v>804.42318643282056</v>
      </c>
      <c r="T518" s="710">
        <f t="shared" si="138"/>
        <v>802.54968265962714</v>
      </c>
    </row>
    <row r="519" spans="2:20">
      <c r="B519" s="580">
        <v>445</v>
      </c>
      <c r="C519" s="710">
        <f t="shared" si="123"/>
        <v>1.6864002151975481</v>
      </c>
      <c r="D519" s="710">
        <f t="shared" si="124"/>
        <v>1443.9595789409209</v>
      </c>
      <c r="E519" s="710">
        <f t="shared" si="125"/>
        <v>641.11676617579099</v>
      </c>
      <c r="F519" s="710">
        <f t="shared" si="126"/>
        <v>364.50187412767474</v>
      </c>
      <c r="G519" s="710">
        <f t="shared" si="127"/>
        <v>307.32888491317618</v>
      </c>
      <c r="H519" s="717">
        <f t="shared" si="128"/>
        <v>298.16318136801482</v>
      </c>
      <c r="I519" s="710">
        <f t="shared" si="129"/>
        <v>298.14611386346888</v>
      </c>
      <c r="J519" s="710">
        <f t="shared" si="130"/>
        <v>298.1342202057271</v>
      </c>
      <c r="K519" s="710">
        <f t="shared" si="131"/>
        <v>298.12719911166738</v>
      </c>
      <c r="L519" s="710">
        <f t="shared" si="132"/>
        <v>298.12487119262994</v>
      </c>
      <c r="N519" s="580">
        <v>445</v>
      </c>
      <c r="O519" s="710">
        <f t="shared" si="133"/>
        <v>1.6864002151975481</v>
      </c>
      <c r="P519" s="710">
        <f t="shared" si="134"/>
        <v>832.67494998602558</v>
      </c>
      <c r="Q519" s="710">
        <f t="shared" si="135"/>
        <v>819.96623244359046</v>
      </c>
      <c r="R519" s="710">
        <f t="shared" si="136"/>
        <v>810.83300241266534</v>
      </c>
      <c r="S519" s="710">
        <f t="shared" si="137"/>
        <v>805.31789116434868</v>
      </c>
      <c r="T519" s="710">
        <f t="shared" si="138"/>
        <v>803.44642624625646</v>
      </c>
    </row>
    <row r="520" spans="2:20">
      <c r="B520" s="580">
        <v>446</v>
      </c>
      <c r="C520" s="710">
        <f t="shared" si="123"/>
        <v>1.6901898786024865</v>
      </c>
      <c r="D520" s="710">
        <f t="shared" si="124"/>
        <v>1444.0657450663355</v>
      </c>
      <c r="E520" s="710">
        <f t="shared" si="125"/>
        <v>641.73472044124412</v>
      </c>
      <c r="F520" s="710">
        <f t="shared" si="126"/>
        <v>364.7595667633874</v>
      </c>
      <c r="G520" s="710">
        <f t="shared" si="127"/>
        <v>307.38526030829348</v>
      </c>
      <c r="H520" s="717">
        <f t="shared" si="128"/>
        <v>298.16455507893437</v>
      </c>
      <c r="I520" s="710">
        <f t="shared" si="129"/>
        <v>298.14738283901772</v>
      </c>
      <c r="J520" s="710">
        <f t="shared" si="130"/>
        <v>298.13541528637148</v>
      </c>
      <c r="K520" s="710">
        <f t="shared" si="131"/>
        <v>298.12835019413563</v>
      </c>
      <c r="L520" s="710">
        <f t="shared" si="132"/>
        <v>298.12600760473703</v>
      </c>
      <c r="N520" s="580">
        <v>446</v>
      </c>
      <c r="O520" s="710">
        <f t="shared" si="133"/>
        <v>1.6901898786024865</v>
      </c>
      <c r="P520" s="710">
        <f t="shared" si="134"/>
        <v>833.53729861813747</v>
      </c>
      <c r="Q520" s="710">
        <f t="shared" si="135"/>
        <v>820.84318268952234</v>
      </c>
      <c r="R520" s="710">
        <f t="shared" si="136"/>
        <v>811.7204087162828</v>
      </c>
      <c r="S520" s="710">
        <f t="shared" si="137"/>
        <v>806.21155854120093</v>
      </c>
      <c r="T520" s="710">
        <f t="shared" si="138"/>
        <v>804.34213011428403</v>
      </c>
    </row>
    <row r="521" spans="2:20">
      <c r="B521" s="580">
        <v>447</v>
      </c>
      <c r="C521" s="710">
        <f t="shared" si="123"/>
        <v>1.6939795420074246</v>
      </c>
      <c r="D521" s="710">
        <f t="shared" si="124"/>
        <v>1444.1715857784441</v>
      </c>
      <c r="E521" s="710">
        <f t="shared" si="125"/>
        <v>642.35165065066815</v>
      </c>
      <c r="F521" s="710">
        <f t="shared" si="126"/>
        <v>365.01744604895157</v>
      </c>
      <c r="G521" s="710">
        <f t="shared" si="127"/>
        <v>307.44180752310837</v>
      </c>
      <c r="H521" s="717">
        <f t="shared" si="128"/>
        <v>298.16593667638767</v>
      </c>
      <c r="I521" s="710">
        <f t="shared" si="129"/>
        <v>298.14865937872514</v>
      </c>
      <c r="J521" s="710">
        <f t="shared" si="130"/>
        <v>298.13661769970633</v>
      </c>
      <c r="K521" s="710">
        <f t="shared" si="131"/>
        <v>298.12950846975849</v>
      </c>
      <c r="L521" s="710">
        <f t="shared" si="132"/>
        <v>298.12715116299404</v>
      </c>
      <c r="N521" s="580">
        <v>447</v>
      </c>
      <c r="O521" s="710">
        <f t="shared" si="133"/>
        <v>1.6939795420074246</v>
      </c>
      <c r="P521" s="710">
        <f t="shared" si="134"/>
        <v>834.39864741046529</v>
      </c>
      <c r="Q521" s="710">
        <f t="shared" si="135"/>
        <v>821.71911616600403</v>
      </c>
      <c r="R521" s="710">
        <f t="shared" si="136"/>
        <v>812.60678612729907</v>
      </c>
      <c r="S521" s="710">
        <f t="shared" si="137"/>
        <v>807.10418976612596</v>
      </c>
      <c r="T521" s="710">
        <f t="shared" si="138"/>
        <v>805.23679546919891</v>
      </c>
    </row>
    <row r="522" spans="2:20">
      <c r="B522" s="580">
        <v>448</v>
      </c>
      <c r="C522" s="710">
        <f t="shared" si="123"/>
        <v>1.697769205412363</v>
      </c>
      <c r="D522" s="710">
        <f t="shared" si="124"/>
        <v>1444.2771041181115</v>
      </c>
      <c r="E522" s="710">
        <f t="shared" si="125"/>
        <v>642.96755904622853</v>
      </c>
      <c r="F522" s="710">
        <f t="shared" si="126"/>
        <v>365.27551054520899</v>
      </c>
      <c r="G522" s="710">
        <f t="shared" si="127"/>
        <v>307.4985263825277</v>
      </c>
      <c r="H522" s="717">
        <f t="shared" si="128"/>
        <v>298.16732618230776</v>
      </c>
      <c r="I522" s="710">
        <f t="shared" si="129"/>
        <v>298.14994350488769</v>
      </c>
      <c r="J522" s="710">
        <f t="shared" si="130"/>
        <v>298.13782746827968</v>
      </c>
      <c r="K522" s="710">
        <f t="shared" si="131"/>
        <v>298.13067396123085</v>
      </c>
      <c r="L522" s="710">
        <f t="shared" si="132"/>
        <v>298.12830189014289</v>
      </c>
      <c r="N522" s="580">
        <v>448</v>
      </c>
      <c r="O522" s="710">
        <f t="shared" si="133"/>
        <v>1.697769205412363</v>
      </c>
      <c r="P522" s="710">
        <f t="shared" si="134"/>
        <v>835.25899752226121</v>
      </c>
      <c r="Q522" s="710">
        <f t="shared" si="135"/>
        <v>822.59403405191654</v>
      </c>
      <c r="R522" s="710">
        <f t="shared" si="136"/>
        <v>813.49213583865173</v>
      </c>
      <c r="S522" s="710">
        <f t="shared" si="137"/>
        <v>807.99578604047747</v>
      </c>
      <c r="T522" s="710">
        <f t="shared" si="138"/>
        <v>806.13042351509273</v>
      </c>
    </row>
    <row r="523" spans="2:20">
      <c r="B523" s="580">
        <v>449</v>
      </c>
      <c r="C523" s="710">
        <f t="shared" ref="C523:C586" si="139">$C$73*B523</f>
        <v>1.7015588688173013</v>
      </c>
      <c r="D523" s="710">
        <f t="shared" ref="D523:D586" si="140">(1-2*FoAb-2*FoAb*BiCombAb)*D522+2*FoAb*E522+2*FoAb*BiCombAb*Tcomb</f>
        <v>1444.3823030805777</v>
      </c>
      <c r="E523" s="710">
        <f t="shared" ref="E523:E586" si="141">FoAb*D522+(1-2*FoAb)*E522+FoAb*F522</f>
        <v>643.58244786670571</v>
      </c>
      <c r="F523" s="710">
        <f t="shared" ref="F523:F586" si="142">FoAb*E522+(1-2*FoAb)*F522+FoAb*G522</f>
        <v>365.53375881880896</v>
      </c>
      <c r="G523" s="710">
        <f t="shared" ref="G523:G586" si="143">FoAb*F522+(1-2*FoAb)*G522+FoAb*H522</f>
        <v>307.55541671020558</v>
      </c>
      <c r="H523" s="717">
        <f t="shared" ref="H523:H586" si="144">_FoN1*G522+(1-_FoN1-_FoN2)*H522+_FoN2*I522</f>
        <v>298.16872361859765</v>
      </c>
      <c r="I523" s="710">
        <f t="shared" ref="I523:I586" si="145">FoCase*H522+(1-2*FoCase)*I522+FoCase*J522</f>
        <v>298.15123523977434</v>
      </c>
      <c r="J523" s="710">
        <f t="shared" ref="J523:J586" si="146">FoCase*I522+(1-2*FoCase)*J522+FoCase*K522</f>
        <v>298.13904461461379</v>
      </c>
      <c r="K523" s="710">
        <f t="shared" ref="K523:K586" si="147">FoCase*J522+(1-2*FoCase)*K522+FoCase*L522</f>
        <v>298.13184669122313</v>
      </c>
      <c r="L523" s="710">
        <f t="shared" ref="L523:L586" si="148">(1-2*FoCase-2*FoCase*BiAtmCase)*L522+2*FoCase*K522+2*FoCase*BiAtmCase*Tatm</f>
        <v>298.12945980890146</v>
      </c>
      <c r="N523" s="580">
        <v>449</v>
      </c>
      <c r="O523" s="710">
        <f t="shared" ref="O523:O586" si="149">$O$73*N523</f>
        <v>1.7015588688173013</v>
      </c>
      <c r="P523" s="710">
        <f t="shared" ref="P523:P586" si="150">(1-2*FoCase-2*FoCase*BiCombCase)*P522+2*FoCase*Q522+2*FoCase*BiCombCase*Tcomb</f>
        <v>836.11835011143341</v>
      </c>
      <c r="Q523" s="710">
        <f t="shared" ref="Q523:Q586" si="151">FoCase*P522+(1-2*FoCase)*Q522+FoCase*R522</f>
        <v>823.46793752477424</v>
      </c>
      <c r="R523" s="710">
        <f t="shared" ref="R523:R586" si="152">FoCase*Q522+(1-2*FoCase)*R522+FoCase*S522</f>
        <v>814.37645904189446</v>
      </c>
      <c r="S523" s="710">
        <f t="shared" ref="S523:S586" si="153">FoCase*R522+(1-2*FoCase)*S522+FoCase*T522</f>
        <v>808.88634856421675</v>
      </c>
      <c r="T523" s="710">
        <f t="shared" ref="T523:T586" si="154">(1-2*FoCase-2*FoCase*BiAtmCase)*T522+2*FoCase*S522+2*FoCase*BiAtmCase*Tatm</f>
        <v>807.02301545466094</v>
      </c>
    </row>
    <row r="524" spans="2:20">
      <c r="B524" s="580">
        <v>450</v>
      </c>
      <c r="C524" s="710">
        <f t="shared" si="139"/>
        <v>1.7053485322222397</v>
      </c>
      <c r="D524" s="710">
        <f t="shared" si="140"/>
        <v>1444.4871856162133</v>
      </c>
      <c r="E524" s="710">
        <f t="shared" si="141"/>
        <v>644.19631934745632</v>
      </c>
      <c r="F524" s="710">
        <f t="shared" si="142"/>
        <v>365.79218944218894</v>
      </c>
      <c r="G524" s="710">
        <f t="shared" si="143"/>
        <v>307.61247832855247</v>
      </c>
      <c r="H524" s="717">
        <f t="shared" si="144"/>
        <v>298.17012900713007</v>
      </c>
      <c r="I524" s="710">
        <f t="shared" si="145"/>
        <v>298.15253460562656</v>
      </c>
      <c r="J524" s="710">
        <f t="shared" si="146"/>
        <v>298.1402691612052</v>
      </c>
      <c r="K524" s="710">
        <f t="shared" si="147"/>
        <v>298.133026682381</v>
      </c>
      <c r="L524" s="710">
        <f t="shared" si="148"/>
        <v>298.13062494196339</v>
      </c>
      <c r="N524" s="580">
        <v>450</v>
      </c>
      <c r="O524" s="710">
        <f t="shared" si="149"/>
        <v>1.7053485322222397</v>
      </c>
      <c r="P524" s="710">
        <f t="shared" si="150"/>
        <v>836.97670633454743</v>
      </c>
      <c r="Q524" s="710">
        <f t="shared" si="151"/>
        <v>824.34082776072603</v>
      </c>
      <c r="R524" s="710">
        <f t="shared" si="152"/>
        <v>815.2597569272001</v>
      </c>
      <c r="S524" s="710">
        <f t="shared" si="153"/>
        <v>809.77587853591331</v>
      </c>
      <c r="T524" s="710">
        <f t="shared" si="154"/>
        <v>807.91457248920472</v>
      </c>
    </row>
    <row r="525" spans="2:20">
      <c r="B525" s="580">
        <v>451</v>
      </c>
      <c r="C525" s="710">
        <f t="shared" si="139"/>
        <v>1.7091381956271778</v>
      </c>
      <c r="D525" s="710">
        <f t="shared" si="140"/>
        <v>1444.5917546312635</v>
      </c>
      <c r="E525" s="710">
        <f t="shared" si="141"/>
        <v>644.80917572037515</v>
      </c>
      <c r="F525" s="710">
        <f t="shared" si="142"/>
        <v>366.05080099355581</v>
      </c>
      <c r="G525" s="710">
        <f t="shared" si="143"/>
        <v>307.66971105874546</v>
      </c>
      <c r="H525" s="717">
        <f t="shared" si="144"/>
        <v>298.17154236974756</v>
      </c>
      <c r="I525" s="710">
        <f t="shared" si="145"/>
        <v>298.15384162465784</v>
      </c>
      <c r="J525" s="710">
        <f t="shared" si="146"/>
        <v>298.14150113052449</v>
      </c>
      <c r="K525" s="710">
        <f t="shared" si="147"/>
        <v>298.1342139573253</v>
      </c>
      <c r="L525" s="710">
        <f t="shared" si="148"/>
        <v>298.13179731199767</v>
      </c>
      <c r="N525" s="580">
        <v>451</v>
      </c>
      <c r="O525" s="710">
        <f t="shared" si="149"/>
        <v>1.7091381956271778</v>
      </c>
      <c r="P525" s="710">
        <f t="shared" si="150"/>
        <v>837.83406734682796</v>
      </c>
      <c r="Q525" s="710">
        <f t="shared" si="151"/>
        <v>825.21270593455756</v>
      </c>
      <c r="R525" s="710">
        <f t="shared" si="152"/>
        <v>816.14203068336099</v>
      </c>
      <c r="S525" s="710">
        <f t="shared" si="153"/>
        <v>810.66437715274731</v>
      </c>
      <c r="T525" s="710">
        <f t="shared" si="154"/>
        <v>808.80509581863237</v>
      </c>
    </row>
    <row r="526" spans="2:20">
      <c r="B526" s="580">
        <v>452</v>
      </c>
      <c r="C526" s="710">
        <f t="shared" si="139"/>
        <v>1.7129278590321162</v>
      </c>
      <c r="D526" s="710">
        <f t="shared" si="140"/>
        <v>1444.6960129885772</v>
      </c>
      <c r="E526" s="710">
        <f t="shared" si="141"/>
        <v>645.42101921385836</v>
      </c>
      <c r="F526" s="710">
        <f t="shared" si="142"/>
        <v>366.30959205686662</v>
      </c>
      <c r="G526" s="710">
        <f t="shared" si="143"/>
        <v>307.72711472073757</v>
      </c>
      <c r="H526" s="717">
        <f t="shared" si="144"/>
        <v>298.172963728262</v>
      </c>
      <c r="I526" s="710">
        <f t="shared" si="145"/>
        <v>298.15515631905384</v>
      </c>
      <c r="J526" s="710">
        <f t="shared" si="146"/>
        <v>298.14274054501595</v>
      </c>
      <c r="K526" s="710">
        <f t="shared" si="147"/>
        <v>298.13540853865186</v>
      </c>
      <c r="L526" s="710">
        <f t="shared" si="148"/>
        <v>298.13297694164868</v>
      </c>
      <c r="N526" s="580">
        <v>452</v>
      </c>
      <c r="O526" s="710">
        <f t="shared" si="149"/>
        <v>1.7129278590321162</v>
      </c>
      <c r="P526" s="710">
        <f t="shared" si="150"/>
        <v>838.6904343021605</v>
      </c>
      <c r="Q526" s="710">
        <f t="shared" si="151"/>
        <v>826.08357321969197</v>
      </c>
      <c r="R526" s="710">
        <f t="shared" si="152"/>
        <v>817.02328149779134</v>
      </c>
      <c r="S526" s="710">
        <f t="shared" si="153"/>
        <v>811.55184561051101</v>
      </c>
      <c r="T526" s="710">
        <f t="shared" si="154"/>
        <v>809.69458664146066</v>
      </c>
    </row>
    <row r="527" spans="2:20">
      <c r="B527" s="580">
        <v>453</v>
      </c>
      <c r="C527" s="710">
        <f t="shared" si="139"/>
        <v>1.7167175224370546</v>
      </c>
      <c r="D527" s="710">
        <f t="shared" si="140"/>
        <v>1444.7999635083256</v>
      </c>
      <c r="E527" s="710">
        <f t="shared" si="141"/>
        <v>646.03185205276736</v>
      </c>
      <c r="F527" s="710">
        <f t="shared" si="142"/>
        <v>366.56856122180943</v>
      </c>
      <c r="G527" s="710">
        <f t="shared" si="143"/>
        <v>307.78468913326742</v>
      </c>
      <c r="H527" s="717">
        <f t="shared" si="144"/>
        <v>298.17439310445485</v>
      </c>
      <c r="I527" s="710">
        <f t="shared" si="145"/>
        <v>298.15647871097195</v>
      </c>
      <c r="J527" s="710">
        <f t="shared" si="146"/>
        <v>298.14398742709773</v>
      </c>
      <c r="K527" s="710">
        <f t="shared" si="147"/>
        <v>298.13661044893132</v>
      </c>
      <c r="L527" s="710">
        <f t="shared" si="148"/>
        <v>298.13416385353611</v>
      </c>
      <c r="N527" s="580">
        <v>453</v>
      </c>
      <c r="O527" s="710">
        <f t="shared" si="149"/>
        <v>1.7167175224370546</v>
      </c>
      <c r="P527" s="710">
        <f t="shared" si="150"/>
        <v>839.54580835309218</v>
      </c>
      <c r="Q527" s="710">
        <f t="shared" si="151"/>
        <v>826.95343078819212</v>
      </c>
      <c r="R527" s="710">
        <f t="shared" si="152"/>
        <v>817.903510556529</v>
      </c>
      <c r="S527" s="710">
        <f t="shared" si="153"/>
        <v>812.4382851036097</v>
      </c>
      <c r="T527" s="710">
        <f t="shared" si="154"/>
        <v>810.58304615481723</v>
      </c>
    </row>
    <row r="528" spans="2:20">
      <c r="B528" s="580">
        <v>454</v>
      </c>
      <c r="C528" s="710">
        <f t="shared" si="139"/>
        <v>1.7205071858419929</v>
      </c>
      <c r="D528" s="710">
        <f t="shared" si="140"/>
        <v>1444.9036089687077</v>
      </c>
      <c r="E528" s="710">
        <f t="shared" si="141"/>
        <v>646.64167645839382</v>
      </c>
      <c r="F528" s="710">
        <f t="shared" si="142"/>
        <v>366.82770708378462</v>
      </c>
      <c r="G528" s="710">
        <f t="shared" si="143"/>
        <v>307.84243411386876</v>
      </c>
      <c r="H528" s="717">
        <f t="shared" si="144"/>
        <v>298.17583052007666</v>
      </c>
      <c r="I528" s="710">
        <f t="shared" si="145"/>
        <v>298.15780882254126</v>
      </c>
      <c r="J528" s="710">
        <f t="shared" si="146"/>
        <v>298.14524179916134</v>
      </c>
      <c r="K528" s="710">
        <f t="shared" si="147"/>
        <v>298.13781971070881</v>
      </c>
      <c r="L528" s="710">
        <f t="shared" si="148"/>
        <v>298.13535807025454</v>
      </c>
      <c r="N528" s="580">
        <v>454</v>
      </c>
      <c r="O528" s="710">
        <f t="shared" si="149"/>
        <v>1.7205071858419929</v>
      </c>
      <c r="P528" s="710">
        <f t="shared" si="150"/>
        <v>840.40019065083425</v>
      </c>
      <c r="Q528" s="710">
        <f t="shared" si="151"/>
        <v>827.82227981076187</v>
      </c>
      <c r="R528" s="710">
        <f t="shared" si="152"/>
        <v>818.78271904423605</v>
      </c>
      <c r="S528" s="710">
        <f t="shared" si="153"/>
        <v>813.32369682506419</v>
      </c>
      <c r="T528" s="710">
        <f t="shared" si="154"/>
        <v>811.47047555444135</v>
      </c>
    </row>
    <row r="529" spans="2:20">
      <c r="B529" s="580">
        <v>455</v>
      </c>
      <c r="C529" s="710">
        <f t="shared" si="139"/>
        <v>1.7242968492469313</v>
      </c>
      <c r="D529" s="710">
        <f t="shared" si="140"/>
        <v>1445.0069521066453</v>
      </c>
      <c r="E529" s="710">
        <f t="shared" si="141"/>
        <v>647.25049464842562</v>
      </c>
      <c r="F529" s="710">
        <f t="shared" si="142"/>
        <v>367.08702824388536</v>
      </c>
      <c r="G529" s="710">
        <f t="shared" si="143"/>
        <v>307.90034947888</v>
      </c>
      <c r="H529" s="717">
        <f t="shared" si="144"/>
        <v>298.17727599684724</v>
      </c>
      <c r="I529" s="710">
        <f t="shared" si="145"/>
        <v>298.15914667586242</v>
      </c>
      <c r="J529" s="710">
        <f t="shared" si="146"/>
        <v>298.14650368357161</v>
      </c>
      <c r="K529" s="710">
        <f t="shared" si="147"/>
        <v>298.13903634650404</v>
      </c>
      <c r="L529" s="710">
        <f t="shared" si="148"/>
        <v>298.1365596143732</v>
      </c>
      <c r="N529" s="580">
        <v>455</v>
      </c>
      <c r="O529" s="710">
        <f t="shared" si="149"/>
        <v>1.7242968492469313</v>
      </c>
      <c r="P529" s="710">
        <f t="shared" si="150"/>
        <v>841.253582345263</v>
      </c>
      <c r="Q529" s="710">
        <f t="shared" si="151"/>
        <v>828.69012145674753</v>
      </c>
      <c r="R529" s="710">
        <f t="shared" si="152"/>
        <v>819.66090814420158</v>
      </c>
      <c r="S529" s="710">
        <f t="shared" si="153"/>
        <v>814.20808196651205</v>
      </c>
      <c r="T529" s="710">
        <f t="shared" si="154"/>
        <v>812.35687603468602</v>
      </c>
    </row>
    <row r="530" spans="2:20">
      <c r="B530" s="580">
        <v>456</v>
      </c>
      <c r="C530" s="710">
        <f t="shared" si="139"/>
        <v>1.7280865126518694</v>
      </c>
      <c r="D530" s="710">
        <f t="shared" si="140"/>
        <v>1445.1099956184644</v>
      </c>
      <c r="E530" s="710">
        <f t="shared" si="141"/>
        <v>647.85830883691335</v>
      </c>
      <c r="F530" s="710">
        <f t="shared" si="142"/>
        <v>367.34652330887906</v>
      </c>
      <c r="G530" s="710">
        <f t="shared" si="143"/>
        <v>307.95843504345368</v>
      </c>
      <c r="H530" s="717">
        <f t="shared" si="144"/>
        <v>298.17872955645527</v>
      </c>
      <c r="I530" s="710">
        <f t="shared" si="145"/>
        <v>298.16049229300745</v>
      </c>
      <c r="J530" s="710">
        <f t="shared" si="146"/>
        <v>298.14777310266652</v>
      </c>
      <c r="K530" s="710">
        <f t="shared" si="147"/>
        <v>298.14026037881081</v>
      </c>
      <c r="L530" s="710">
        <f t="shared" si="148"/>
        <v>298.13776850843618</v>
      </c>
      <c r="N530" s="580">
        <v>456</v>
      </c>
      <c r="O530" s="710">
        <f t="shared" si="149"/>
        <v>1.7280865126518694</v>
      </c>
      <c r="P530" s="710">
        <f t="shared" si="150"/>
        <v>842.10598458492166</v>
      </c>
      <c r="Q530" s="710">
        <f t="shared" si="151"/>
        <v>829.55695689413994</v>
      </c>
      <c r="R530" s="710">
        <f t="shared" si="152"/>
        <v>820.53807903834229</v>
      </c>
      <c r="S530" s="710">
        <f t="shared" si="153"/>
        <v>815.09144171820913</v>
      </c>
      <c r="T530" s="710">
        <f t="shared" si="154"/>
        <v>813.24224878851942</v>
      </c>
    </row>
    <row r="531" spans="2:20">
      <c r="B531" s="580">
        <v>457</v>
      </c>
      <c r="C531" s="710">
        <f t="shared" si="139"/>
        <v>1.7318761760568078</v>
      </c>
      <c r="D531" s="710">
        <f t="shared" si="140"/>
        <v>1445.212742160566</v>
      </c>
      <c r="E531" s="710">
        <f t="shared" si="141"/>
        <v>648.46512123423793</v>
      </c>
      <c r="F531" s="710">
        <f t="shared" si="142"/>
        <v>367.60619089118831</v>
      </c>
      <c r="G531" s="710">
        <f t="shared" si="143"/>
        <v>308.01669062156589</v>
      </c>
      <c r="H531" s="717">
        <f t="shared" si="144"/>
        <v>298.18019122055841</v>
      </c>
      <c r="I531" s="710">
        <f t="shared" si="145"/>
        <v>298.16184569601967</v>
      </c>
      <c r="J531" s="710">
        <f t="shared" si="146"/>
        <v>298.14905007875717</v>
      </c>
      <c r="K531" s="710">
        <f t="shared" si="147"/>
        <v>298.14149183009704</v>
      </c>
      <c r="L531" s="710">
        <f t="shared" si="148"/>
        <v>298.13898477496178</v>
      </c>
      <c r="N531" s="580">
        <v>457</v>
      </c>
      <c r="O531" s="710">
        <f t="shared" si="149"/>
        <v>1.7318761760568078</v>
      </c>
      <c r="P531" s="710">
        <f t="shared" si="150"/>
        <v>842.9573985170216</v>
      </c>
      <c r="Q531" s="710">
        <f t="shared" si="151"/>
        <v>830.42278728957558</v>
      </c>
      <c r="R531" s="710">
        <f t="shared" si="152"/>
        <v>821.41423290720479</v>
      </c>
      <c r="S531" s="710">
        <f t="shared" si="153"/>
        <v>815.9737772690313</v>
      </c>
      <c r="T531" s="710">
        <f t="shared" si="154"/>
        <v>814.12659500752682</v>
      </c>
    </row>
    <row r="532" spans="2:20">
      <c r="B532" s="580">
        <v>458</v>
      </c>
      <c r="C532" s="710">
        <f t="shared" si="139"/>
        <v>1.7356658394617461</v>
      </c>
      <c r="D532" s="710">
        <f t="shared" si="140"/>
        <v>1445.3151943500868</v>
      </c>
      <c r="E532" s="710">
        <f t="shared" si="141"/>
        <v>649.07093404707871</v>
      </c>
      <c r="F532" s="710">
        <f t="shared" si="142"/>
        <v>367.8660296088716</v>
      </c>
      <c r="G532" s="710">
        <f t="shared" si="143"/>
        <v>308.07511602602551</v>
      </c>
      <c r="H532" s="717">
        <f t="shared" si="144"/>
        <v>298.18166101078288</v>
      </c>
      <c r="I532" s="710">
        <f t="shared" si="145"/>
        <v>298.16320690691327</v>
      </c>
      <c r="J532" s="710">
        <f t="shared" si="146"/>
        <v>298.15033463412732</v>
      </c>
      <c r="K532" s="710">
        <f t="shared" si="147"/>
        <v>298.14273072280457</v>
      </c>
      <c r="L532" s="710">
        <f t="shared" si="148"/>
        <v>298.14020843644261</v>
      </c>
      <c r="N532" s="580">
        <v>458</v>
      </c>
      <c r="O532" s="710">
        <f t="shared" si="149"/>
        <v>1.7356658394617461</v>
      </c>
      <c r="P532" s="710">
        <f t="shared" si="150"/>
        <v>843.80782528744419</v>
      </c>
      <c r="Q532" s="710">
        <f t="shared" si="151"/>
        <v>831.28761380833828</v>
      </c>
      <c r="R532" s="710">
        <f t="shared" si="152"/>
        <v>822.28937092996694</v>
      </c>
      <c r="S532" s="710">
        <f t="shared" si="153"/>
        <v>816.85508980647603</v>
      </c>
      <c r="T532" s="710">
        <f t="shared" si="154"/>
        <v>815.00991588191152</v>
      </c>
    </row>
    <row r="533" spans="2:20">
      <c r="B533" s="580">
        <v>459</v>
      </c>
      <c r="C533" s="710">
        <f t="shared" si="139"/>
        <v>1.7394555028666845</v>
      </c>
      <c r="D533" s="710">
        <f t="shared" si="140"/>
        <v>1445.4173547655464</v>
      </c>
      <c r="E533" s="710">
        <f t="shared" si="141"/>
        <v>649.67574947838307</v>
      </c>
      <c r="F533" s="710">
        <f t="shared" si="142"/>
        <v>368.12603808560476</v>
      </c>
      <c r="G533" s="710">
        <f t="shared" si="143"/>
        <v>308.13371106848371</v>
      </c>
      <c r="H533" s="717">
        <f t="shared" si="144"/>
        <v>298.18313894872352</v>
      </c>
      <c r="I533" s="710">
        <f t="shared" si="145"/>
        <v>298.16457594767371</v>
      </c>
      <c r="J533" s="710">
        <f t="shared" si="146"/>
        <v>298.15162679103344</v>
      </c>
      <c r="K533" s="710">
        <f t="shared" si="147"/>
        <v>298.14397707934887</v>
      </c>
      <c r="L533" s="710">
        <f t="shared" si="148"/>
        <v>298.14143951534544</v>
      </c>
      <c r="N533" s="580">
        <v>459</v>
      </c>
      <c r="O533" s="710">
        <f t="shared" si="149"/>
        <v>1.7394555028666845</v>
      </c>
      <c r="P533" s="710">
        <f t="shared" si="150"/>
        <v>844.65726604074223</v>
      </c>
      <c r="Q533" s="710">
        <f t="shared" si="151"/>
        <v>832.15143761436093</v>
      </c>
      <c r="R533" s="710">
        <f t="shared" si="152"/>
        <v>823.16349428443914</v>
      </c>
      <c r="S533" s="710">
        <f t="shared" si="153"/>
        <v>817.73538051666378</v>
      </c>
      <c r="T533" s="710">
        <f t="shared" si="154"/>
        <v>815.89221260049726</v>
      </c>
    </row>
    <row r="534" spans="2:20">
      <c r="B534" s="580">
        <v>460</v>
      </c>
      <c r="C534" s="710">
        <f t="shared" si="139"/>
        <v>1.7432451662716226</v>
      </c>
      <c r="D534" s="710">
        <f t="shared" si="140"/>
        <v>1445.5192259474852</v>
      </c>
      <c r="E534" s="710">
        <f t="shared" si="141"/>
        <v>650.27956972733625</v>
      </c>
      <c r="F534" s="710">
        <f t="shared" si="142"/>
        <v>368.38621495066167</v>
      </c>
      <c r="G534" s="710">
        <f t="shared" si="143"/>
        <v>308.1924755594431</v>
      </c>
      <c r="H534" s="717">
        <f t="shared" si="144"/>
        <v>298.18462505594374</v>
      </c>
      <c r="I534" s="710">
        <f t="shared" si="145"/>
        <v>298.16595284025681</v>
      </c>
      <c r="J534" s="710">
        <f t="shared" si="146"/>
        <v>298.15292657170448</v>
      </c>
      <c r="K534" s="710">
        <f t="shared" si="147"/>
        <v>298.14523092211903</v>
      </c>
      <c r="L534" s="710">
        <f t="shared" si="148"/>
        <v>298.14267803411087</v>
      </c>
      <c r="N534" s="580">
        <v>460</v>
      </c>
      <c r="O534" s="710">
        <f t="shared" si="149"/>
        <v>1.7432451662716226</v>
      </c>
      <c r="P534" s="710">
        <f t="shared" si="150"/>
        <v>845.50572192014158</v>
      </c>
      <c r="Q534" s="710">
        <f t="shared" si="151"/>
        <v>833.01425987022662</v>
      </c>
      <c r="R534" s="710">
        <f t="shared" si="152"/>
        <v>824.03660414706644</v>
      </c>
      <c r="S534" s="710">
        <f t="shared" si="153"/>
        <v>818.6146505843401</v>
      </c>
      <c r="T534" s="710">
        <f t="shared" si="154"/>
        <v>816.77348635072906</v>
      </c>
    </row>
    <row r="535" spans="2:20">
      <c r="B535" s="580">
        <v>461</v>
      </c>
      <c r="C535" s="710">
        <f t="shared" si="139"/>
        <v>1.747034829676561</v>
      </c>
      <c r="D535" s="710">
        <f t="shared" si="140"/>
        <v>1445.6208103990914</v>
      </c>
      <c r="E535" s="710">
        <f t="shared" si="141"/>
        <v>650.88239698933205</v>
      </c>
      <c r="F535" s="710">
        <f t="shared" si="142"/>
        <v>368.64655883889566</v>
      </c>
      <c r="G535" s="710">
        <f t="shared" si="143"/>
        <v>308.25140930826711</v>
      </c>
      <c r="H535" s="717">
        <f t="shared" si="144"/>
        <v>298.18611935397513</v>
      </c>
      <c r="I535" s="710">
        <f t="shared" si="145"/>
        <v>298.16733760658929</v>
      </c>
      <c r="J535" s="710">
        <f t="shared" si="146"/>
        <v>298.15423399834179</v>
      </c>
      <c r="K535" s="710">
        <f t="shared" si="147"/>
        <v>298.14649227347752</v>
      </c>
      <c r="L535" s="710">
        <f t="shared" si="148"/>
        <v>298.14392401515323</v>
      </c>
      <c r="N535" s="580">
        <v>461</v>
      </c>
      <c r="O535" s="710">
        <f t="shared" si="149"/>
        <v>1.747034829676561</v>
      </c>
      <c r="P535" s="710">
        <f t="shared" si="150"/>
        <v>846.35319406754229</v>
      </c>
      <c r="Q535" s="710">
        <f t="shared" si="151"/>
        <v>833.87608173717058</v>
      </c>
      <c r="R535" s="710">
        <f t="shared" si="152"/>
        <v>824.90870169292998</v>
      </c>
      <c r="S535" s="710">
        <f t="shared" si="153"/>
        <v>819.49290119287662</v>
      </c>
      <c r="T535" s="710">
        <f t="shared" si="154"/>
        <v>817.65373831867521</v>
      </c>
    </row>
    <row r="536" spans="2:20">
      <c r="B536" s="580">
        <v>462</v>
      </c>
      <c r="C536" s="710">
        <f t="shared" si="139"/>
        <v>1.7508244930814993</v>
      </c>
      <c r="D536" s="710">
        <f t="shared" si="140"/>
        <v>1445.7221105868168</v>
      </c>
      <c r="E536" s="710">
        <f t="shared" si="141"/>
        <v>651.4842334559446</v>
      </c>
      <c r="F536" s="710">
        <f t="shared" si="142"/>
        <v>368.90706839072044</v>
      </c>
      <c r="G536" s="710">
        <f t="shared" si="143"/>
        <v>308.31051212318897</v>
      </c>
      <c r="H536" s="717">
        <f t="shared" si="144"/>
        <v>298.18762186431752</v>
      </c>
      <c r="I536" s="710">
        <f t="shared" si="145"/>
        <v>298.16873026856831</v>
      </c>
      <c r="J536" s="710">
        <f t="shared" si="146"/>
        <v>298.15554909311879</v>
      </c>
      <c r="K536" s="710">
        <f t="shared" si="147"/>
        <v>298.14776115576001</v>
      </c>
      <c r="L536" s="710">
        <f t="shared" si="148"/>
        <v>298.14517748086047</v>
      </c>
      <c r="N536" s="580">
        <v>462</v>
      </c>
      <c r="O536" s="710">
        <f t="shared" si="149"/>
        <v>1.7508244930814993</v>
      </c>
      <c r="P536" s="710">
        <f t="shared" si="150"/>
        <v>847.19968362352063</v>
      </c>
      <c r="Q536" s="710">
        <f t="shared" si="151"/>
        <v>834.73690437508219</v>
      </c>
      <c r="R536" s="710">
        <f t="shared" si="152"/>
        <v>825.77978809574802</v>
      </c>
      <c r="S536" s="710">
        <f t="shared" si="153"/>
        <v>820.370133524273</v>
      </c>
      <c r="T536" s="710">
        <f t="shared" si="154"/>
        <v>818.53296968902919</v>
      </c>
    </row>
    <row r="537" spans="2:20">
      <c r="B537" s="580">
        <v>463</v>
      </c>
      <c r="C537" s="710">
        <f t="shared" si="139"/>
        <v>1.7546141564864377</v>
      </c>
      <c r="D537" s="710">
        <f t="shared" si="140"/>
        <v>1445.8231289409832</v>
      </c>
      <c r="E537" s="710">
        <f t="shared" si="141"/>
        <v>652.08508131490066</v>
      </c>
      <c r="F537" s="710">
        <f t="shared" si="142"/>
        <v>369.16774225209122</v>
      </c>
      <c r="G537" s="710">
        <f t="shared" si="143"/>
        <v>308.36978381132104</v>
      </c>
      <c r="H537" s="717">
        <f t="shared" si="144"/>
        <v>298.18913260843874</v>
      </c>
      <c r="I537" s="710">
        <f t="shared" si="145"/>
        <v>298.17013084806132</v>
      </c>
      <c r="J537" s="710">
        <f t="shared" si="146"/>
        <v>298.15687187818088</v>
      </c>
      <c r="K537" s="710">
        <f t="shared" si="147"/>
        <v>298.14903759127509</v>
      </c>
      <c r="L537" s="710">
        <f t="shared" si="148"/>
        <v>298.14643845359376</v>
      </c>
      <c r="N537" s="580">
        <v>463</v>
      </c>
      <c r="O537" s="710">
        <f t="shared" si="149"/>
        <v>1.7546141564864377</v>
      </c>
      <c r="P537" s="710">
        <f t="shared" si="150"/>
        <v>848.04519172733046</v>
      </c>
      <c r="Q537" s="710">
        <f t="shared" si="151"/>
        <v>835.59672894250525</v>
      </c>
      <c r="R537" s="710">
        <f t="shared" si="152"/>
        <v>826.64986452787844</v>
      </c>
      <c r="S537" s="710">
        <f t="shared" si="153"/>
        <v>821.24634875915831</v>
      </c>
      <c r="T537" s="710">
        <f t="shared" si="154"/>
        <v>819.41118164511056</v>
      </c>
    </row>
    <row r="538" spans="2:20">
      <c r="B538" s="580">
        <v>464</v>
      </c>
      <c r="C538" s="710">
        <f t="shared" si="139"/>
        <v>1.7584038198913761</v>
      </c>
      <c r="D538" s="710">
        <f t="shared" si="140"/>
        <v>1445.9238678563775</v>
      </c>
      <c r="E538" s="710">
        <f t="shared" si="141"/>
        <v>652.68494275005287</v>
      </c>
      <c r="F538" s="710">
        <f t="shared" si="142"/>
        <v>369.42857907448587</v>
      </c>
      <c r="G538" s="710">
        <f t="shared" si="143"/>
        <v>308.42922417866367</v>
      </c>
      <c r="H538" s="717">
        <f t="shared" si="144"/>
        <v>298.19065160777467</v>
      </c>
      <c r="I538" s="710">
        <f t="shared" si="145"/>
        <v>298.1715393669059</v>
      </c>
      <c r="J538" s="710">
        <f t="shared" si="146"/>
        <v>298.15820237564543</v>
      </c>
      <c r="K538" s="710">
        <f t="shared" si="147"/>
        <v>298.15032160230436</v>
      </c>
      <c r="L538" s="710">
        <f t="shared" si="148"/>
        <v>298.14770695568762</v>
      </c>
      <c r="N538" s="580">
        <v>464</v>
      </c>
      <c r="O538" s="710">
        <f t="shared" si="149"/>
        <v>1.7584038198913761</v>
      </c>
      <c r="P538" s="710">
        <f t="shared" si="150"/>
        <v>848.88971951690485</v>
      </c>
      <c r="Q538" s="710">
        <f t="shared" si="151"/>
        <v>836.45555659664058</v>
      </c>
      <c r="R538" s="710">
        <f t="shared" si="152"/>
        <v>827.51893216031954</v>
      </c>
      <c r="S538" s="710">
        <f t="shared" si="153"/>
        <v>822.12154807679326</v>
      </c>
      <c r="T538" s="710">
        <f t="shared" si="154"/>
        <v>820.2883753688667</v>
      </c>
    </row>
    <row r="539" spans="2:20">
      <c r="B539" s="580">
        <v>465</v>
      </c>
      <c r="C539" s="710">
        <f t="shared" si="139"/>
        <v>1.7621934832963142</v>
      </c>
      <c r="D539" s="710">
        <f t="shared" si="140"/>
        <v>1446.024329692837</v>
      </c>
      <c r="E539" s="710">
        <f t="shared" si="141"/>
        <v>653.28381994135327</v>
      </c>
      <c r="F539" s="710">
        <f t="shared" si="142"/>
        <v>369.68957751488625</v>
      </c>
      <c r="G539" s="710">
        <f t="shared" si="143"/>
        <v>308.48883303011473</v>
      </c>
      <c r="H539" s="717">
        <f t="shared" si="144"/>
        <v>298.19217888372896</v>
      </c>
      <c r="I539" s="710">
        <f t="shared" si="145"/>
        <v>298.17295584690982</v>
      </c>
      <c r="J539" s="710">
        <f t="shared" si="146"/>
        <v>298.15954060760146</v>
      </c>
      <c r="K539" s="710">
        <f t="shared" si="147"/>
        <v>298.15161321110207</v>
      </c>
      <c r="L539" s="710">
        <f t="shared" si="148"/>
        <v>298.14898300944964</v>
      </c>
      <c r="N539" s="580">
        <v>465</v>
      </c>
      <c r="O539" s="710">
        <f t="shared" si="149"/>
        <v>1.7621934832963142</v>
      </c>
      <c r="P539" s="710">
        <f t="shared" si="150"/>
        <v>849.73326812885728</v>
      </c>
      <c r="Q539" s="710">
        <f t="shared" si="151"/>
        <v>837.31338849334747</v>
      </c>
      <c r="R539" s="710">
        <f t="shared" si="152"/>
        <v>828.38699216271198</v>
      </c>
      <c r="S539" s="710">
        <f t="shared" si="153"/>
        <v>822.9957326550707</v>
      </c>
      <c r="T539" s="710">
        <f t="shared" si="154"/>
        <v>821.16455204087526</v>
      </c>
    </row>
    <row r="540" spans="2:20">
      <c r="B540" s="580">
        <v>466</v>
      </c>
      <c r="C540" s="710">
        <f t="shared" si="139"/>
        <v>1.7659831467012526</v>
      </c>
      <c r="D540" s="710">
        <f t="shared" si="140"/>
        <v>1446.1245167758266</v>
      </c>
      <c r="E540" s="710">
        <f t="shared" si="141"/>
        <v>653.8817150648282</v>
      </c>
      <c r="F540" s="710">
        <f t="shared" si="142"/>
        <v>369.95073623575917</v>
      </c>
      <c r="G540" s="710">
        <f t="shared" si="143"/>
        <v>308.54861016947814</v>
      </c>
      <c r="H540" s="717">
        <f t="shared" si="144"/>
        <v>298.19371445767297</v>
      </c>
      <c r="I540" s="710">
        <f t="shared" si="145"/>
        <v>298.17438030985062</v>
      </c>
      <c r="J540" s="710">
        <f t="shared" si="146"/>
        <v>298.16088659610944</v>
      </c>
      <c r="K540" s="710">
        <f t="shared" si="147"/>
        <v>298.15291243989503</v>
      </c>
      <c r="L540" s="710">
        <f t="shared" si="148"/>
        <v>298.15026663716014</v>
      </c>
      <c r="N540" s="580">
        <v>466</v>
      </c>
      <c r="O540" s="710">
        <f t="shared" si="149"/>
        <v>1.7659831467012526</v>
      </c>
      <c r="P540" s="710">
        <f t="shared" si="150"/>
        <v>850.57583869848361</v>
      </c>
      <c r="Q540" s="710">
        <f t="shared" si="151"/>
        <v>838.17022578714489</v>
      </c>
      <c r="R540" s="710">
        <f t="shared" si="152"/>
        <v>829.25404570334058</v>
      </c>
      <c r="S540" s="710">
        <f t="shared" si="153"/>
        <v>823.86890367051808</v>
      </c>
      <c r="T540" s="710">
        <f t="shared" si="154"/>
        <v>822.03971284034458</v>
      </c>
    </row>
    <row r="541" spans="2:20">
      <c r="B541" s="580">
        <v>467</v>
      </c>
      <c r="C541" s="710">
        <f t="shared" si="139"/>
        <v>1.7697728101061909</v>
      </c>
      <c r="D541" s="710">
        <f t="shared" si="140"/>
        <v>1446.2244313970032</v>
      </c>
      <c r="E541" s="710">
        <f t="shared" si="141"/>
        <v>654.47863029255336</v>
      </c>
      <c r="F541" s="710">
        <f t="shared" si="142"/>
        <v>370.21205390503786</v>
      </c>
      <c r="G541" s="710">
        <f t="shared" si="143"/>
        <v>308.60855539947306</v>
      </c>
      <c r="H541" s="717">
        <f t="shared" si="144"/>
        <v>298.19525835094549</v>
      </c>
      <c r="I541" s="710">
        <f t="shared" si="145"/>
        <v>298.17581277747558</v>
      </c>
      <c r="J541" s="710">
        <f t="shared" si="146"/>
        <v>298.16224036320131</v>
      </c>
      <c r="K541" s="710">
        <f t="shared" si="147"/>
        <v>298.1542193108823</v>
      </c>
      <c r="L541" s="710">
        <f t="shared" si="148"/>
        <v>298.15155786107238</v>
      </c>
      <c r="N541" s="580">
        <v>467</v>
      </c>
      <c r="O541" s="710">
        <f t="shared" si="149"/>
        <v>1.7697728101061909</v>
      </c>
      <c r="P541" s="710">
        <f t="shared" si="150"/>
        <v>851.41743235976321</v>
      </c>
      <c r="Q541" s="710">
        <f t="shared" si="151"/>
        <v>839.02606963121332</v>
      </c>
      <c r="R541" s="710">
        <f t="shared" si="152"/>
        <v>830.12009394913514</v>
      </c>
      <c r="S541" s="710">
        <f t="shared" si="153"/>
        <v>824.74106229829874</v>
      </c>
      <c r="T541" s="710">
        <f t="shared" si="154"/>
        <v>822.91385894511575</v>
      </c>
    </row>
    <row r="542" spans="2:20">
      <c r="B542" s="580">
        <v>468</v>
      </c>
      <c r="C542" s="710">
        <f t="shared" si="139"/>
        <v>1.7735624735111293</v>
      </c>
      <c r="D542" s="710">
        <f t="shared" si="140"/>
        <v>1446.3240758147729</v>
      </c>
      <c r="E542" s="710">
        <f t="shared" si="141"/>
        <v>655.07456779262998</v>
      </c>
      <c r="F542" s="710">
        <f t="shared" si="142"/>
        <v>370.4735291961029</v>
      </c>
      <c r="G542" s="710">
        <f t="shared" si="143"/>
        <v>308.66866852174275</v>
      </c>
      <c r="H542" s="717">
        <f t="shared" si="144"/>
        <v>298.19681058485293</v>
      </c>
      <c r="I542" s="710">
        <f t="shared" si="145"/>
        <v>298.17725327150174</v>
      </c>
      <c r="J542" s="710">
        <f t="shared" si="146"/>
        <v>298.16360193088019</v>
      </c>
      <c r="K542" s="710">
        <f t="shared" si="147"/>
        <v>298.15553384623536</v>
      </c>
      <c r="L542" s="710">
        <f t="shared" si="148"/>
        <v>298.15285670341183</v>
      </c>
      <c r="N542" s="580">
        <v>468</v>
      </c>
      <c r="O542" s="710">
        <f t="shared" si="149"/>
        <v>1.7735624735111293</v>
      </c>
      <c r="P542" s="710">
        <f t="shared" si="150"/>
        <v>852.25805024536078</v>
      </c>
      <c r="Q542" s="710">
        <f t="shared" si="151"/>
        <v>839.88092117739609</v>
      </c>
      <c r="R542" s="710">
        <f t="shared" si="152"/>
        <v>830.9851380656728</v>
      </c>
      <c r="S542" s="710">
        <f t="shared" si="153"/>
        <v>825.61220971221314</v>
      </c>
      <c r="T542" s="710">
        <f t="shared" si="154"/>
        <v>823.78699153166463</v>
      </c>
    </row>
    <row r="543" spans="2:20">
      <c r="B543" s="580">
        <v>469</v>
      </c>
      <c r="C543" s="710">
        <f t="shared" si="139"/>
        <v>1.7773521369160674</v>
      </c>
      <c r="D543" s="710">
        <f t="shared" si="140"/>
        <v>1446.4234522548381</v>
      </c>
      <c r="E543" s="710">
        <f t="shared" si="141"/>
        <v>655.6695297291617</v>
      </c>
      <c r="F543" s="710">
        <f t="shared" si="142"/>
        <v>370.7351607877639</v>
      </c>
      <c r="G543" s="710">
        <f t="shared" si="143"/>
        <v>308.72894933686348</v>
      </c>
      <c r="H543" s="717">
        <f t="shared" si="144"/>
        <v>298.19837118066891</v>
      </c>
      <c r="I543" s="710">
        <f t="shared" si="145"/>
        <v>298.17870181361553</v>
      </c>
      <c r="J543" s="710">
        <f t="shared" si="146"/>
        <v>298.16497132112033</v>
      </c>
      <c r="K543" s="710">
        <f t="shared" si="147"/>
        <v>298.15685606809762</v>
      </c>
      <c r="L543" s="710">
        <f t="shared" si="148"/>
        <v>298.15416318637671</v>
      </c>
      <c r="N543" s="580">
        <v>469</v>
      </c>
      <c r="O543" s="710">
        <f t="shared" si="149"/>
        <v>1.7773521369160674</v>
      </c>
      <c r="P543" s="710">
        <f t="shared" si="150"/>
        <v>853.09769348662769</v>
      </c>
      <c r="Q543" s="710">
        <f t="shared" si="151"/>
        <v>840.73478157620104</v>
      </c>
      <c r="R543" s="710">
        <f t="shared" si="152"/>
        <v>831.8491792171792</v>
      </c>
      <c r="S543" s="710">
        <f t="shared" si="153"/>
        <v>826.48234708470136</v>
      </c>
      <c r="T543" s="710">
        <f t="shared" si="154"/>
        <v>824.65911177510259</v>
      </c>
    </row>
    <row r="544" spans="2:20">
      <c r="B544" s="580">
        <v>470</v>
      </c>
      <c r="C544" s="710">
        <f t="shared" si="139"/>
        <v>1.7811418003210058</v>
      </c>
      <c r="D544" s="710">
        <f t="shared" si="140"/>
        <v>1446.522562910736</v>
      </c>
      <c r="E544" s="710">
        <f t="shared" si="141"/>
        <v>656.26351826223129</v>
      </c>
      <c r="F544" s="710">
        <f t="shared" si="142"/>
        <v>370.99694736424038</v>
      </c>
      <c r="G544" s="710">
        <f t="shared" si="143"/>
        <v>308.78939764435353</v>
      </c>
      <c r="H544" s="717">
        <f t="shared" si="144"/>
        <v>298.19994015963437</v>
      </c>
      <c r="I544" s="710">
        <f t="shared" si="145"/>
        <v>298.18015842547265</v>
      </c>
      <c r="J544" s="710">
        <f t="shared" si="146"/>
        <v>298.16634855586676</v>
      </c>
      <c r="K544" s="710">
        <f t="shared" si="147"/>
        <v>298.15818599858437</v>
      </c>
      <c r="L544" s="710">
        <f t="shared" si="148"/>
        <v>298.1554773321372</v>
      </c>
      <c r="N544" s="580">
        <v>470</v>
      </c>
      <c r="O544" s="710">
        <f t="shared" si="149"/>
        <v>1.7811418003210058</v>
      </c>
      <c r="P544" s="710">
        <f t="shared" si="150"/>
        <v>853.93636321360361</v>
      </c>
      <c r="Q544" s="710">
        <f t="shared" si="151"/>
        <v>841.58765197680214</v>
      </c>
      <c r="R544" s="710">
        <f t="shared" si="152"/>
        <v>832.71221856653017</v>
      </c>
      <c r="S544" s="710">
        <f t="shared" si="153"/>
        <v>827.35147558684378</v>
      </c>
      <c r="T544" s="710">
        <f t="shared" si="154"/>
        <v>825.5302208491787</v>
      </c>
    </row>
    <row r="545" spans="2:20">
      <c r="B545" s="580">
        <v>471</v>
      </c>
      <c r="C545" s="710">
        <f t="shared" si="139"/>
        <v>1.7849314637259441</v>
      </c>
      <c r="D545" s="710">
        <f t="shared" si="140"/>
        <v>1446.6214099443662</v>
      </c>
      <c r="E545" s="710">
        <f t="shared" si="141"/>
        <v>656.85653554787939</v>
      </c>
      <c r="F545" s="710">
        <f t="shared" si="142"/>
        <v>371.25888761514346</v>
      </c>
      <c r="G545" s="710">
        <f t="shared" si="143"/>
        <v>308.85001324268171</v>
      </c>
      <c r="H545" s="717">
        <f t="shared" si="144"/>
        <v>298.20151754295716</v>
      </c>
      <c r="I545" s="710">
        <f t="shared" si="145"/>
        <v>298.18162312869816</v>
      </c>
      <c r="J545" s="710">
        <f t="shared" si="146"/>
        <v>298.16773365703546</v>
      </c>
      <c r="K545" s="710">
        <f t="shared" si="147"/>
        <v>298.15952365978268</v>
      </c>
      <c r="L545" s="710">
        <f t="shared" si="148"/>
        <v>298.15679916283574</v>
      </c>
      <c r="N545" s="580">
        <v>471</v>
      </c>
      <c r="O545" s="710">
        <f t="shared" si="149"/>
        <v>1.7849314637259441</v>
      </c>
      <c r="P545" s="710">
        <f t="shared" si="150"/>
        <v>854.77406055501808</v>
      </c>
      <c r="Q545" s="710">
        <f t="shared" si="151"/>
        <v>842.43953352704102</v>
      </c>
      <c r="R545" s="710">
        <f t="shared" si="152"/>
        <v>833.57425727525299</v>
      </c>
      <c r="S545" s="710">
        <f t="shared" si="153"/>
        <v>828.21959638836302</v>
      </c>
      <c r="T545" s="710">
        <f t="shared" si="154"/>
        <v>826.40031992628121</v>
      </c>
    </row>
    <row r="546" spans="2:20">
      <c r="B546" s="580">
        <v>472</v>
      </c>
      <c r="C546" s="710">
        <f t="shared" si="139"/>
        <v>1.7887211271308825</v>
      </c>
      <c r="D546" s="710">
        <f t="shared" si="140"/>
        <v>1446.7199954865114</v>
      </c>
      <c r="E546" s="710">
        <f t="shared" si="141"/>
        <v>657.44858373808279</v>
      </c>
      <c r="F546" s="710">
        <f t="shared" si="142"/>
        <v>371.52098023545688</v>
      </c>
      <c r="G546" s="710">
        <f t="shared" si="143"/>
        <v>308.91079592927633</v>
      </c>
      <c r="H546" s="717">
        <f t="shared" si="144"/>
        <v>298.20310335181222</v>
      </c>
      <c r="I546" s="710">
        <f t="shared" si="145"/>
        <v>298.18309594488608</v>
      </c>
      <c r="J546" s="710">
        <f t="shared" si="146"/>
        <v>298.16912664651295</v>
      </c>
      <c r="K546" s="710">
        <f t="shared" si="147"/>
        <v>298.1608690737512</v>
      </c>
      <c r="L546" s="710">
        <f t="shared" si="148"/>
        <v>298.15812870058647</v>
      </c>
      <c r="N546" s="580">
        <v>472</v>
      </c>
      <c r="O546" s="710">
        <f t="shared" si="149"/>
        <v>1.7887211271308825</v>
      </c>
      <c r="P546" s="710">
        <f t="shared" si="150"/>
        <v>855.61078663829187</v>
      </c>
      <c r="Q546" s="710">
        <f t="shared" si="151"/>
        <v>843.29042737342843</v>
      </c>
      <c r="R546" s="710">
        <f t="shared" si="152"/>
        <v>834.43529650352866</v>
      </c>
      <c r="S546" s="710">
        <f t="shared" si="153"/>
        <v>829.0867106576253</v>
      </c>
      <c r="T546" s="710">
        <f t="shared" si="154"/>
        <v>827.269410177439</v>
      </c>
    </row>
    <row r="547" spans="2:20">
      <c r="B547" s="580">
        <v>473</v>
      </c>
      <c r="C547" s="710">
        <f t="shared" si="139"/>
        <v>1.7925107905358209</v>
      </c>
      <c r="D547" s="710">
        <f t="shared" si="140"/>
        <v>1446.8183216373488</v>
      </c>
      <c r="E547" s="710">
        <f t="shared" si="141"/>
        <v>658.03966498073351</v>
      </c>
      <c r="F547" s="710">
        <f t="shared" si="142"/>
        <v>371.78322392551871</v>
      </c>
      <c r="G547" s="710">
        <f t="shared" si="143"/>
        <v>308.97174550053381</v>
      </c>
      <c r="H547" s="717">
        <f t="shared" si="144"/>
        <v>298.2046976073413</v>
      </c>
      <c r="I547" s="710">
        <f t="shared" si="145"/>
        <v>298.18457689559932</v>
      </c>
      <c r="J547" s="710">
        <f t="shared" si="146"/>
        <v>298.17052754615622</v>
      </c>
      <c r="K547" s="710">
        <f t="shared" si="147"/>
        <v>298.16222226251995</v>
      </c>
      <c r="L547" s="710">
        <f t="shared" si="148"/>
        <v>298.15946596747546</v>
      </c>
      <c r="N547" s="580">
        <v>473</v>
      </c>
      <c r="O547" s="710">
        <f t="shared" si="149"/>
        <v>1.7925107905358209</v>
      </c>
      <c r="P547" s="710">
        <f t="shared" si="150"/>
        <v>856.44654258953858</v>
      </c>
      <c r="Q547" s="710">
        <f t="shared" si="151"/>
        <v>844.14033466114552</v>
      </c>
      <c r="R547" s="710">
        <f t="shared" si="152"/>
        <v>835.29533741019281</v>
      </c>
      <c r="S547" s="710">
        <f t="shared" si="153"/>
        <v>829.95281956164263</v>
      </c>
      <c r="T547" s="710">
        <f t="shared" si="154"/>
        <v>828.1374927723233</v>
      </c>
    </row>
    <row r="548" spans="2:20">
      <c r="B548" s="580">
        <v>474</v>
      </c>
      <c r="C548" s="710">
        <f t="shared" si="139"/>
        <v>1.796300453940759</v>
      </c>
      <c r="D548" s="710">
        <f t="shared" si="140"/>
        <v>1446.9163904669524</v>
      </c>
      <c r="E548" s="710">
        <f t="shared" si="141"/>
        <v>658.62978141961935</v>
      </c>
      <c r="F548" s="710">
        <f t="shared" si="142"/>
        <v>372.04561739100268</v>
      </c>
      <c r="G548" s="710">
        <f t="shared" si="143"/>
        <v>309.03286175182728</v>
      </c>
      <c r="H548" s="717">
        <f t="shared" si="144"/>
        <v>298.20630033065294</v>
      </c>
      <c r="I548" s="710">
        <f t="shared" si="145"/>
        <v>298.18606600236978</v>
      </c>
      <c r="J548" s="710">
        <f t="shared" si="146"/>
        <v>298.17193637779269</v>
      </c>
      <c r="K548" s="710">
        <f t="shared" si="147"/>
        <v>298.16358324809033</v>
      </c>
      <c r="L548" s="710">
        <f t="shared" si="148"/>
        <v>298.1608109855602</v>
      </c>
      <c r="N548" s="580">
        <v>474</v>
      </c>
      <c r="O548" s="710">
        <f t="shared" si="149"/>
        <v>1.796300453940759</v>
      </c>
      <c r="P548" s="710">
        <f t="shared" si="150"/>
        <v>857.28132953356624</v>
      </c>
      <c r="Q548" s="710">
        <f t="shared" si="151"/>
        <v>844.98925653404604</v>
      </c>
      <c r="R548" s="710">
        <f t="shared" si="152"/>
        <v>836.1543811527373</v>
      </c>
      <c r="S548" s="710">
        <f t="shared" si="153"/>
        <v>830.81792426607353</v>
      </c>
      <c r="T548" s="710">
        <f t="shared" si="154"/>
        <v>829.00456887924895</v>
      </c>
    </row>
    <row r="549" spans="2:20">
      <c r="B549" s="580">
        <v>475</v>
      </c>
      <c r="C549" s="710">
        <f t="shared" si="139"/>
        <v>1.8000901173456973</v>
      </c>
      <c r="D549" s="710">
        <f t="shared" si="140"/>
        <v>1447.0142040157875</v>
      </c>
      <c r="E549" s="710">
        <f t="shared" si="141"/>
        <v>659.21893519440414</v>
      </c>
      <c r="F549" s="710">
        <f t="shared" si="142"/>
        <v>372.30815934289944</v>
      </c>
      <c r="G549" s="710">
        <f t="shared" si="143"/>
        <v>309.09414447751544</v>
      </c>
      <c r="H549" s="717">
        <f t="shared" si="144"/>
        <v>298.20791154282222</v>
      </c>
      <c r="I549" s="710">
        <f t="shared" si="145"/>
        <v>298.18756328669792</v>
      </c>
      <c r="J549" s="710">
        <f t="shared" si="146"/>
        <v>298.17335316321976</v>
      </c>
      <c r="K549" s="710">
        <f t="shared" si="147"/>
        <v>298.16495205243473</v>
      </c>
      <c r="L549" s="710">
        <f t="shared" si="148"/>
        <v>298.16216377686982</v>
      </c>
      <c r="N549" s="580">
        <v>475</v>
      </c>
      <c r="O549" s="710">
        <f t="shared" si="149"/>
        <v>1.8000901173456973</v>
      </c>
      <c r="P549" s="710">
        <f t="shared" si="150"/>
        <v>858.11514859387842</v>
      </c>
      <c r="Q549" s="710">
        <f t="shared" si="151"/>
        <v>845.83719413465747</v>
      </c>
      <c r="R549" s="710">
        <f t="shared" si="152"/>
        <v>837.01242888731213</v>
      </c>
      <c r="S549" s="710">
        <f t="shared" si="153"/>
        <v>831.6820259352254</v>
      </c>
      <c r="T549" s="710">
        <f t="shared" si="154"/>
        <v>829.87063966517633</v>
      </c>
    </row>
    <row r="550" spans="2:20">
      <c r="B550" s="580">
        <v>476</v>
      </c>
      <c r="C550" s="710">
        <f t="shared" si="139"/>
        <v>1.8038797807506357</v>
      </c>
      <c r="D550" s="710">
        <f t="shared" si="140"/>
        <v>1447.1117642951961</v>
      </c>
      <c r="E550" s="710">
        <f t="shared" si="141"/>
        <v>659.80712844060872</v>
      </c>
      <c r="F550" s="710">
        <f t="shared" si="142"/>
        <v>372.57084849749828</v>
      </c>
      <c r="G550" s="710">
        <f t="shared" si="143"/>
        <v>309.15559347095109</v>
      </c>
      <c r="H550" s="717">
        <f t="shared" si="144"/>
        <v>298.20953126489076</v>
      </c>
      <c r="I550" s="710">
        <f t="shared" si="145"/>
        <v>298.18906877005264</v>
      </c>
      <c r="J550" s="710">
        <f t="shared" si="146"/>
        <v>298.17477792420505</v>
      </c>
      <c r="K550" s="710">
        <f t="shared" si="147"/>
        <v>298.16632869749662</v>
      </c>
      <c r="L550" s="710">
        <f t="shared" si="148"/>
        <v>298.16352436340458</v>
      </c>
      <c r="N550" s="580">
        <v>476</v>
      </c>
      <c r="O550" s="710">
        <f t="shared" si="149"/>
        <v>1.8038797807506357</v>
      </c>
      <c r="P550" s="710">
        <f t="shared" si="150"/>
        <v>858.94800089267653</v>
      </c>
      <c r="Q550" s="710">
        <f t="shared" si="151"/>
        <v>846.68414860418238</v>
      </c>
      <c r="R550" s="710">
        <f t="shared" si="152"/>
        <v>837.86948176872693</v>
      </c>
      <c r="S550" s="710">
        <f t="shared" si="153"/>
        <v>832.54512573205511</v>
      </c>
      <c r="T550" s="710">
        <f t="shared" si="154"/>
        <v>830.73570629571304</v>
      </c>
    </row>
    <row r="551" spans="2:20">
      <c r="B551" s="580">
        <v>477</v>
      </c>
      <c r="C551" s="710">
        <f t="shared" si="139"/>
        <v>1.8076694441555741</v>
      </c>
      <c r="D551" s="710">
        <f t="shared" si="140"/>
        <v>1447.2090732878744</v>
      </c>
      <c r="E551" s="710">
        <f t="shared" si="141"/>
        <v>660.39436328959312</v>
      </c>
      <c r="F551" s="710">
        <f t="shared" si="142"/>
        <v>372.83368357636834</v>
      </c>
      <c r="G551" s="710">
        <f t="shared" si="143"/>
        <v>309.21720852448937</v>
      </c>
      <c r="H551" s="717">
        <f t="shared" si="144"/>
        <v>298.21115951786663</v>
      </c>
      <c r="I551" s="710">
        <f t="shared" si="145"/>
        <v>298.19058247387136</v>
      </c>
      <c r="J551" s="710">
        <f t="shared" si="146"/>
        <v>298.17621068248604</v>
      </c>
      <c r="K551" s="710">
        <f t="shared" si="147"/>
        <v>298.16771320519024</v>
      </c>
      <c r="L551" s="710">
        <f t="shared" si="148"/>
        <v>298.16489276713588</v>
      </c>
      <c r="N551" s="580">
        <v>477</v>
      </c>
      <c r="O551" s="710">
        <f t="shared" si="149"/>
        <v>1.8076694441555741</v>
      </c>
      <c r="P551" s="710">
        <f t="shared" si="150"/>
        <v>859.77988755086051</v>
      </c>
      <c r="Q551" s="710">
        <f t="shared" si="151"/>
        <v>847.53012108250039</v>
      </c>
      <c r="R551" s="710">
        <f t="shared" si="152"/>
        <v>838.72554095045223</v>
      </c>
      <c r="S551" s="710">
        <f t="shared" si="153"/>
        <v>833.40722481817181</v>
      </c>
      <c r="T551" s="710">
        <f t="shared" si="154"/>
        <v>831.59976993511486</v>
      </c>
    </row>
    <row r="552" spans="2:20">
      <c r="B552" s="580">
        <v>478</v>
      </c>
      <c r="C552" s="710">
        <f t="shared" si="139"/>
        <v>1.8114591075605124</v>
      </c>
      <c r="D552" s="710">
        <f t="shared" si="140"/>
        <v>1447.3061329483432</v>
      </c>
      <c r="E552" s="710">
        <f t="shared" si="141"/>
        <v>660.98064186853844</v>
      </c>
      <c r="F552" s="710">
        <f t="shared" si="142"/>
        <v>373.09666330634053</v>
      </c>
      <c r="G552" s="710">
        <f t="shared" si="143"/>
        <v>309.27898942949662</v>
      </c>
      <c r="H552" s="717">
        <f t="shared" si="144"/>
        <v>298.2127963227241</v>
      </c>
      <c r="I552" s="710">
        <f t="shared" si="145"/>
        <v>298.19210441955983</v>
      </c>
      <c r="J552" s="710">
        <f t="shared" si="146"/>
        <v>298.17765145976995</v>
      </c>
      <c r="K552" s="710">
        <f t="shared" si="147"/>
        <v>298.16910559740052</v>
      </c>
      <c r="L552" s="710">
        <f t="shared" si="148"/>
        <v>298.16626901000615</v>
      </c>
      <c r="N552" s="580">
        <v>478</v>
      </c>
      <c r="O552" s="710">
        <f t="shared" si="149"/>
        <v>1.8114591075605124</v>
      </c>
      <c r="P552" s="710">
        <f t="shared" si="150"/>
        <v>860.61080968803083</v>
      </c>
      <c r="Q552" s="710">
        <f t="shared" si="151"/>
        <v>848.37511270816947</v>
      </c>
      <c r="R552" s="710">
        <f t="shared" si="152"/>
        <v>839.58060758462125</v>
      </c>
      <c r="S552" s="710">
        <f t="shared" si="153"/>
        <v>834.26832435383744</v>
      </c>
      <c r="T552" s="710">
        <f t="shared" si="154"/>
        <v>832.46283174628786</v>
      </c>
    </row>
    <row r="553" spans="2:20">
      <c r="B553" s="580">
        <v>479</v>
      </c>
      <c r="C553" s="710">
        <f t="shared" si="139"/>
        <v>1.8152487709654506</v>
      </c>
      <c r="D553" s="710">
        <f t="shared" si="140"/>
        <v>1447.4029452034092</v>
      </c>
      <c r="E553" s="710">
        <f t="shared" si="141"/>
        <v>661.56596630042998</v>
      </c>
      <c r="F553" s="710">
        <f t="shared" si="142"/>
        <v>373.3597864194889</v>
      </c>
      <c r="G553" s="710">
        <f t="shared" si="143"/>
        <v>309.34093597635871</v>
      </c>
      <c r="H553" s="717">
        <f t="shared" si="144"/>
        <v>298.21444170040365</v>
      </c>
      <c r="I553" s="710">
        <f t="shared" si="145"/>
        <v>298.19363462849185</v>
      </c>
      <c r="J553" s="710">
        <f t="shared" si="146"/>
        <v>298.17910027773365</v>
      </c>
      <c r="K553" s="710">
        <f t="shared" si="147"/>
        <v>298.17050589598284</v>
      </c>
      <c r="L553" s="710">
        <f t="shared" si="148"/>
        <v>298.16765311392857</v>
      </c>
      <c r="N553" s="580">
        <v>479</v>
      </c>
      <c r="O553" s="710">
        <f t="shared" si="149"/>
        <v>1.8152487709654506</v>
      </c>
      <c r="P553" s="710">
        <f t="shared" si="150"/>
        <v>861.4407684224899</v>
      </c>
      <c r="Q553" s="710">
        <f t="shared" si="151"/>
        <v>849.21912461842726</v>
      </c>
      <c r="R553" s="710">
        <f t="shared" si="152"/>
        <v>840.43468282203128</v>
      </c>
      <c r="S553" s="710">
        <f t="shared" si="153"/>
        <v>835.12842549796881</v>
      </c>
      <c r="T553" s="710">
        <f t="shared" si="154"/>
        <v>833.32489289078967</v>
      </c>
    </row>
    <row r="554" spans="2:20">
      <c r="B554" s="580">
        <v>480</v>
      </c>
      <c r="C554" s="710">
        <f t="shared" si="139"/>
        <v>1.8190384343703889</v>
      </c>
      <c r="D554" s="710">
        <f t="shared" si="140"/>
        <v>1447.4995119526188</v>
      </c>
      <c r="E554" s="710">
        <f t="shared" si="141"/>
        <v>662.15033870404068</v>
      </c>
      <c r="F554" s="710">
        <f t="shared" si="142"/>
        <v>373.6230516531121</v>
      </c>
      <c r="G554" s="710">
        <f t="shared" si="143"/>
        <v>309.40304795448952</v>
      </c>
      <c r="H554" s="717">
        <f t="shared" si="144"/>
        <v>298.2160956718119</v>
      </c>
      <c r="I554" s="710">
        <f t="shared" si="145"/>
        <v>298.19517312200929</v>
      </c>
      <c r="J554" s="710">
        <f t="shared" si="146"/>
        <v>298.18055715802336</v>
      </c>
      <c r="K554" s="710">
        <f t="shared" si="147"/>
        <v>298.17191412276298</v>
      </c>
      <c r="L554" s="710">
        <f t="shared" si="148"/>
        <v>298.16904510078717</v>
      </c>
      <c r="N554" s="580">
        <v>480</v>
      </c>
      <c r="O554" s="710">
        <f t="shared" si="149"/>
        <v>1.8190384343703889</v>
      </c>
      <c r="P554" s="710">
        <f t="shared" si="150"/>
        <v>862.26976487124318</v>
      </c>
      <c r="Q554" s="710">
        <f t="shared" si="151"/>
        <v>850.06215794919342</v>
      </c>
      <c r="R554" s="710">
        <f t="shared" si="152"/>
        <v>841.28776781214538</v>
      </c>
      <c r="S554" s="710">
        <f t="shared" si="153"/>
        <v>835.98752940813893</v>
      </c>
      <c r="T554" s="710">
        <f t="shared" si="154"/>
        <v>834.18595452883153</v>
      </c>
    </row>
    <row r="555" spans="2:20">
      <c r="B555" s="580">
        <v>481</v>
      </c>
      <c r="C555" s="710">
        <f t="shared" si="139"/>
        <v>1.8228280977753273</v>
      </c>
      <c r="D555" s="710">
        <f t="shared" si="140"/>
        <v>1447.5958350687044</v>
      </c>
      <c r="E555" s="710">
        <f t="shared" si="141"/>
        <v>662.73376119391526</v>
      </c>
      <c r="F555" s="710">
        <f t="shared" si="142"/>
        <v>373.88645774971542</v>
      </c>
      <c r="G555" s="710">
        <f t="shared" si="143"/>
        <v>309.46532515233912</v>
      </c>
      <c r="H555" s="717">
        <f t="shared" si="144"/>
        <v>298.21775825782129</v>
      </c>
      <c r="I555" s="710">
        <f t="shared" si="145"/>
        <v>298.19671992142196</v>
      </c>
      <c r="J555" s="710">
        <f t="shared" si="146"/>
        <v>298.18202212225492</v>
      </c>
      <c r="K555" s="710">
        <f t="shared" si="147"/>
        <v>298.17333029953704</v>
      </c>
      <c r="L555" s="710">
        <f t="shared" si="148"/>
        <v>298.17044499243633</v>
      </c>
      <c r="N555" s="580">
        <v>481</v>
      </c>
      <c r="O555" s="710">
        <f t="shared" si="149"/>
        <v>1.8228280977753273</v>
      </c>
      <c r="P555" s="710">
        <f t="shared" si="150"/>
        <v>863.09780015000149</v>
      </c>
      <c r="Q555" s="710">
        <f t="shared" si="151"/>
        <v>850.90421383506987</v>
      </c>
      <c r="R555" s="710">
        <f t="shared" si="152"/>
        <v>842.13986370309397</v>
      </c>
      <c r="S555" s="710">
        <f t="shared" si="153"/>
        <v>836.84563724057898</v>
      </c>
      <c r="T555" s="710">
        <f t="shared" si="154"/>
        <v>835.04601781927897</v>
      </c>
    </row>
    <row r="556" spans="2:20">
      <c r="B556" s="580">
        <v>482</v>
      </c>
      <c r="C556" s="710">
        <f t="shared" si="139"/>
        <v>1.8266177611802656</v>
      </c>
      <c r="D556" s="710">
        <f t="shared" si="140"/>
        <v>1447.691916398024</v>
      </c>
      <c r="E556" s="710">
        <f t="shared" si="141"/>
        <v>663.31623588035472</v>
      </c>
      <c r="F556" s="710">
        <f t="shared" si="142"/>
        <v>374.15000345699212</v>
      </c>
      <c r="G556" s="710">
        <f t="shared" si="143"/>
        <v>309.52776735740241</v>
      </c>
      <c r="H556" s="717">
        <f t="shared" si="144"/>
        <v>298.21942947927022</v>
      </c>
      <c r="I556" s="710">
        <f t="shared" si="145"/>
        <v>298.19827504800742</v>
      </c>
      <c r="J556" s="710">
        <f t="shared" si="146"/>
        <v>298.18349519201314</v>
      </c>
      <c r="K556" s="710">
        <f t="shared" si="147"/>
        <v>298.17475444807121</v>
      </c>
      <c r="L556" s="710">
        <f t="shared" si="148"/>
        <v>298.17185281070084</v>
      </c>
      <c r="N556" s="580">
        <v>482</v>
      </c>
      <c r="O556" s="710">
        <f t="shared" si="149"/>
        <v>1.8266177611802656</v>
      </c>
      <c r="P556" s="710">
        <f t="shared" si="150"/>
        <v>863.92487537318186</v>
      </c>
      <c r="Q556" s="710">
        <f t="shared" si="151"/>
        <v>851.7452934093435</v>
      </c>
      <c r="R556" s="710">
        <f t="shared" si="152"/>
        <v>842.9909716416762</v>
      </c>
      <c r="S556" s="710">
        <f t="shared" si="153"/>
        <v>837.7027501501791</v>
      </c>
      <c r="T556" s="710">
        <f t="shared" si="154"/>
        <v>835.9050839196542</v>
      </c>
    </row>
    <row r="557" spans="2:20">
      <c r="B557" s="580">
        <v>483</v>
      </c>
      <c r="C557" s="710">
        <f t="shared" si="139"/>
        <v>1.8304074245852038</v>
      </c>
      <c r="D557" s="710">
        <f t="shared" si="140"/>
        <v>1447.7877577609911</v>
      </c>
      <c r="E557" s="710">
        <f t="shared" si="141"/>
        <v>663.89776486940116</v>
      </c>
      <c r="F557" s="710">
        <f t="shared" si="142"/>
        <v>374.41368752780522</v>
      </c>
      <c r="G557" s="710">
        <f t="shared" si="143"/>
        <v>309.59037435622719</v>
      </c>
      <c r="H557" s="717">
        <f t="shared" si="144"/>
        <v>298.22110935696287</v>
      </c>
      <c r="I557" s="710">
        <f t="shared" si="145"/>
        <v>298.1998385230109</v>
      </c>
      <c r="J557" s="710">
        <f t="shared" si="146"/>
        <v>298.18497638885202</v>
      </c>
      <c r="K557" s="710">
        <f t="shared" si="147"/>
        <v>298.17618659010151</v>
      </c>
      <c r="L557" s="710">
        <f t="shared" si="148"/>
        <v>298.17326857737584</v>
      </c>
      <c r="N557" s="580">
        <v>483</v>
      </c>
      <c r="O557" s="710">
        <f t="shared" si="149"/>
        <v>1.8304074245852038</v>
      </c>
      <c r="P557" s="710">
        <f t="shared" si="150"/>
        <v>864.75099165390918</v>
      </c>
      <c r="Q557" s="710">
        <f t="shared" si="151"/>
        <v>852.58539780398723</v>
      </c>
      <c r="R557" s="710">
        <f t="shared" si="152"/>
        <v>843.84109277336165</v>
      </c>
      <c r="S557" s="710">
        <f t="shared" si="153"/>
        <v>838.55886929049063</v>
      </c>
      <c r="T557" s="710">
        <f t="shared" si="154"/>
        <v>836.76315398613735</v>
      </c>
    </row>
    <row r="558" spans="2:20">
      <c r="B558" s="580">
        <v>484</v>
      </c>
      <c r="C558" s="710">
        <f t="shared" si="139"/>
        <v>1.8341970879901421</v>
      </c>
      <c r="D558" s="710">
        <f t="shared" si="140"/>
        <v>1447.8833609525007</v>
      </c>
      <c r="E558" s="710">
        <f t="shared" si="141"/>
        <v>664.47835026282348</v>
      </c>
      <c r="F558" s="710">
        <f t="shared" si="142"/>
        <v>374.67750872016927</v>
      </c>
      <c r="G558" s="710">
        <f t="shared" si="143"/>
        <v>309.65314593442247</v>
      </c>
      <c r="H558" s="717">
        <f t="shared" si="144"/>
        <v>298.22279791166886</v>
      </c>
      <c r="I558" s="710">
        <f t="shared" si="145"/>
        <v>298.20141036764505</v>
      </c>
      <c r="J558" s="710">
        <f t="shared" si="146"/>
        <v>298.18646573429442</v>
      </c>
      <c r="K558" s="710">
        <f t="shared" si="147"/>
        <v>298.17762674733376</v>
      </c>
      <c r="L558" s="710">
        <f t="shared" si="148"/>
        <v>298.17469231422643</v>
      </c>
      <c r="N558" s="580">
        <v>484</v>
      </c>
      <c r="O558" s="710">
        <f t="shared" si="149"/>
        <v>1.8341970879901421</v>
      </c>
      <c r="P558" s="710">
        <f t="shared" si="150"/>
        <v>865.57615010401798</v>
      </c>
      <c r="Q558" s="710">
        <f t="shared" si="151"/>
        <v>853.42452814966111</v>
      </c>
      <c r="R558" s="710">
        <f t="shared" si="152"/>
        <v>844.69022824229171</v>
      </c>
      <c r="S558" s="710">
        <f t="shared" si="153"/>
        <v>839.41399581372764</v>
      </c>
      <c r="T558" s="710">
        <f t="shared" si="154"/>
        <v>837.62022917356796</v>
      </c>
    </row>
    <row r="559" spans="2:20">
      <c r="B559" s="580">
        <v>485</v>
      </c>
      <c r="C559" s="710">
        <f t="shared" si="139"/>
        <v>1.8379867513950805</v>
      </c>
      <c r="D559" s="710">
        <f t="shared" si="140"/>
        <v>1447.9787277423447</v>
      </c>
      <c r="E559" s="710">
        <f t="shared" si="141"/>
        <v>665.05799415810418</v>
      </c>
      <c r="F559" s="710">
        <f t="shared" si="142"/>
        <v>374.94146579723218</v>
      </c>
      <c r="G559" s="710">
        <f t="shared" si="143"/>
        <v>309.71608187666675</v>
      </c>
      <c r="H559" s="717">
        <f t="shared" si="144"/>
        <v>298.2244951641236</v>
      </c>
      <c r="I559" s="710">
        <f t="shared" si="145"/>
        <v>298.2029906030902</v>
      </c>
      <c r="J559" s="710">
        <f t="shared" si="146"/>
        <v>298.18796324983208</v>
      </c>
      <c r="K559" s="710">
        <f t="shared" si="147"/>
        <v>298.17907494144356</v>
      </c>
      <c r="L559" s="710">
        <f t="shared" si="148"/>
        <v>298.17612404298779</v>
      </c>
      <c r="N559" s="580">
        <v>485</v>
      </c>
      <c r="O559" s="710">
        <f t="shared" si="149"/>
        <v>1.8379867513950805</v>
      </c>
      <c r="P559" s="710">
        <f t="shared" si="150"/>
        <v>866.40035183405314</v>
      </c>
      <c r="Q559" s="710">
        <f t="shared" si="151"/>
        <v>854.26268557571473</v>
      </c>
      <c r="R559" s="710">
        <f t="shared" si="152"/>
        <v>845.53837919128125</v>
      </c>
      <c r="S559" s="710">
        <f t="shared" si="153"/>
        <v>840.26813087076812</v>
      </c>
      <c r="T559" s="710">
        <f t="shared" si="154"/>
        <v>838.47631063544657</v>
      </c>
    </row>
    <row r="560" spans="2:20">
      <c r="B560" s="580">
        <v>486</v>
      </c>
      <c r="C560" s="710">
        <f t="shared" si="139"/>
        <v>1.8417764148000189</v>
      </c>
      <c r="D560" s="710">
        <f t="shared" si="140"/>
        <v>1448.0738598756234</v>
      </c>
      <c r="E560" s="710">
        <f t="shared" si="141"/>
        <v>665.63669864842473</v>
      </c>
      <c r="F560" s="710">
        <f t="shared" si="142"/>
        <v>375.20555752725704</v>
      </c>
      <c r="G560" s="710">
        <f t="shared" si="143"/>
        <v>309.77918196671607</v>
      </c>
      <c r="H560" s="717">
        <f t="shared" si="144"/>
        <v>298.22620113502785</v>
      </c>
      <c r="I560" s="710">
        <f t="shared" si="145"/>
        <v>298.20457925049368</v>
      </c>
      <c r="J560" s="710">
        <f t="shared" si="146"/>
        <v>298.1894689569254</v>
      </c>
      <c r="K560" s="710">
        <f t="shared" si="147"/>
        <v>298.18053119407591</v>
      </c>
      <c r="L560" s="710">
        <f t="shared" si="148"/>
        <v>298.17756378536484</v>
      </c>
      <c r="N560" s="580">
        <v>486</v>
      </c>
      <c r="O560" s="710">
        <f t="shared" si="149"/>
        <v>1.8417764148000189</v>
      </c>
      <c r="P560" s="710">
        <f t="shared" si="150"/>
        <v>867.22359795327247</v>
      </c>
      <c r="Q560" s="710">
        <f t="shared" si="151"/>
        <v>855.0998712101881</v>
      </c>
      <c r="R560" s="710">
        <f t="shared" si="152"/>
        <v>846.38554676182014</v>
      </c>
      <c r="S560" s="710">
        <f t="shared" si="153"/>
        <v>841.12127561115551</v>
      </c>
      <c r="T560" s="710">
        <f t="shared" si="154"/>
        <v>839.3313995239364</v>
      </c>
    </row>
    <row r="561" spans="2:20">
      <c r="B561" s="580">
        <v>487</v>
      </c>
      <c r="C561" s="710">
        <f t="shared" si="139"/>
        <v>1.8455660782049572</v>
      </c>
      <c r="D561" s="710">
        <f t="shared" si="140"/>
        <v>1448.1687590731474</v>
      </c>
      <c r="E561" s="710">
        <f t="shared" si="141"/>
        <v>666.21446582265389</v>
      </c>
      <c r="F561" s="710">
        <f t="shared" si="142"/>
        <v>375.4697826836038</v>
      </c>
      <c r="G561" s="710">
        <f t="shared" si="143"/>
        <v>309.84244598741219</v>
      </c>
      <c r="H561" s="717">
        <f t="shared" si="144"/>
        <v>298.22791584504762</v>
      </c>
      <c r="I561" s="710">
        <f t="shared" si="145"/>
        <v>298.20617633097027</v>
      </c>
      <c r="J561" s="710">
        <f t="shared" si="146"/>
        <v>298.19098287700325</v>
      </c>
      <c r="K561" s="710">
        <f t="shared" si="147"/>
        <v>298.18199552684536</v>
      </c>
      <c r="L561" s="710">
        <f t="shared" si="148"/>
        <v>298.17901156303213</v>
      </c>
      <c r="N561" s="580">
        <v>487</v>
      </c>
      <c r="O561" s="710">
        <f t="shared" si="149"/>
        <v>1.8455660782049572</v>
      </c>
      <c r="P561" s="710">
        <f t="shared" si="150"/>
        <v>868.04588956964756</v>
      </c>
      <c r="Q561" s="710">
        <f t="shared" si="151"/>
        <v>855.93608617981329</v>
      </c>
      <c r="R561" s="710">
        <f t="shared" si="152"/>
        <v>847.23173209407469</v>
      </c>
      <c r="S561" s="710">
        <f t="shared" si="153"/>
        <v>841.97343118310062</v>
      </c>
      <c r="T561" s="710">
        <f t="shared" si="154"/>
        <v>840.18549698986476</v>
      </c>
    </row>
    <row r="562" spans="2:20">
      <c r="B562" s="580">
        <v>488</v>
      </c>
      <c r="C562" s="710">
        <f t="shared" si="139"/>
        <v>1.8493557416098954</v>
      </c>
      <c r="D562" s="710">
        <f t="shared" si="140"/>
        <v>1448.2634270318345</v>
      </c>
      <c r="E562" s="710">
        <f t="shared" si="141"/>
        <v>666.79129776533455</v>
      </c>
      <c r="F562" s="710">
        <f t="shared" si="142"/>
        <v>375.7341400447113</v>
      </c>
      <c r="G562" s="710">
        <f t="shared" si="143"/>
        <v>309.90587372069086</v>
      </c>
      <c r="H562" s="717">
        <f t="shared" si="144"/>
        <v>298.22963931481422</v>
      </c>
      <c r="I562" s="710">
        <f t="shared" si="145"/>
        <v>298.20778186560159</v>
      </c>
      <c r="J562" s="710">
        <f t="shared" si="146"/>
        <v>298.19250503146304</v>
      </c>
      <c r="K562" s="710">
        <f t="shared" si="147"/>
        <v>298.18346796133557</v>
      </c>
      <c r="L562" s="710">
        <f t="shared" si="148"/>
        <v>298.18046739763395</v>
      </c>
      <c r="N562" s="580">
        <v>488</v>
      </c>
      <c r="O562" s="710">
        <f t="shared" si="149"/>
        <v>1.8493557416098954</v>
      </c>
      <c r="P562" s="710">
        <f t="shared" si="150"/>
        <v>868.86722778986507</v>
      </c>
      <c r="Q562" s="710">
        <f t="shared" si="151"/>
        <v>856.77133161001598</v>
      </c>
      <c r="R562" s="710">
        <f t="shared" si="152"/>
        <v>848.07693632688927</v>
      </c>
      <c r="S562" s="710">
        <f t="shared" si="153"/>
        <v>842.82459873348296</v>
      </c>
      <c r="T562" s="710">
        <f t="shared" si="154"/>
        <v>841.03860418272473</v>
      </c>
    </row>
    <row r="563" spans="2:20">
      <c r="B563" s="580">
        <v>489</v>
      </c>
      <c r="C563" s="710">
        <f t="shared" si="139"/>
        <v>1.8531454050148337</v>
      </c>
      <c r="D563" s="710">
        <f t="shared" si="140"/>
        <v>1448.3578654250996</v>
      </c>
      <c r="E563" s="710">
        <f t="shared" si="141"/>
        <v>667.36719655667184</v>
      </c>
      <c r="F563" s="710">
        <f t="shared" si="142"/>
        <v>375.99862839407933</v>
      </c>
      <c r="G563" s="710">
        <f t="shared" si="143"/>
        <v>309.96946494758959</v>
      </c>
      <c r="H563" s="717">
        <f t="shared" si="144"/>
        <v>298.23137156492413</v>
      </c>
      <c r="I563" s="710">
        <f t="shared" si="145"/>
        <v>298.20939587543637</v>
      </c>
      <c r="J563" s="710">
        <f t="shared" si="146"/>
        <v>298.19403544167045</v>
      </c>
      <c r="K563" s="710">
        <f t="shared" si="147"/>
        <v>298.18494851909941</v>
      </c>
      <c r="L563" s="710">
        <f t="shared" si="148"/>
        <v>298.1819313107838</v>
      </c>
      <c r="N563" s="580">
        <v>489</v>
      </c>
      <c r="O563" s="710">
        <f t="shared" si="149"/>
        <v>1.8531454050148337</v>
      </c>
      <c r="P563" s="710">
        <f t="shared" si="150"/>
        <v>869.68761371932885</v>
      </c>
      <c r="Q563" s="710">
        <f t="shared" si="151"/>
        <v>857.60560862491695</v>
      </c>
      <c r="R563" s="710">
        <f t="shared" si="152"/>
        <v>848.921160597788</v>
      </c>
      <c r="S563" s="710">
        <f t="shared" si="153"/>
        <v>843.67477940785238</v>
      </c>
      <c r="T563" s="710">
        <f t="shared" si="154"/>
        <v>841.89072225067628</v>
      </c>
    </row>
    <row r="564" spans="2:20">
      <c r="B564" s="580">
        <v>490</v>
      </c>
      <c r="C564" s="710">
        <f t="shared" si="139"/>
        <v>1.8569350684197721</v>
      </c>
      <c r="D564" s="710">
        <f t="shared" si="140"/>
        <v>1448.4520759032375</v>
      </c>
      <c r="E564" s="710">
        <f t="shared" si="141"/>
        <v>667.94216427252206</v>
      </c>
      <c r="F564" s="710">
        <f t="shared" si="142"/>
        <v>376.26324652025028</v>
      </c>
      <c r="G564" s="710">
        <f t="shared" si="143"/>
        <v>310.03321944825586</v>
      </c>
      <c r="H564" s="717">
        <f t="shared" si="144"/>
        <v>298.23311261593886</v>
      </c>
      <c r="I564" s="710">
        <f t="shared" si="145"/>
        <v>298.21101838149002</v>
      </c>
      <c r="J564" s="710">
        <f t="shared" si="146"/>
        <v>298.19557412895927</v>
      </c>
      <c r="K564" s="710">
        <f t="shared" si="147"/>
        <v>298.18643722165865</v>
      </c>
      <c r="L564" s="710">
        <f t="shared" si="148"/>
        <v>298.18340332406439</v>
      </c>
      <c r="N564" s="580">
        <v>490</v>
      </c>
      <c r="O564" s="710">
        <f t="shared" si="149"/>
        <v>1.8569350684197721</v>
      </c>
      <c r="P564" s="710">
        <f t="shared" si="150"/>
        <v>870.50704846216115</v>
      </c>
      <c r="Q564" s="710">
        <f t="shared" si="151"/>
        <v>858.43891834733381</v>
      </c>
      <c r="R564" s="710">
        <f t="shared" si="152"/>
        <v>849.76440604297602</v>
      </c>
      <c r="S564" s="710">
        <f t="shared" si="153"/>
        <v>844.52397435043031</v>
      </c>
      <c r="T564" s="710">
        <f t="shared" si="154"/>
        <v>842.74185234054892</v>
      </c>
    </row>
    <row r="565" spans="2:20">
      <c r="B565" s="580">
        <v>491</v>
      </c>
      <c r="C565" s="710">
        <f t="shared" si="139"/>
        <v>1.8607247318247104</v>
      </c>
      <c r="D565" s="710">
        <f t="shared" si="140"/>
        <v>1448.5460600938</v>
      </c>
      <c r="E565" s="710">
        <f t="shared" si="141"/>
        <v>668.51620298438149</v>
      </c>
      <c r="F565" s="710">
        <f t="shared" si="142"/>
        <v>376.5279932167914</v>
      </c>
      <c r="G565" s="710">
        <f t="shared" si="143"/>
        <v>310.09713700195493</v>
      </c>
      <c r="H565" s="717">
        <f t="shared" si="144"/>
        <v>298.23486248838486</v>
      </c>
      <c r="I565" s="710">
        <f t="shared" si="145"/>
        <v>298.21264940474481</v>
      </c>
      <c r="J565" s="710">
        <f t="shared" si="146"/>
        <v>298.19712111463127</v>
      </c>
      <c r="K565" s="710">
        <f t="shared" si="147"/>
        <v>298.18793409050397</v>
      </c>
      <c r="L565" s="710">
        <f t="shared" si="148"/>
        <v>298.18488345902773</v>
      </c>
      <c r="N565" s="580">
        <v>491</v>
      </c>
      <c r="O565" s="710">
        <f t="shared" si="149"/>
        <v>1.8607247318247104</v>
      </c>
      <c r="P565" s="710">
        <f t="shared" si="150"/>
        <v>871.32553312120365</v>
      </c>
      <c r="Q565" s="710">
        <f t="shared" si="151"/>
        <v>859.27126189878243</v>
      </c>
      <c r="R565" s="710">
        <f t="shared" si="152"/>
        <v>850.6066737973407</v>
      </c>
      <c r="S565" s="710">
        <f t="shared" si="153"/>
        <v>845.37218470411165</v>
      </c>
      <c r="T565" s="710">
        <f t="shared" si="154"/>
        <v>843.59199559784145</v>
      </c>
    </row>
    <row r="566" spans="2:20">
      <c r="B566" s="580">
        <v>492</v>
      </c>
      <c r="C566" s="710">
        <f t="shared" si="139"/>
        <v>1.8645143952296486</v>
      </c>
      <c r="D566" s="710">
        <f t="shared" si="140"/>
        <v>1448.6398196019657</v>
      </c>
      <c r="E566" s="710">
        <f t="shared" si="141"/>
        <v>669.08931475937561</v>
      </c>
      <c r="F566" s="710">
        <f t="shared" si="142"/>
        <v>376.79286728227675</v>
      </c>
      <c r="G566" s="710">
        <f t="shared" si="143"/>
        <v>310.1612173870779</v>
      </c>
      <c r="H566" s="717">
        <f t="shared" si="144"/>
        <v>298.23662120275338</v>
      </c>
      <c r="I566" s="710">
        <f t="shared" si="145"/>
        <v>298.21428896614952</v>
      </c>
      <c r="J566" s="710">
        <f t="shared" si="146"/>
        <v>298.19867641995626</v>
      </c>
      <c r="K566" s="710">
        <f t="shared" si="147"/>
        <v>298.18943914709473</v>
      </c>
      <c r="L566" s="710">
        <f t="shared" si="148"/>
        <v>298.18637173719475</v>
      </c>
      <c r="N566" s="580">
        <v>492</v>
      </c>
      <c r="O566" s="710">
        <f t="shared" si="149"/>
        <v>1.8645143952296486</v>
      </c>
      <c r="P566" s="710">
        <f t="shared" si="150"/>
        <v>872.14306879801973</v>
      </c>
      <c r="Q566" s="710">
        <f t="shared" si="151"/>
        <v>860.10264039947776</v>
      </c>
      <c r="R566" s="710">
        <f t="shared" si="152"/>
        <v>851.44796499445431</v>
      </c>
      <c r="S566" s="710">
        <f t="shared" si="153"/>
        <v>846.2194116104663</v>
      </c>
      <c r="T566" s="710">
        <f t="shared" si="154"/>
        <v>844.44115316672548</v>
      </c>
    </row>
    <row r="567" spans="2:20">
      <c r="B567" s="580">
        <v>493</v>
      </c>
      <c r="C567" s="710">
        <f t="shared" si="139"/>
        <v>1.8683040586345869</v>
      </c>
      <c r="D567" s="710">
        <f t="shared" si="140"/>
        <v>1448.7333560109046</v>
      </c>
      <c r="E567" s="710">
        <f t="shared" si="141"/>
        <v>669.66150166024943</v>
      </c>
      <c r="F567" s="710">
        <f t="shared" si="142"/>
        <v>377.05786752026933</v>
      </c>
      <c r="G567" s="710">
        <f t="shared" si="143"/>
        <v>310.22546038114967</v>
      </c>
      <c r="H567" s="717">
        <f t="shared" si="144"/>
        <v>298.23838877950044</v>
      </c>
      <c r="I567" s="710">
        <f t="shared" si="145"/>
        <v>298.21593708661953</v>
      </c>
      <c r="J567" s="710">
        <f t="shared" si="146"/>
        <v>298.20024006617177</v>
      </c>
      <c r="K567" s="710">
        <f t="shared" si="147"/>
        <v>298.19095241285891</v>
      </c>
      <c r="L567" s="710">
        <f t="shared" si="148"/>
        <v>298.1878681800552</v>
      </c>
      <c r="N567" s="580">
        <v>493</v>
      </c>
      <c r="O567" s="710">
        <f t="shared" si="149"/>
        <v>1.8683040586345869</v>
      </c>
      <c r="P567" s="710">
        <f t="shared" si="150"/>
        <v>872.9596565928955</v>
      </c>
      <c r="Q567" s="710">
        <f t="shared" si="151"/>
        <v>860.93305496833659</v>
      </c>
      <c r="R567" s="710">
        <f t="shared" si="152"/>
        <v>852.2882807665743</v>
      </c>
      <c r="S567" s="710">
        <f t="shared" si="153"/>
        <v>847.06565620974038</v>
      </c>
      <c r="T567" s="710">
        <f t="shared" si="154"/>
        <v>845.28932619004536</v>
      </c>
    </row>
    <row r="568" spans="2:20">
      <c r="B568" s="580">
        <v>494</v>
      </c>
      <c r="C568" s="710">
        <f t="shared" si="139"/>
        <v>1.8720937220395253</v>
      </c>
      <c r="D568" s="710">
        <f t="shared" si="140"/>
        <v>1448.8266708821361</v>
      </c>
      <c r="E568" s="710">
        <f t="shared" si="141"/>
        <v>670.23276574535714</v>
      </c>
      <c r="F568" s="710">
        <f t="shared" si="142"/>
        <v>377.32299273930312</v>
      </c>
      <c r="G568" s="710">
        <f t="shared" si="143"/>
        <v>310.28986576083651</v>
      </c>
      <c r="H568" s="717">
        <f t="shared" si="144"/>
        <v>298.24016523904675</v>
      </c>
      <c r="I568" s="710">
        <f t="shared" si="145"/>
        <v>298.21759378703655</v>
      </c>
      <c r="J568" s="710">
        <f t="shared" si="146"/>
        <v>298.20181207448314</v>
      </c>
      <c r="K568" s="710">
        <f t="shared" si="147"/>
        <v>298.19247390919293</v>
      </c>
      <c r="L568" s="710">
        <f t="shared" si="148"/>
        <v>298.18937280906755</v>
      </c>
      <c r="N568" s="580">
        <v>494</v>
      </c>
      <c r="O568" s="710">
        <f t="shared" si="149"/>
        <v>1.8720937220395253</v>
      </c>
      <c r="P568" s="710">
        <f t="shared" si="150"/>
        <v>873.77529760484128</v>
      </c>
      <c r="Q568" s="710">
        <f t="shared" si="151"/>
        <v>861.76250672297817</v>
      </c>
      <c r="R568" s="710">
        <f t="shared" si="152"/>
        <v>853.12762224464541</v>
      </c>
      <c r="S568" s="710">
        <f t="shared" si="153"/>
        <v>847.9109196408582</v>
      </c>
      <c r="T568" s="710">
        <f t="shared" si="154"/>
        <v>846.13651580932071</v>
      </c>
    </row>
    <row r="569" spans="2:20">
      <c r="B569" s="580">
        <v>495</v>
      </c>
      <c r="C569" s="710">
        <f t="shared" si="139"/>
        <v>1.8758833854444636</v>
      </c>
      <c r="D569" s="710">
        <f t="shared" si="140"/>
        <v>1448.9197657558809</v>
      </c>
      <c r="E569" s="710">
        <f t="shared" si="141"/>
        <v>670.80310906865338</v>
      </c>
      <c r="F569" s="710">
        <f t="shared" si="142"/>
        <v>377.58824175286514</v>
      </c>
      <c r="G569" s="710">
        <f t="shared" si="143"/>
        <v>310.35443330195415</v>
      </c>
      <c r="H569" s="717">
        <f t="shared" si="144"/>
        <v>298.24195060177755</v>
      </c>
      <c r="I569" s="710">
        <f t="shared" si="145"/>
        <v>298.21925908824852</v>
      </c>
      <c r="J569" s="710">
        <f t="shared" si="146"/>
        <v>298.20339246606301</v>
      </c>
      <c r="K569" s="710">
        <f t="shared" si="147"/>
        <v>298.19400365746151</v>
      </c>
      <c r="L569" s="710">
        <f t="shared" si="148"/>
        <v>298.19088564565897</v>
      </c>
      <c r="N569" s="580">
        <v>495</v>
      </c>
      <c r="O569" s="710">
        <f t="shared" si="149"/>
        <v>1.8758833854444636</v>
      </c>
      <c r="P569" s="710">
        <f t="shared" si="150"/>
        <v>874.5899929315932</v>
      </c>
      <c r="Q569" s="710">
        <f t="shared" si="151"/>
        <v>862.59099677972574</v>
      </c>
      <c r="R569" s="710">
        <f t="shared" si="152"/>
        <v>853.96599055830143</v>
      </c>
      <c r="S569" s="710">
        <f t="shared" si="153"/>
        <v>848.75520304142333</v>
      </c>
      <c r="T569" s="710">
        <f t="shared" si="154"/>
        <v>846.98272316474765</v>
      </c>
    </row>
    <row r="570" spans="2:20">
      <c r="B570" s="580">
        <v>496</v>
      </c>
      <c r="C570" s="710">
        <f t="shared" si="139"/>
        <v>1.879673048849402</v>
      </c>
      <c r="D570" s="710">
        <f t="shared" si="140"/>
        <v>1449.0126421514071</v>
      </c>
      <c r="E570" s="710">
        <f t="shared" si="141"/>
        <v>671.37253367968435</v>
      </c>
      <c r="F570" s="710">
        <f t="shared" si="142"/>
        <v>377.85361337937803</v>
      </c>
      <c r="G570" s="710">
        <f t="shared" si="143"/>
        <v>310.41916277947541</v>
      </c>
      <c r="H570" s="717">
        <f t="shared" si="144"/>
        <v>298.24374488804261</v>
      </c>
      <c r="I570" s="710">
        <f t="shared" si="145"/>
        <v>298.22093301106963</v>
      </c>
      <c r="J570" s="710">
        <f t="shared" si="146"/>
        <v>298.2049812620516</v>
      </c>
      <c r="K570" s="710">
        <f t="shared" si="147"/>
        <v>298.19554167899764</v>
      </c>
      <c r="L570" s="710">
        <f t="shared" si="148"/>
        <v>298.19240671122503</v>
      </c>
      <c r="N570" s="580">
        <v>496</v>
      </c>
      <c r="O570" s="710">
        <f t="shared" si="149"/>
        <v>1.879673048849402</v>
      </c>
      <c r="P570" s="710">
        <f t="shared" si="150"/>
        <v>875.40374366961453</v>
      </c>
      <c r="Q570" s="710">
        <f t="shared" si="151"/>
        <v>863.41852625360843</v>
      </c>
      <c r="R570" s="710">
        <f t="shared" si="152"/>
        <v>854.80338683586604</v>
      </c>
      <c r="S570" s="710">
        <f t="shared" si="153"/>
        <v>849.59850754772049</v>
      </c>
      <c r="T570" s="710">
        <f t="shared" si="154"/>
        <v>847.82794939520022</v>
      </c>
    </row>
    <row r="571" spans="2:20">
      <c r="B571" s="580">
        <v>497</v>
      </c>
      <c r="C571" s="710">
        <f t="shared" si="139"/>
        <v>1.8834627122543401</v>
      </c>
      <c r="D571" s="710">
        <f t="shared" si="140"/>
        <v>1449.1053015673708</v>
      </c>
      <c r="E571" s="710">
        <f t="shared" si="141"/>
        <v>671.94104162357905</v>
      </c>
      <c r="F571" s="710">
        <f t="shared" si="142"/>
        <v>378.11910644218193</v>
      </c>
      <c r="G571" s="710">
        <f t="shared" si="143"/>
        <v>310.48405396753799</v>
      </c>
      <c r="H571" s="717">
        <f t="shared" si="144"/>
        <v>298.24554811815602</v>
      </c>
      <c r="I571" s="710">
        <f t="shared" si="145"/>
        <v>298.22261557628008</v>
      </c>
      <c r="J571" s="710">
        <f t="shared" si="146"/>
        <v>298.20657848355648</v>
      </c>
      <c r="K571" s="710">
        <f t="shared" si="147"/>
        <v>298.19708799510238</v>
      </c>
      <c r="L571" s="710">
        <f t="shared" si="148"/>
        <v>298.19393602712967</v>
      </c>
      <c r="N571" s="580">
        <v>497</v>
      </c>
      <c r="O571" s="710">
        <f t="shared" si="149"/>
        <v>1.8834627122543401</v>
      </c>
      <c r="P571" s="710">
        <f t="shared" si="150"/>
        <v>876.21655091409741</v>
      </c>
      <c r="Q571" s="710">
        <f t="shared" si="151"/>
        <v>864.24509625836254</v>
      </c>
      <c r="R571" s="710">
        <f t="shared" si="152"/>
        <v>855.63981220435483</v>
      </c>
      <c r="S571" s="710">
        <f t="shared" si="153"/>
        <v>850.44083429471675</v>
      </c>
      <c r="T571" s="710">
        <f t="shared" si="154"/>
        <v>848.67219563823198</v>
      </c>
    </row>
    <row r="572" spans="2:20">
      <c r="B572" s="580">
        <v>498</v>
      </c>
      <c r="C572" s="710">
        <f t="shared" si="139"/>
        <v>1.8872523756592785</v>
      </c>
      <c r="D572" s="710">
        <f t="shared" si="140"/>
        <v>1449.1977454821501</v>
      </c>
      <c r="E572" s="710">
        <f t="shared" si="141"/>
        <v>672.50863494104112</v>
      </c>
      <c r="F572" s="710">
        <f t="shared" si="142"/>
        <v>378.38471976951683</v>
      </c>
      <c r="G572" s="710">
        <f t="shared" si="143"/>
        <v>310.54910663945208</v>
      </c>
      <c r="H572" s="717">
        <f t="shared" si="144"/>
        <v>298.24736031239615</v>
      </c>
      <c r="I572" s="710">
        <f t="shared" si="145"/>
        <v>298.22430680462594</v>
      </c>
      <c r="J572" s="710">
        <f t="shared" si="146"/>
        <v>298.20818415165229</v>
      </c>
      <c r="K572" s="710">
        <f t="shared" si="147"/>
        <v>298.19864262704471</v>
      </c>
      <c r="L572" s="710">
        <f t="shared" si="148"/>
        <v>298.19547361470501</v>
      </c>
      <c r="N572" s="580">
        <v>498</v>
      </c>
      <c r="O572" s="710">
        <f t="shared" si="149"/>
        <v>1.8872523756592785</v>
      </c>
      <c r="P572" s="710">
        <f t="shared" si="150"/>
        <v>877.02841575896412</v>
      </c>
      <c r="Q572" s="710">
        <f t="shared" si="151"/>
        <v>865.07070790643309</v>
      </c>
      <c r="R572" s="710">
        <f t="shared" si="152"/>
        <v>856.47526778947667</v>
      </c>
      <c r="S572" s="710">
        <f t="shared" si="153"/>
        <v>851.2821844160635</v>
      </c>
      <c r="T572" s="710">
        <f t="shared" si="154"/>
        <v>849.51546303007751</v>
      </c>
    </row>
    <row r="573" spans="2:20">
      <c r="B573" s="580">
        <v>499</v>
      </c>
      <c r="C573" s="710">
        <f t="shared" si="139"/>
        <v>1.8910420390642169</v>
      </c>
      <c r="D573" s="710">
        <f t="shared" si="140"/>
        <v>1449.2899753541747</v>
      </c>
      <c r="E573" s="710">
        <f t="shared" si="141"/>
        <v>673.07531566834177</v>
      </c>
      <c r="F573" s="710">
        <f t="shared" si="142"/>
        <v>378.65045219450514</v>
      </c>
      <c r="G573" s="710">
        <f t="shared" si="143"/>
        <v>310.61432056770821</v>
      </c>
      <c r="H573" s="717">
        <f t="shared" si="144"/>
        <v>298.24918149100557</v>
      </c>
      <c r="I573" s="710">
        <f t="shared" si="145"/>
        <v>298.22600671681937</v>
      </c>
      <c r="J573" s="710">
        <f t="shared" si="146"/>
        <v>298.20979828738075</v>
      </c>
      <c r="K573" s="710">
        <f t="shared" si="147"/>
        <v>298.20020559606155</v>
      </c>
      <c r="L573" s="710">
        <f t="shared" si="148"/>
        <v>298.1970194952512</v>
      </c>
      <c r="N573" s="580">
        <v>499</v>
      </c>
      <c r="O573" s="710">
        <f t="shared" si="149"/>
        <v>1.8910420390642169</v>
      </c>
      <c r="P573" s="710">
        <f t="shared" si="150"/>
        <v>877.83933929686862</v>
      </c>
      <c r="Q573" s="710">
        <f t="shared" si="151"/>
        <v>865.89536230897511</v>
      </c>
      <c r="R573" s="710">
        <f t="shared" si="152"/>
        <v>857.30975471563534</v>
      </c>
      <c r="S573" s="710">
        <f t="shared" si="153"/>
        <v>852.12255904409778</v>
      </c>
      <c r="T573" s="710">
        <f t="shared" si="154"/>
        <v>850.35775270565421</v>
      </c>
    </row>
    <row r="574" spans="2:20">
      <c r="B574" s="580">
        <v>500</v>
      </c>
      <c r="C574" s="710">
        <f t="shared" si="139"/>
        <v>1.8948317024691552</v>
      </c>
      <c r="D574" s="710">
        <f t="shared" si="140"/>
        <v>1449.3819926222486</v>
      </c>
      <c r="E574" s="710">
        <f t="shared" si="141"/>
        <v>673.64108583731218</v>
      </c>
      <c r="F574" s="710">
        <f t="shared" si="142"/>
        <v>378.9163025551336</v>
      </c>
      <c r="G574" s="710">
        <f t="shared" si="143"/>
        <v>310.67969552398466</v>
      </c>
      <c r="H574" s="717">
        <f t="shared" si="144"/>
        <v>298.25101167419109</v>
      </c>
      <c r="I574" s="710">
        <f t="shared" si="145"/>
        <v>298.22771533353807</v>
      </c>
      <c r="J574" s="710">
        <f t="shared" si="146"/>
        <v>298.21142091175074</v>
      </c>
      <c r="K574" s="710">
        <f t="shared" si="147"/>
        <v>298.20177692335727</v>
      </c>
      <c r="L574" s="710">
        <f t="shared" si="148"/>
        <v>298.19857369003654</v>
      </c>
      <c r="N574" s="580">
        <v>500</v>
      </c>
      <c r="O574" s="710">
        <f t="shared" si="149"/>
        <v>1.8948317024691552</v>
      </c>
      <c r="P574" s="710">
        <f t="shared" si="150"/>
        <v>878.64932261919796</v>
      </c>
      <c r="Q574" s="710">
        <f t="shared" si="151"/>
        <v>866.71906057585579</v>
      </c>
      <c r="R574" s="710">
        <f t="shared" si="152"/>
        <v>858.14327410593069</v>
      </c>
      <c r="S574" s="710">
        <f t="shared" si="153"/>
        <v>852.96195930984345</v>
      </c>
      <c r="T574" s="710">
        <f t="shared" si="154"/>
        <v>851.19906579856342</v>
      </c>
    </row>
    <row r="575" spans="2:20">
      <c r="B575" s="580">
        <v>501</v>
      </c>
      <c r="C575" s="710">
        <f t="shared" si="139"/>
        <v>1.8986213658740934</v>
      </c>
      <c r="D575" s="710">
        <f t="shared" si="140"/>
        <v>1449.4737987058691</v>
      </c>
      <c r="E575" s="710">
        <f t="shared" si="141"/>
        <v>674.2059474753363</v>
      </c>
      <c r="F575" s="710">
        <f t="shared" si="142"/>
        <v>379.1822696942362</v>
      </c>
      <c r="G575" s="710">
        <f t="shared" si="143"/>
        <v>310.74523127915518</v>
      </c>
      <c r="H575" s="717">
        <f t="shared" si="144"/>
        <v>298.25285088212331</v>
      </c>
      <c r="I575" s="710">
        <f t="shared" si="145"/>
        <v>298.22943267542541</v>
      </c>
      <c r="J575" s="710">
        <f t="shared" si="146"/>
        <v>298.21305204573781</v>
      </c>
      <c r="K575" s="710">
        <f t="shared" si="147"/>
        <v>298.20335663010405</v>
      </c>
      <c r="L575" s="710">
        <f t="shared" si="148"/>
        <v>298.200136220297</v>
      </c>
      <c r="N575" s="580">
        <v>501</v>
      </c>
      <c r="O575" s="710">
        <f t="shared" si="149"/>
        <v>1.8986213658740934</v>
      </c>
      <c r="P575" s="710">
        <f t="shared" si="150"/>
        <v>879.45836681607386</v>
      </c>
      <c r="Q575" s="710">
        <f t="shared" si="151"/>
        <v>867.54180381565493</v>
      </c>
      <c r="R575" s="710">
        <f t="shared" si="152"/>
        <v>858.97582708216066</v>
      </c>
      <c r="S575" s="710">
        <f t="shared" si="153"/>
        <v>853.80038634301309</v>
      </c>
      <c r="T575" s="710">
        <f t="shared" si="154"/>
        <v>852.0394034410923</v>
      </c>
    </row>
    <row r="576" spans="2:20">
      <c r="B576" s="580">
        <v>502</v>
      </c>
      <c r="C576" s="710">
        <f t="shared" si="139"/>
        <v>1.9024110292790317</v>
      </c>
      <c r="D576" s="710">
        <f t="shared" si="140"/>
        <v>1449.5653950055387</v>
      </c>
      <c r="E576" s="710">
        <f t="shared" si="141"/>
        <v>674.76990260534478</v>
      </c>
      <c r="F576" s="710">
        <f t="shared" si="142"/>
        <v>379.44835245947627</v>
      </c>
      <c r="G576" s="710">
        <f t="shared" si="143"/>
        <v>310.81092760329631</v>
      </c>
      <c r="H576" s="717">
        <f t="shared" si="144"/>
        <v>298.25469913493703</v>
      </c>
      <c r="I576" s="710">
        <f t="shared" si="145"/>
        <v>298.23115876309043</v>
      </c>
      <c r="J576" s="710">
        <f t="shared" si="146"/>
        <v>298.21469171028417</v>
      </c>
      <c r="K576" s="710">
        <f t="shared" si="147"/>
        <v>298.20494473744151</v>
      </c>
      <c r="L576" s="710">
        <f t="shared" si="148"/>
        <v>298.20170710723625</v>
      </c>
      <c r="N576" s="580">
        <v>502</v>
      </c>
      <c r="O576" s="710">
        <f t="shared" si="149"/>
        <v>1.9024110292790317</v>
      </c>
      <c r="P576" s="710">
        <f t="shared" si="150"/>
        <v>880.26647297635407</v>
      </c>
      <c r="Q576" s="710">
        <f t="shared" si="151"/>
        <v>868.3635931356672</v>
      </c>
      <c r="R576" s="710">
        <f t="shared" si="152"/>
        <v>859.80741476482262</v>
      </c>
      <c r="S576" s="710">
        <f t="shared" si="153"/>
        <v>854.63784127200972</v>
      </c>
      <c r="T576" s="710">
        <f t="shared" si="154"/>
        <v>852.8787667642149</v>
      </c>
    </row>
    <row r="577" spans="2:20">
      <c r="B577" s="580">
        <v>503</v>
      </c>
      <c r="C577" s="710">
        <f t="shared" si="139"/>
        <v>1.9062006926839701</v>
      </c>
      <c r="D577" s="710">
        <f t="shared" si="140"/>
        <v>1449.6567829030732</v>
      </c>
      <c r="E577" s="710">
        <f t="shared" si="141"/>
        <v>675.33295324580865</v>
      </c>
      <c r="F577" s="710">
        <f t="shared" si="142"/>
        <v>379.71454970332906</v>
      </c>
      <c r="G577" s="710">
        <f t="shared" si="143"/>
        <v>310.87678426569528</v>
      </c>
      <c r="H577" s="717">
        <f t="shared" si="144"/>
        <v>298.25655645273071</v>
      </c>
      <c r="I577" s="710">
        <f t="shared" si="145"/>
        <v>298.23289361710738</v>
      </c>
      <c r="J577" s="710">
        <f t="shared" si="146"/>
        <v>298.21633992629882</v>
      </c>
      <c r="K577" s="710">
        <f t="shared" si="147"/>
        <v>298.20654126647662</v>
      </c>
      <c r="L577" s="710">
        <f t="shared" si="148"/>
        <v>298.20328637202573</v>
      </c>
      <c r="N577" s="580">
        <v>503</v>
      </c>
      <c r="O577" s="710">
        <f t="shared" si="149"/>
        <v>1.9062006926839701</v>
      </c>
      <c r="P577" s="710">
        <f t="shared" si="150"/>
        <v>881.07364218763394</v>
      </c>
      <c r="Q577" s="710">
        <f t="shared" si="151"/>
        <v>869.18442964190342</v>
      </c>
      <c r="R577" s="710">
        <f t="shared" si="152"/>
        <v>860.63803827311449</v>
      </c>
      <c r="S577" s="710">
        <f t="shared" si="153"/>
        <v>855.47432522392796</v>
      </c>
      <c r="T577" s="710">
        <f t="shared" si="154"/>
        <v>853.71715689759424</v>
      </c>
    </row>
    <row r="578" spans="2:20">
      <c r="B578" s="580">
        <v>504</v>
      </c>
      <c r="C578" s="710">
        <f t="shared" si="139"/>
        <v>1.9099903560889084</v>
      </c>
      <c r="D578" s="710">
        <f t="shared" si="140"/>
        <v>1449.7479637619028</v>
      </c>
      <c r="E578" s="710">
        <f t="shared" si="141"/>
        <v>675.89510141073333</v>
      </c>
      <c r="F578" s="710">
        <f t="shared" si="142"/>
        <v>379.98086028306437</v>
      </c>
      <c r="G578" s="710">
        <f t="shared" si="143"/>
        <v>310.94280103485698</v>
      </c>
      <c r="H578" s="717">
        <f t="shared" si="144"/>
        <v>298.25842285556666</v>
      </c>
      <c r="I578" s="710">
        <f t="shared" si="145"/>
        <v>298.23463725801611</v>
      </c>
      <c r="J578" s="710">
        <f t="shared" si="146"/>
        <v>298.2179967146572</v>
      </c>
      <c r="K578" s="710">
        <f t="shared" si="147"/>
        <v>298.20814623828346</v>
      </c>
      <c r="L578" s="710">
        <f t="shared" si="148"/>
        <v>298.20487403580415</v>
      </c>
      <c r="N578" s="580">
        <v>504</v>
      </c>
      <c r="O578" s="710">
        <f t="shared" si="149"/>
        <v>1.9099903560889084</v>
      </c>
      <c r="P578" s="710">
        <f t="shared" si="150"/>
        <v>881.87987553624748</v>
      </c>
      <c r="Q578" s="710">
        <f t="shared" si="151"/>
        <v>870.00431443909224</v>
      </c>
      <c r="R578" s="710">
        <f t="shared" si="152"/>
        <v>861.46769872493667</v>
      </c>
      <c r="S578" s="710">
        <f t="shared" si="153"/>
        <v>856.30983932455547</v>
      </c>
      <c r="T578" s="710">
        <f t="shared" si="154"/>
        <v>854.55457496958354</v>
      </c>
    </row>
    <row r="579" spans="2:20">
      <c r="B579" s="580">
        <v>505</v>
      </c>
      <c r="C579" s="710">
        <f t="shared" si="139"/>
        <v>1.9137800194938468</v>
      </c>
      <c r="D579" s="710">
        <f t="shared" si="140"/>
        <v>1449.8389389273702</v>
      </c>
      <c r="E579" s="710">
        <f t="shared" si="141"/>
        <v>676.45634910965327</v>
      </c>
      <c r="F579" s="710">
        <f t="shared" si="142"/>
        <v>380.24728306072899</v>
      </c>
      <c r="G579" s="710">
        <f t="shared" si="143"/>
        <v>311.00897767851183</v>
      </c>
      <c r="H579" s="717">
        <f t="shared" si="144"/>
        <v>298.26029836347089</v>
      </c>
      <c r="I579" s="710">
        <f t="shared" si="145"/>
        <v>298.23638970632152</v>
      </c>
      <c r="J579" s="710">
        <f t="shared" si="146"/>
        <v>298.2196620962012</v>
      </c>
      <c r="K579" s="710">
        <f t="shared" si="147"/>
        <v>298.20975967390336</v>
      </c>
      <c r="L579" s="710">
        <f t="shared" si="148"/>
        <v>298.20647011967782</v>
      </c>
      <c r="N579" s="580">
        <v>505</v>
      </c>
      <c r="O579" s="710">
        <f t="shared" si="149"/>
        <v>1.9137800194938468</v>
      </c>
      <c r="P579" s="710">
        <f t="shared" si="150"/>
        <v>882.68517410726963</v>
      </c>
      <c r="Q579" s="710">
        <f t="shared" si="151"/>
        <v>870.82324863068118</v>
      </c>
      <c r="R579" s="710">
        <f t="shared" si="152"/>
        <v>862.29639723689343</v>
      </c>
      <c r="S579" s="710">
        <f t="shared" si="153"/>
        <v>857.14438469837455</v>
      </c>
      <c r="T579" s="710">
        <f t="shared" si="154"/>
        <v>855.39102210722785</v>
      </c>
    </row>
    <row r="580" spans="2:20">
      <c r="B580" s="580">
        <v>506</v>
      </c>
      <c r="C580" s="710">
        <f t="shared" si="139"/>
        <v>1.9175696828987849</v>
      </c>
      <c r="D580" s="710">
        <f t="shared" si="140"/>
        <v>1449.9297097270232</v>
      </c>
      <c r="E580" s="710">
        <f t="shared" si="141"/>
        <v>677.01669834762697</v>
      </c>
      <c r="F580" s="710">
        <f t="shared" si="142"/>
        <v>380.51381690312945</v>
      </c>
      <c r="G580" s="710">
        <f t="shared" si="143"/>
        <v>311.07531396362282</v>
      </c>
      <c r="H580" s="717">
        <f t="shared" si="144"/>
        <v>298.26218299643295</v>
      </c>
      <c r="I580" s="710">
        <f t="shared" si="145"/>
        <v>298.23815098249372</v>
      </c>
      <c r="J580" s="710">
        <f t="shared" si="146"/>
        <v>298.22133609173892</v>
      </c>
      <c r="K580" s="710">
        <f t="shared" si="147"/>
        <v>298.21138159434457</v>
      </c>
      <c r="L580" s="710">
        <f t="shared" si="148"/>
        <v>298.20807464472</v>
      </c>
      <c r="N580" s="580">
        <v>506</v>
      </c>
      <c r="O580" s="710">
        <f t="shared" si="149"/>
        <v>1.9175696828987849</v>
      </c>
      <c r="P580" s="710">
        <f t="shared" si="150"/>
        <v>883.48953898451703</v>
      </c>
      <c r="Q580" s="710">
        <f t="shared" si="151"/>
        <v>871.64123331883866</v>
      </c>
      <c r="R580" s="710">
        <f t="shared" si="152"/>
        <v>863.12413492429459</v>
      </c>
      <c r="S580" s="710">
        <f t="shared" si="153"/>
        <v>857.97796246856399</v>
      </c>
      <c r="T580" s="710">
        <f t="shared" si="154"/>
        <v>856.22649943626527</v>
      </c>
    </row>
    <row r="581" spans="2:20">
      <c r="B581" s="580">
        <v>507</v>
      </c>
      <c r="C581" s="710">
        <f t="shared" si="139"/>
        <v>1.9213593463037233</v>
      </c>
      <c r="D581" s="710">
        <f t="shared" si="140"/>
        <v>1450.020277470901</v>
      </c>
      <c r="E581" s="710">
        <f t="shared" si="141"/>
        <v>677.57615112523172</v>
      </c>
      <c r="F581" s="710">
        <f t="shared" si="142"/>
        <v>380.78046068181453</v>
      </c>
      <c r="G581" s="710">
        <f t="shared" si="143"/>
        <v>311.14180965639315</v>
      </c>
      <c r="H581" s="717">
        <f t="shared" si="144"/>
        <v>298.26407677440591</v>
      </c>
      <c r="I581" s="710">
        <f t="shared" si="145"/>
        <v>298.23992110696793</v>
      </c>
      <c r="J581" s="710">
        <f t="shared" si="146"/>
        <v>298.22301872204463</v>
      </c>
      <c r="K581" s="710">
        <f t="shared" si="147"/>
        <v>298.21301202058231</v>
      </c>
      <c r="L581" s="710">
        <f t="shared" si="148"/>
        <v>298.20968763197129</v>
      </c>
      <c r="N581" s="580">
        <v>507</v>
      </c>
      <c r="O581" s="710">
        <f t="shared" si="149"/>
        <v>1.9213593463037233</v>
      </c>
      <c r="P581" s="710">
        <f t="shared" si="150"/>
        <v>884.29297125054984</v>
      </c>
      <c r="Q581" s="710">
        <f t="shared" si="151"/>
        <v>872.45826960445493</v>
      </c>
      <c r="R581" s="710">
        <f t="shared" si="152"/>
        <v>863.95091290115636</v>
      </c>
      <c r="S581" s="710">
        <f t="shared" si="153"/>
        <v>858.81057375700016</v>
      </c>
      <c r="T581" s="710">
        <f t="shared" si="154"/>
        <v>857.06100808112865</v>
      </c>
    </row>
    <row r="582" spans="2:20">
      <c r="B582" s="580">
        <v>508</v>
      </c>
      <c r="C582" s="710">
        <f t="shared" si="139"/>
        <v>1.9251490097086617</v>
      </c>
      <c r="D582" s="710">
        <f t="shared" si="140"/>
        <v>1450.1106434518167</v>
      </c>
      <c r="E582" s="710">
        <f t="shared" si="141"/>
        <v>678.13470943855987</v>
      </c>
      <c r="F582" s="710">
        <f t="shared" si="142"/>
        <v>381.04721327305822</v>
      </c>
      <c r="G582" s="710">
        <f t="shared" si="143"/>
        <v>311.20846452227329</v>
      </c>
      <c r="H582" s="717">
        <f t="shared" si="144"/>
        <v>298.26597971730638</v>
      </c>
      <c r="I582" s="710">
        <f t="shared" si="145"/>
        <v>298.24170010014427</v>
      </c>
      <c r="J582" s="710">
        <f t="shared" si="146"/>
        <v>298.22471000785879</v>
      </c>
      <c r="K582" s="710">
        <f t="shared" si="147"/>
        <v>298.21465097355849</v>
      </c>
      <c r="L582" s="710">
        <f t="shared" si="148"/>
        <v>298.21130910243926</v>
      </c>
      <c r="N582" s="580">
        <v>508</v>
      </c>
      <c r="O582" s="710">
        <f t="shared" si="149"/>
        <v>1.9251490097086617</v>
      </c>
      <c r="P582" s="710">
        <f t="shared" si="150"/>
        <v>885.09547198667281</v>
      </c>
      <c r="Q582" s="710">
        <f t="shared" si="151"/>
        <v>873.27435858714398</v>
      </c>
      <c r="R582" s="710">
        <f t="shared" si="152"/>
        <v>864.77673228020376</v>
      </c>
      <c r="S582" s="710">
        <f t="shared" si="153"/>
        <v>859.64221968425886</v>
      </c>
      <c r="T582" s="710">
        <f t="shared" si="154"/>
        <v>857.89454916494731</v>
      </c>
    </row>
    <row r="583" spans="2:20">
      <c r="B583" s="580">
        <v>509</v>
      </c>
      <c r="C583" s="710">
        <f t="shared" si="139"/>
        <v>1.9289386731136</v>
      </c>
      <c r="D583" s="710">
        <f t="shared" si="140"/>
        <v>1450.2008089456365</v>
      </c>
      <c r="E583" s="710">
        <f t="shared" si="141"/>
        <v>678.69237527921416</v>
      </c>
      <c r="F583" s="710">
        <f t="shared" si="142"/>
        <v>381.31407355784216</v>
      </c>
      <c r="G583" s="710">
        <f t="shared" si="143"/>
        <v>311.27527832596837</v>
      </c>
      <c r="H583" s="717">
        <f t="shared" si="144"/>
        <v>298.26789184501428</v>
      </c>
      <c r="I583" s="710">
        <f t="shared" si="145"/>
        <v>298.24348798238765</v>
      </c>
      <c r="J583" s="710">
        <f t="shared" si="146"/>
        <v>298.22640996988775</v>
      </c>
      <c r="K583" s="710">
        <f t="shared" si="147"/>
        <v>298.21629847418171</v>
      </c>
      <c r="L583" s="710">
        <f t="shared" si="148"/>
        <v>298.21293907709827</v>
      </c>
      <c r="N583" s="580">
        <v>509</v>
      </c>
      <c r="O583" s="710">
        <f t="shared" si="149"/>
        <v>1.9289386731136</v>
      </c>
      <c r="P583" s="710">
        <f t="shared" si="150"/>
        <v>885.89704227293714</v>
      </c>
      <c r="Q583" s="710">
        <f t="shared" si="151"/>
        <v>874.08950136524481</v>
      </c>
      <c r="R583" s="710">
        <f t="shared" si="152"/>
        <v>865.6015941728715</v>
      </c>
      <c r="S583" s="710">
        <f t="shared" si="153"/>
        <v>860.47290136961647</v>
      </c>
      <c r="T583" s="710">
        <f t="shared" si="154"/>
        <v>858.7271238095484</v>
      </c>
    </row>
    <row r="584" spans="2:20">
      <c r="B584" s="580">
        <v>510</v>
      </c>
      <c r="C584" s="710">
        <f t="shared" si="139"/>
        <v>1.9327283365185381</v>
      </c>
      <c r="D584" s="710">
        <f t="shared" si="140"/>
        <v>1450.2907752115505</v>
      </c>
      <c r="E584" s="710">
        <f t="shared" si="141"/>
        <v>679.24915063430376</v>
      </c>
      <c r="F584" s="710">
        <f t="shared" si="142"/>
        <v>381.58104042183862</v>
      </c>
      <c r="G584" s="710">
        <f t="shared" si="143"/>
        <v>311.34225083144548</v>
      </c>
      <c r="H584" s="717">
        <f t="shared" si="144"/>
        <v>298.26981317737273</v>
      </c>
      <c r="I584" s="710">
        <f t="shared" si="145"/>
        <v>298.24528477402782</v>
      </c>
      <c r="J584" s="710">
        <f t="shared" si="146"/>
        <v>298.22811862880377</v>
      </c>
      <c r="K584" s="710">
        <f t="shared" si="147"/>
        <v>298.2179545433271</v>
      </c>
      <c r="L584" s="710">
        <f t="shared" si="148"/>
        <v>298.21457757688955</v>
      </c>
      <c r="N584" s="580">
        <v>510</v>
      </c>
      <c r="O584" s="710">
        <f t="shared" si="149"/>
        <v>1.9327283365185381</v>
      </c>
      <c r="P584" s="710">
        <f t="shared" si="150"/>
        <v>886.69768318814181</v>
      </c>
      <c r="Q584" s="710">
        <f t="shared" si="151"/>
        <v>874.90369903582314</v>
      </c>
      <c r="R584" s="710">
        <f t="shared" si="152"/>
        <v>866.42549968930587</v>
      </c>
      <c r="S584" s="710">
        <f t="shared" si="153"/>
        <v>861.30261993105171</v>
      </c>
      <c r="T584" s="710">
        <f t="shared" si="154"/>
        <v>859.55873313545828</v>
      </c>
    </row>
    <row r="585" spans="2:20">
      <c r="B585" s="580">
        <v>511</v>
      </c>
      <c r="C585" s="710">
        <f t="shared" si="139"/>
        <v>1.9365179999234765</v>
      </c>
      <c r="D585" s="710">
        <f t="shared" si="140"/>
        <v>1450.3805434923438</v>
      </c>
      <c r="E585" s="710">
        <f t="shared" si="141"/>
        <v>679.80503748644128</v>
      </c>
      <c r="F585" s="710">
        <f t="shared" si="142"/>
        <v>381.84811275539329</v>
      </c>
      <c r="G585" s="710">
        <f t="shared" si="143"/>
        <v>311.40938180194075</v>
      </c>
      <c r="H585" s="717">
        <f t="shared" si="144"/>
        <v>298.27174373418814</v>
      </c>
      <c r="I585" s="710">
        <f t="shared" si="145"/>
        <v>298.2470904953592</v>
      </c>
      <c r="J585" s="710">
        <f t="shared" si="146"/>
        <v>298.22983600524481</v>
      </c>
      <c r="K585" s="710">
        <f t="shared" si="147"/>
        <v>298.21961920183628</v>
      </c>
      <c r="L585" s="710">
        <f t="shared" si="148"/>
        <v>298.21622462272103</v>
      </c>
      <c r="N585" s="580">
        <v>511</v>
      </c>
      <c r="O585" s="710">
        <f t="shared" si="149"/>
        <v>1.9365179999234765</v>
      </c>
      <c r="P585" s="710">
        <f t="shared" si="150"/>
        <v>887.49739580983498</v>
      </c>
      <c r="Q585" s="710">
        <f t="shared" si="151"/>
        <v>875.71695269467227</v>
      </c>
      <c r="R585" s="710">
        <f t="shared" si="152"/>
        <v>867.24844993836575</v>
      </c>
      <c r="S585" s="710">
        <f t="shared" si="153"/>
        <v>862.13137648524707</v>
      </c>
      <c r="T585" s="710">
        <f t="shared" si="154"/>
        <v>860.38937826190397</v>
      </c>
    </row>
    <row r="586" spans="2:20">
      <c r="B586" s="580">
        <v>512</v>
      </c>
      <c r="C586" s="710">
        <f t="shared" si="139"/>
        <v>1.9403076633284149</v>
      </c>
      <c r="D586" s="710">
        <f t="shared" si="140"/>
        <v>1450.4701150146582</v>
      </c>
      <c r="E586" s="710">
        <f t="shared" si="141"/>
        <v>680.36003781373915</v>
      </c>
      <c r="F586" s="710">
        <f t="shared" si="142"/>
        <v>382.11528945350818</v>
      </c>
      <c r="G586" s="710">
        <f t="shared" si="143"/>
        <v>311.47667099996659</v>
      </c>
      <c r="H586" s="717">
        <f t="shared" si="144"/>
        <v>298.27368353523002</v>
      </c>
      <c r="I586" s="710">
        <f t="shared" si="145"/>
        <v>298.24890516664078</v>
      </c>
      <c r="J586" s="710">
        <f t="shared" si="146"/>
        <v>298.23156211981455</v>
      </c>
      <c r="K586" s="710">
        <f t="shared" si="147"/>
        <v>298.22129247051714</v>
      </c>
      <c r="L586" s="710">
        <f t="shared" si="148"/>
        <v>298.21788023546713</v>
      </c>
      <c r="N586" s="580">
        <v>512</v>
      </c>
      <c r="O586" s="710">
        <f t="shared" si="149"/>
        <v>1.9403076633284149</v>
      </c>
      <c r="P586" s="710">
        <f t="shared" si="150"/>
        <v>888.29618121431542</v>
      </c>
      <c r="Q586" s="710">
        <f t="shared" si="151"/>
        <v>876.52926343631555</v>
      </c>
      <c r="R586" s="710">
        <f t="shared" si="152"/>
        <v>868.07044602762426</v>
      </c>
      <c r="S586" s="710">
        <f t="shared" si="153"/>
        <v>862.95917214759027</v>
      </c>
      <c r="T586" s="710">
        <f t="shared" si="154"/>
        <v>861.21906030681509</v>
      </c>
    </row>
    <row r="587" spans="2:20">
      <c r="B587" s="580">
        <v>513</v>
      </c>
      <c r="C587" s="710">
        <f t="shared" ref="C587:C650" si="155">$C$73*B587</f>
        <v>1.9440973267333532</v>
      </c>
      <c r="D587" s="710">
        <f t="shared" ref="D587:D650" si="156">(1-2*FoAb-2*FoAb*BiCombAb)*D586+2*FoAb*E586+2*FoAb*BiCombAb*Tcomb</f>
        <v>1450.5594909892532</v>
      </c>
      <c r="E587" s="710">
        <f t="shared" ref="E587:E650" si="157">FoAb*D586+(1-2*FoAb)*E586+FoAb*F586</f>
        <v>680.9141535898068</v>
      </c>
      <c r="F587" s="710">
        <f t="shared" ref="F587:F650" si="158">FoAb*E586+(1-2*FoAb)*F586+FoAb*G586</f>
        <v>382.38256941582466</v>
      </c>
      <c r="G587" s="710">
        <f t="shared" ref="G587:G650" si="159">FoAb*F586+(1-2*FoAb)*G586+FoAb*H586</f>
        <v>311.5441181873187</v>
      </c>
      <c r="H587" s="717">
        <f t="shared" ref="H587:H650" si="160">_FoN1*G586+(1-_FoN1-_FoN2)*H586+_FoN2*I586</f>
        <v>298.27563260023095</v>
      </c>
      <c r="I587" s="710">
        <f t="shared" ref="I587:I650" si="161">FoCase*H586+(1-2*FoCase)*I586+FoCase*J586</f>
        <v>298.25072880809597</v>
      </c>
      <c r="J587" s="710">
        <f t="shared" ref="J587:J650" si="162">FoCase*I586+(1-2*FoCase)*J586+FoCase*K586</f>
        <v>298.23329699308221</v>
      </c>
      <c r="K587" s="710">
        <f t="shared" ref="K587:K650" si="163">FoCase*J586+(1-2*FoCase)*K586+FoCase*L586</f>
        <v>298.22297437014379</v>
      </c>
      <c r="L587" s="710">
        <f t="shared" ref="L587:L650" si="164">(1-2*FoCase-2*FoCase*BiAtmCase)*L586+2*FoCase*K586+2*FoCase*BiAtmCase*Tatm</f>
        <v>298.21954443596866</v>
      </c>
      <c r="N587" s="580">
        <v>513</v>
      </c>
      <c r="O587" s="710">
        <f t="shared" ref="O587:O650" si="165">$O$73*N587</f>
        <v>1.9440973267333532</v>
      </c>
      <c r="P587" s="710">
        <f t="shared" ref="P587:P650" si="166">(1-2*FoCase-2*FoCase*BiCombCase)*P586+2*FoCase*Q586+2*FoCase*BiCombCase*Tcomb</f>
        <v>889.09404047663395</v>
      </c>
      <c r="Q587" s="710">
        <f t="shared" ref="Q587:Q650" si="167">FoCase*P586+(1-2*FoCase)*Q586+FoCase*R586</f>
        <v>877.34063235400686</v>
      </c>
      <c r="R587" s="710">
        <f t="shared" ref="R587:R650" si="168">FoCase*Q586+(1-2*FoCase)*R586+FoCase*S586</f>
        <v>868.89148906337073</v>
      </c>
      <c r="S587" s="710">
        <f t="shared" ref="S587:S650" si="169">FoCase*R586+(1-2*FoCase)*S586+FoCase*T586</f>
        <v>863.78600803217591</v>
      </c>
      <c r="T587" s="710">
        <f t="shared" ref="T587:T650" si="170">(1-2*FoCase-2*FoCase*BiAtmCase)*T586+2*FoCase*S586+2*FoCase*BiAtmCase*Tatm</f>
        <v>862.04778038682491</v>
      </c>
    </row>
    <row r="588" spans="2:20">
      <c r="B588" s="580">
        <v>514</v>
      </c>
      <c r="C588" s="710">
        <f t="shared" si="155"/>
        <v>1.9478869901382916</v>
      </c>
      <c r="D588" s="710">
        <f t="shared" si="156"/>
        <v>1450.6486726112605</v>
      </c>
      <c r="E588" s="710">
        <f t="shared" si="157"/>
        <v>681.46738678374788</v>
      </c>
      <c r="F588" s="710">
        <f t="shared" si="158"/>
        <v>382.64995154660619</v>
      </c>
      <c r="G588" s="710">
        <f t="shared" si="159"/>
        <v>311.61172312508336</v>
      </c>
      <c r="H588" s="717">
        <f t="shared" si="160"/>
        <v>298.27759094888643</v>
      </c>
      <c r="I588" s="710">
        <f t="shared" si="161"/>
        <v>298.25256143991271</v>
      </c>
      <c r="J588" s="710">
        <f t="shared" si="162"/>
        <v>298.23504064558239</v>
      </c>
      <c r="K588" s="710">
        <f t="shared" si="163"/>
        <v>298.22466492145645</v>
      </c>
      <c r="L588" s="710">
        <f t="shared" si="164"/>
        <v>298.22121724503296</v>
      </c>
      <c r="N588" s="580">
        <v>514</v>
      </c>
      <c r="O588" s="710">
        <f t="shared" si="165"/>
        <v>1.9478869901382916</v>
      </c>
      <c r="P588" s="710">
        <f t="shared" si="166"/>
        <v>889.89097467059503</v>
      </c>
      <c r="Q588" s="710">
        <f t="shared" si="167"/>
        <v>878.15106053973273</v>
      </c>
      <c r="R588" s="710">
        <f t="shared" si="168"/>
        <v>869.71158015061155</v>
      </c>
      <c r="S588" s="710">
        <f t="shared" si="169"/>
        <v>864.61188525180683</v>
      </c>
      <c r="T588" s="710">
        <f t="shared" si="170"/>
        <v>862.87553961727224</v>
      </c>
    </row>
    <row r="589" spans="2:20">
      <c r="B589" s="580">
        <v>515</v>
      </c>
      <c r="C589" s="710">
        <f t="shared" si="155"/>
        <v>1.9516766535432297</v>
      </c>
      <c r="D589" s="710">
        <f t="shared" si="156"/>
        <v>1450.7376610604356</v>
      </c>
      <c r="E589" s="710">
        <f t="shared" si="157"/>
        <v>682.0197393601585</v>
      </c>
      <c r="F589" s="710">
        <f t="shared" si="158"/>
        <v>382.91743475472146</v>
      </c>
      <c r="G589" s="710">
        <f t="shared" si="159"/>
        <v>311.67948557364429</v>
      </c>
      <c r="H589" s="717">
        <f t="shared" si="160"/>
        <v>298.27955860085495</v>
      </c>
      <c r="I589" s="710">
        <f t="shared" si="161"/>
        <v>298.25440308224313</v>
      </c>
      <c r="J589" s="710">
        <f t="shared" si="162"/>
        <v>298.23679309781517</v>
      </c>
      <c r="K589" s="710">
        <f t="shared" si="163"/>
        <v>298.22636414516148</v>
      </c>
      <c r="L589" s="710">
        <f t="shared" si="164"/>
        <v>298.22289868343336</v>
      </c>
      <c r="N589" s="580">
        <v>515</v>
      </c>
      <c r="O589" s="710">
        <f t="shared" si="165"/>
        <v>1.9516766535432297</v>
      </c>
      <c r="P589" s="710">
        <f t="shared" si="166"/>
        <v>890.68698486875815</v>
      </c>
      <c r="Q589" s="710">
        <f t="shared" si="167"/>
        <v>878.96054908421365</v>
      </c>
      <c r="R589" s="710">
        <f t="shared" si="168"/>
        <v>870.5307203930721</v>
      </c>
      <c r="S589" s="710">
        <f t="shared" si="169"/>
        <v>865.43680491799546</v>
      </c>
      <c r="T589" s="710">
        <f t="shared" si="170"/>
        <v>863.70233911220259</v>
      </c>
    </row>
    <row r="590" spans="2:20">
      <c r="B590" s="580">
        <v>516</v>
      </c>
      <c r="C590" s="710">
        <f t="shared" si="155"/>
        <v>1.9554663169481681</v>
      </c>
      <c r="D590" s="710">
        <f t="shared" si="156"/>
        <v>1450.8264575014041</v>
      </c>
      <c r="E590" s="710">
        <f t="shared" si="157"/>
        <v>682.57121327912455</v>
      </c>
      <c r="F590" s="710">
        <f t="shared" si="158"/>
        <v>383.18501795362761</v>
      </c>
      <c r="G590" s="710">
        <f t="shared" si="159"/>
        <v>311.74740529268973</v>
      </c>
      <c r="H590" s="717">
        <f t="shared" si="160"/>
        <v>298.28153557575774</v>
      </c>
      <c r="I590" s="710">
        <f t="shared" si="161"/>
        <v>298.2562537552036</v>
      </c>
      <c r="J590" s="710">
        <f t="shared" si="162"/>
        <v>298.23855437024588</v>
      </c>
      <c r="K590" s="710">
        <f t="shared" si="163"/>
        <v>298.2280720619309</v>
      </c>
      <c r="L590" s="710">
        <f t="shared" si="164"/>
        <v>298.22458877190945</v>
      </c>
      <c r="N590" s="580">
        <v>516</v>
      </c>
      <c r="O590" s="710">
        <f t="shared" si="165"/>
        <v>1.9554663169481681</v>
      </c>
      <c r="P590" s="710">
        <f t="shared" si="166"/>
        <v>891.48207214243905</v>
      </c>
      <c r="Q590" s="710">
        <f t="shared" si="167"/>
        <v>879.76909907690538</v>
      </c>
      <c r="R590" s="710">
        <f t="shared" si="168"/>
        <v>871.34891089319785</v>
      </c>
      <c r="S590" s="710">
        <f t="shared" si="169"/>
        <v>866.26076814096598</v>
      </c>
      <c r="T590" s="710">
        <f t="shared" si="170"/>
        <v>864.52817998436956</v>
      </c>
    </row>
    <row r="591" spans="2:20">
      <c r="B591" s="580">
        <v>517</v>
      </c>
      <c r="C591" s="710">
        <f t="shared" si="155"/>
        <v>1.9592559803531064</v>
      </c>
      <c r="D591" s="710">
        <f t="shared" si="156"/>
        <v>1450.9150630839042</v>
      </c>
      <c r="E591" s="710">
        <f t="shared" si="157"/>
        <v>683.12181049621995</v>
      </c>
      <c r="F591" s="710">
        <f t="shared" si="158"/>
        <v>383.45270006135308</v>
      </c>
      <c r="G591" s="710">
        <f t="shared" si="159"/>
        <v>311.81548204121952</v>
      </c>
      <c r="H591" s="717">
        <f t="shared" si="160"/>
        <v>298.28352189317889</v>
      </c>
      <c r="I591" s="710">
        <f t="shared" si="161"/>
        <v>298.25811347887475</v>
      </c>
      <c r="J591" s="710">
        <f t="shared" si="162"/>
        <v>298.24032448330502</v>
      </c>
      <c r="K591" s="710">
        <f t="shared" si="163"/>
        <v>298.22978869240268</v>
      </c>
      <c r="L591" s="710">
        <f t="shared" si="164"/>
        <v>298.22628753116686</v>
      </c>
      <c r="N591" s="580">
        <v>517</v>
      </c>
      <c r="O591" s="710">
        <f t="shared" si="165"/>
        <v>1.9592559803531064</v>
      </c>
      <c r="P591" s="710">
        <f t="shared" si="166"/>
        <v>892.27623756171158</v>
      </c>
      <c r="Q591" s="710">
        <f t="shared" si="167"/>
        <v>880.57671160600046</v>
      </c>
      <c r="R591" s="710">
        <f t="shared" si="168"/>
        <v>872.16615275215622</v>
      </c>
      <c r="S591" s="710">
        <f t="shared" si="169"/>
        <v>867.0837760296547</v>
      </c>
      <c r="T591" s="710">
        <f t="shared" si="170"/>
        <v>865.35306334523716</v>
      </c>
    </row>
    <row r="592" spans="2:20">
      <c r="B592" s="580">
        <v>518</v>
      </c>
      <c r="C592" s="710">
        <f t="shared" si="155"/>
        <v>1.9630456437580448</v>
      </c>
      <c r="D592" s="710">
        <f t="shared" si="156"/>
        <v>1451.0034789430256</v>
      </c>
      <c r="E592" s="710">
        <f t="shared" si="157"/>
        <v>683.67153296250558</v>
      </c>
      <c r="F592" s="710">
        <f t="shared" si="158"/>
        <v>383.72048000048102</v>
      </c>
      <c r="G592" s="710">
        <f t="shared" si="159"/>
        <v>311.88371557755181</v>
      </c>
      <c r="H592" s="717">
        <f t="shared" si="160"/>
        <v>298.28551757266507</v>
      </c>
      <c r="I592" s="710">
        <f t="shared" si="161"/>
        <v>298.25998227330109</v>
      </c>
      <c r="J592" s="710">
        <f t="shared" si="162"/>
        <v>298.24210345738794</v>
      </c>
      <c r="K592" s="710">
        <f t="shared" si="163"/>
        <v>298.23151405718056</v>
      </c>
      <c r="L592" s="710">
        <f t="shared" si="164"/>
        <v>298.22799498187698</v>
      </c>
      <c r="N592" s="580">
        <v>518</v>
      </c>
      <c r="O592" s="710">
        <f t="shared" si="165"/>
        <v>1.9630456437580448</v>
      </c>
      <c r="P592" s="710">
        <f t="shared" si="166"/>
        <v>893.0694821954088</v>
      </c>
      <c r="Q592" s="710">
        <f t="shared" si="167"/>
        <v>881.38338775842976</v>
      </c>
      <c r="R592" s="710">
        <f t="shared" si="168"/>
        <v>872.9824470698378</v>
      </c>
      <c r="S592" s="710">
        <f t="shared" si="169"/>
        <v>867.90582969171248</v>
      </c>
      <c r="T592" s="710">
        <f t="shared" si="170"/>
        <v>866.17699030498022</v>
      </c>
    </row>
    <row r="593" spans="2:20">
      <c r="B593" s="580">
        <v>519</v>
      </c>
      <c r="C593" s="710">
        <f t="shared" si="155"/>
        <v>1.9668353071629829</v>
      </c>
      <c r="D593" s="710">
        <f t="shared" si="156"/>
        <v>1451.0917061994442</v>
      </c>
      <c r="E593" s="710">
        <f t="shared" si="157"/>
        <v>684.22038262452759</v>
      </c>
      <c r="F593" s="710">
        <f t="shared" si="158"/>
        <v>383.98835669813218</v>
      </c>
      <c r="G593" s="710">
        <f t="shared" si="159"/>
        <v>311.95210565933019</v>
      </c>
      <c r="H593" s="717">
        <f t="shared" si="160"/>
        <v>298.28752263372553</v>
      </c>
      <c r="I593" s="710">
        <f t="shared" si="161"/>
        <v>298.26186015849112</v>
      </c>
      <c r="J593" s="710">
        <f t="shared" si="162"/>
        <v>298.24389131285528</v>
      </c>
      <c r="K593" s="710">
        <f t="shared" si="163"/>
        <v>298.23324817683368</v>
      </c>
      <c r="L593" s="710">
        <f t="shared" si="164"/>
        <v>298.2297111446772</v>
      </c>
      <c r="N593" s="580">
        <v>519</v>
      </c>
      <c r="O593" s="710">
        <f t="shared" si="165"/>
        <v>1.9668353071629829</v>
      </c>
      <c r="P593" s="710">
        <f t="shared" si="166"/>
        <v>893.86180711112422</v>
      </c>
      <c r="Q593" s="710">
        <f t="shared" si="167"/>
        <v>882.18912861986416</v>
      </c>
      <c r="R593" s="710">
        <f t="shared" si="168"/>
        <v>873.79779494485797</v>
      </c>
      <c r="S593" s="710">
        <f t="shared" si="169"/>
        <v>868.72693023350632</v>
      </c>
      <c r="T593" s="710">
        <f t="shared" si="170"/>
        <v>866.9999619724864</v>
      </c>
    </row>
    <row r="594" spans="2:20">
      <c r="B594" s="580">
        <v>520</v>
      </c>
      <c r="C594" s="710">
        <f t="shared" si="155"/>
        <v>1.9706249705679213</v>
      </c>
      <c r="D594" s="710">
        <f t="shared" si="156"/>
        <v>1451.1797459596514</v>
      </c>
      <c r="E594" s="710">
        <f t="shared" si="157"/>
        <v>684.76836142431648</v>
      </c>
      <c r="F594" s="710">
        <f t="shared" si="158"/>
        <v>384.25632908594855</v>
      </c>
      <c r="G594" s="710">
        <f t="shared" si="159"/>
        <v>312.0206520435305</v>
      </c>
      <c r="H594" s="717">
        <f t="shared" si="160"/>
        <v>298.2895370958322</v>
      </c>
      <c r="I594" s="710">
        <f t="shared" si="161"/>
        <v>298.26374715441733</v>
      </c>
      <c r="J594" s="710">
        <f t="shared" si="162"/>
        <v>298.24568807003232</v>
      </c>
      <c r="K594" s="710">
        <f t="shared" si="163"/>
        <v>298.23499107189679</v>
      </c>
      <c r="L594" s="710">
        <f t="shared" si="164"/>
        <v>298.23143604017054</v>
      </c>
      <c r="N594" s="580">
        <v>520</v>
      </c>
      <c r="O594" s="710">
        <f t="shared" si="165"/>
        <v>1.9706249705679213</v>
      </c>
      <c r="P594" s="710">
        <f t="shared" si="166"/>
        <v>894.65321337521414</v>
      </c>
      <c r="Q594" s="710">
        <f t="shared" si="167"/>
        <v>882.99393527471557</v>
      </c>
      <c r="R594" s="710">
        <f t="shared" si="168"/>
        <v>874.61219747455846</v>
      </c>
      <c r="S594" s="710">
        <f t="shared" si="169"/>
        <v>869.5470787601198</v>
      </c>
      <c r="T594" s="710">
        <f t="shared" si="170"/>
        <v>867.82197945535802</v>
      </c>
    </row>
    <row r="595" spans="2:20">
      <c r="B595" s="580">
        <v>521</v>
      </c>
      <c r="C595" s="710">
        <f t="shared" si="155"/>
        <v>1.9744146339728597</v>
      </c>
      <c r="D595" s="710">
        <f t="shared" si="156"/>
        <v>1451.2675993161831</v>
      </c>
      <c r="E595" s="710">
        <f t="shared" si="157"/>
        <v>685.31547129938667</v>
      </c>
      <c r="F595" s="710">
        <f t="shared" si="158"/>
        <v>384.52439610007622</v>
      </c>
      <c r="G595" s="710">
        <f t="shared" si="159"/>
        <v>312.08935448646747</v>
      </c>
      <c r="H595" s="717">
        <f t="shared" si="160"/>
        <v>298.29156097841934</v>
      </c>
      <c r="I595" s="710">
        <f t="shared" si="161"/>
        <v>298.26564328101591</v>
      </c>
      <c r="J595" s="710">
        <f t="shared" si="162"/>
        <v>298.2474937492093</v>
      </c>
      <c r="K595" s="710">
        <f t="shared" si="163"/>
        <v>298.23674276287005</v>
      </c>
      <c r="L595" s="710">
        <f t="shared" si="164"/>
        <v>298.2331696889255</v>
      </c>
      <c r="N595" s="580">
        <v>521</v>
      </c>
      <c r="O595" s="710">
        <f t="shared" si="165"/>
        <v>1.9744146339728597</v>
      </c>
      <c r="P595" s="710">
        <f t="shared" si="166"/>
        <v>895.44370205279813</v>
      </c>
      <c r="Q595" s="710">
        <f t="shared" si="167"/>
        <v>883.79780880613862</v>
      </c>
      <c r="R595" s="710">
        <f t="shared" si="168"/>
        <v>875.42565575500839</v>
      </c>
      <c r="S595" s="710">
        <f t="shared" si="169"/>
        <v>870.36627637535537</v>
      </c>
      <c r="T595" s="710">
        <f t="shared" si="170"/>
        <v>868.64304385991306</v>
      </c>
    </row>
    <row r="596" spans="2:20">
      <c r="B596" s="580">
        <v>522</v>
      </c>
      <c r="C596" s="710">
        <f t="shared" si="155"/>
        <v>1.978204297377798</v>
      </c>
      <c r="D596" s="710">
        <f t="shared" si="156"/>
        <v>1451.3552673478412</v>
      </c>
      <c r="E596" s="710">
        <f t="shared" si="157"/>
        <v>685.86171418273568</v>
      </c>
      <c r="F596" s="710">
        <f t="shared" si="158"/>
        <v>384.79255668114911</v>
      </c>
      <c r="G596" s="710">
        <f t="shared" si="159"/>
        <v>312.15821274380181</v>
      </c>
      <c r="H596" s="717">
        <f t="shared" si="160"/>
        <v>298.29359430088374</v>
      </c>
      <c r="I596" s="710">
        <f t="shared" si="161"/>
        <v>298.26754855818683</v>
      </c>
      <c r="J596" s="710">
        <f t="shared" si="162"/>
        <v>298.24930837064096</v>
      </c>
      <c r="K596" s="710">
        <f t="shared" si="163"/>
        <v>298.23850327021893</v>
      </c>
      <c r="L596" s="710">
        <f t="shared" si="164"/>
        <v>298.23491211147626</v>
      </c>
      <c r="N596" s="580">
        <v>522</v>
      </c>
      <c r="O596" s="710">
        <f t="shared" si="165"/>
        <v>1.978204297377798</v>
      </c>
      <c r="P596" s="710">
        <f t="shared" si="166"/>
        <v>896.2332742077607</v>
      </c>
      <c r="Q596" s="710">
        <f t="shared" si="167"/>
        <v>884.60075029603195</v>
      </c>
      <c r="R596" s="710">
        <f t="shared" si="168"/>
        <v>876.23817088100634</v>
      </c>
      <c r="S596" s="710">
        <f t="shared" si="169"/>
        <v>871.18452418173604</v>
      </c>
      <c r="T596" s="710">
        <f t="shared" si="170"/>
        <v>869.46315629118658</v>
      </c>
    </row>
    <row r="597" spans="2:20">
      <c r="B597" s="580">
        <v>523</v>
      </c>
      <c r="C597" s="710">
        <f t="shared" si="155"/>
        <v>1.9819939607827364</v>
      </c>
      <c r="D597" s="710">
        <f t="shared" si="156"/>
        <v>1451.4427511199126</v>
      </c>
      <c r="E597" s="710">
        <f t="shared" si="157"/>
        <v>686.40709200284391</v>
      </c>
      <c r="F597" s="710">
        <f t="shared" si="158"/>
        <v>385.06080977427212</v>
      </c>
      <c r="G597" s="710">
        <f t="shared" si="159"/>
        <v>312.22722657054686</v>
      </c>
      <c r="H597" s="717">
        <f t="shared" si="160"/>
        <v>298.29563708258445</v>
      </c>
      <c r="I597" s="710">
        <f t="shared" si="161"/>
        <v>298.26946300579357</v>
      </c>
      <c r="J597" s="710">
        <f t="shared" si="162"/>
        <v>298.25113195454685</v>
      </c>
      <c r="K597" s="710">
        <f t="shared" si="163"/>
        <v>298.24027261437391</v>
      </c>
      <c r="L597" s="710">
        <f t="shared" si="164"/>
        <v>298.23666332832232</v>
      </c>
      <c r="N597" s="580">
        <v>523</v>
      </c>
      <c r="O597" s="710">
        <f t="shared" si="165"/>
        <v>1.9819939607827364</v>
      </c>
      <c r="P597" s="710">
        <f t="shared" si="166"/>
        <v>897.0219309027533</v>
      </c>
      <c r="Q597" s="710">
        <f t="shared" si="167"/>
        <v>885.40276082503999</v>
      </c>
      <c r="R597" s="710">
        <f t="shared" si="168"/>
        <v>877.04974394608143</v>
      </c>
      <c r="S597" s="710">
        <f t="shared" si="169"/>
        <v>872.00182328050641</v>
      </c>
      <c r="T597" s="710">
        <f t="shared" si="170"/>
        <v>870.28231785293269</v>
      </c>
    </row>
    <row r="598" spans="2:20">
      <c r="B598" s="580">
        <v>524</v>
      </c>
      <c r="C598" s="710">
        <f t="shared" si="155"/>
        <v>1.9857836241876745</v>
      </c>
      <c r="D598" s="710">
        <f t="shared" si="156"/>
        <v>1451.5300516843856</v>
      </c>
      <c r="E598" s="710">
        <f t="shared" si="157"/>
        <v>686.95160668367487</v>
      </c>
      <c r="F598" s="710">
        <f t="shared" si="158"/>
        <v>385.32915432900461</v>
      </c>
      <c r="G598" s="710">
        <f t="shared" si="159"/>
        <v>312.29639572107527</v>
      </c>
      <c r="H598" s="717">
        <f t="shared" si="160"/>
        <v>298.29768934284277</v>
      </c>
      <c r="I598" s="710">
        <f t="shared" si="161"/>
        <v>298.27138664366328</v>
      </c>
      <c r="J598" s="710">
        <f t="shared" si="162"/>
        <v>298.25296452111087</v>
      </c>
      <c r="K598" s="710">
        <f t="shared" si="163"/>
        <v>298.24205081573086</v>
      </c>
      <c r="L598" s="710">
        <f t="shared" si="164"/>
        <v>298.2384233599285</v>
      </c>
      <c r="N598" s="580">
        <v>524</v>
      </c>
      <c r="O598" s="710">
        <f t="shared" si="165"/>
        <v>1.9857836241876745</v>
      </c>
      <c r="P598" s="710">
        <f t="shared" si="166"/>
        <v>897.80967319919466</v>
      </c>
      <c r="Q598" s="710">
        <f t="shared" si="167"/>
        <v>886.20384147255425</v>
      </c>
      <c r="R598" s="710">
        <f t="shared" si="168"/>
        <v>877.86037604249486</v>
      </c>
      <c r="S598" s="710">
        <f t="shared" si="169"/>
        <v>872.81817477163395</v>
      </c>
      <c r="T598" s="710">
        <f t="shared" si="170"/>
        <v>871.10052964762565</v>
      </c>
    </row>
    <row r="599" spans="2:20">
      <c r="B599" s="580">
        <v>525</v>
      </c>
      <c r="C599" s="710">
        <f t="shared" si="155"/>
        <v>1.9895732875926129</v>
      </c>
      <c r="D599" s="710">
        <f t="shared" si="156"/>
        <v>1451.6171700801613</v>
      </c>
      <c r="E599" s="710">
        <f t="shared" si="157"/>
        <v>687.49526014467494</v>
      </c>
      <c r="F599" s="710">
        <f t="shared" si="158"/>
        <v>385.59758929934395</v>
      </c>
      <c r="G599" s="710">
        <f t="shared" si="159"/>
        <v>312.36571994912578</v>
      </c>
      <c r="H599" s="717">
        <f t="shared" si="160"/>
        <v>298.29975110094222</v>
      </c>
      <c r="I599" s="710">
        <f t="shared" si="161"/>
        <v>298.27331949158645</v>
      </c>
      <c r="J599" s="710">
        <f t="shared" si="162"/>
        <v>298.2548060904814</v>
      </c>
      <c r="K599" s="710">
        <f t="shared" si="163"/>
        <v>298.24383789465043</v>
      </c>
      <c r="L599" s="710">
        <f t="shared" si="164"/>
        <v>298.24019222672479</v>
      </c>
      <c r="N599" s="580">
        <v>525</v>
      </c>
      <c r="O599" s="710">
        <f t="shared" si="165"/>
        <v>1.9895732875926129</v>
      </c>
      <c r="P599" s="710">
        <f t="shared" si="166"/>
        <v>898.59650215727345</v>
      </c>
      <c r="Q599" s="710">
        <f t="shared" si="167"/>
        <v>887.00399331671451</v>
      </c>
      <c r="R599" s="710">
        <f t="shared" si="168"/>
        <v>878.67006826124145</v>
      </c>
      <c r="S599" s="710">
        <f t="shared" si="169"/>
        <v>873.63357975381086</v>
      </c>
      <c r="T599" s="710">
        <f t="shared" si="170"/>
        <v>871.91779277646162</v>
      </c>
    </row>
    <row r="600" spans="2:20">
      <c r="B600" s="580">
        <v>526</v>
      </c>
      <c r="C600" s="710">
        <f t="shared" si="155"/>
        <v>1.9933629509975512</v>
      </c>
      <c r="D600" s="710">
        <f t="shared" si="156"/>
        <v>1451.7041073332625</v>
      </c>
      <c r="E600" s="710">
        <f t="shared" si="157"/>
        <v>688.03805430077443</v>
      </c>
      <c r="F600" s="710">
        <f t="shared" si="158"/>
        <v>385.86611364370907</v>
      </c>
      <c r="G600" s="710">
        <f t="shared" si="159"/>
        <v>312.43519900780967</v>
      </c>
      <c r="H600" s="717">
        <f t="shared" si="160"/>
        <v>298.30182237612848</v>
      </c>
      <c r="I600" s="710">
        <f t="shared" si="161"/>
        <v>298.27526156931719</v>
      </c>
      <c r="J600" s="710">
        <f t="shared" si="162"/>
        <v>298.25665668277111</v>
      </c>
      <c r="K600" s="710">
        <f t="shared" si="163"/>
        <v>298.24563387145827</v>
      </c>
      <c r="L600" s="710">
        <f t="shared" si="164"/>
        <v>298.24196994910636</v>
      </c>
      <c r="N600" s="580">
        <v>526</v>
      </c>
      <c r="O600" s="710">
        <f t="shared" si="165"/>
        <v>1.9933629509975512</v>
      </c>
      <c r="P600" s="710">
        <f t="shared" si="166"/>
        <v>899.3824188359489</v>
      </c>
      <c r="Q600" s="710">
        <f t="shared" si="167"/>
        <v>887.80321743441095</v>
      </c>
      <c r="R600" s="710">
        <f t="shared" si="168"/>
        <v>879.47882169205104</v>
      </c>
      <c r="S600" s="710">
        <f t="shared" si="169"/>
        <v>874.44803932445598</v>
      </c>
      <c r="T600" s="710">
        <f t="shared" si="170"/>
        <v>872.73410833935952</v>
      </c>
    </row>
    <row r="601" spans="2:20">
      <c r="B601" s="580">
        <v>527</v>
      </c>
      <c r="C601" s="710">
        <f t="shared" si="155"/>
        <v>1.9971526144024896</v>
      </c>
      <c r="D601" s="710">
        <f t="shared" si="156"/>
        <v>1451.7908644570384</v>
      </c>
      <c r="E601" s="710">
        <f t="shared" si="157"/>
        <v>688.57999106238776</v>
      </c>
      <c r="F601" s="710">
        <f t="shared" si="158"/>
        <v>386.13472632492392</v>
      </c>
      <c r="G601" s="710">
        <f t="shared" si="159"/>
        <v>312.5048326496177</v>
      </c>
      <c r="H601" s="717">
        <f t="shared" si="160"/>
        <v>298.30390318760931</v>
      </c>
      <c r="I601" s="710">
        <f t="shared" si="161"/>
        <v>298.27721289657273</v>
      </c>
      <c r="J601" s="710">
        <f t="shared" si="162"/>
        <v>298.25851631805693</v>
      </c>
      <c r="K601" s="710">
        <f t="shared" si="163"/>
        <v>298.24743876644482</v>
      </c>
      <c r="L601" s="710">
        <f t="shared" si="164"/>
        <v>298.24375654743329</v>
      </c>
      <c r="N601" s="580">
        <v>527</v>
      </c>
      <c r="O601" s="710">
        <f t="shared" si="165"/>
        <v>1.9971526144024896</v>
      </c>
      <c r="P601" s="710">
        <f t="shared" si="166"/>
        <v>900.16742429295232</v>
      </c>
      <c r="Q601" s="710">
        <f t="shared" si="167"/>
        <v>888.60151490128465</v>
      </c>
      <c r="R601" s="710">
        <f t="shared" si="168"/>
        <v>880.28663742339029</v>
      </c>
      <c r="S601" s="710">
        <f t="shared" si="169"/>
        <v>875.26155457971515</v>
      </c>
      <c r="T601" s="710">
        <f t="shared" si="170"/>
        <v>873.54947743496371</v>
      </c>
    </row>
    <row r="602" spans="2:20">
      <c r="B602" s="580">
        <v>528</v>
      </c>
      <c r="C602" s="710">
        <f t="shared" si="155"/>
        <v>2.0009422778074279</v>
      </c>
      <c r="D602" s="710">
        <f t="shared" si="156"/>
        <v>1451.8774424523658</v>
      </c>
      <c r="E602" s="710">
        <f t="shared" si="157"/>
        <v>689.12107233541451</v>
      </c>
      <c r="F602" s="710">
        <f t="shared" si="158"/>
        <v>386.4034263102011</v>
      </c>
      <c r="G602" s="710">
        <f t="shared" si="159"/>
        <v>312.57462062642634</v>
      </c>
      <c r="H602" s="717">
        <f t="shared" si="160"/>
        <v>298.3059935545545</v>
      </c>
      <c r="I602" s="710">
        <f t="shared" si="161"/>
        <v>298.27917349303357</v>
      </c>
      <c r="J602" s="710">
        <f t="shared" si="162"/>
        <v>298.26038501637998</v>
      </c>
      <c r="K602" s="710">
        <f t="shared" si="163"/>
        <v>298.24925259986526</v>
      </c>
      <c r="L602" s="710">
        <f t="shared" si="164"/>
        <v>298.24555204203074</v>
      </c>
      <c r="N602" s="580">
        <v>528</v>
      </c>
      <c r="O602" s="710">
        <f t="shared" si="165"/>
        <v>2.0009422778074279</v>
      </c>
      <c r="P602" s="710">
        <f t="shared" si="166"/>
        <v>900.9515195847888</v>
      </c>
      <c r="Q602" s="710">
        <f t="shared" si="167"/>
        <v>889.39888679172986</v>
      </c>
      <c r="R602" s="710">
        <f t="shared" si="168"/>
        <v>881.09351654246348</v>
      </c>
      <c r="S602" s="710">
        <f t="shared" si="169"/>
        <v>876.07412661446347</v>
      </c>
      <c r="T602" s="710">
        <f t="shared" si="170"/>
        <v>874.3639011606441</v>
      </c>
    </row>
    <row r="603" spans="2:20">
      <c r="B603" s="580">
        <v>529</v>
      </c>
      <c r="C603" s="710">
        <f t="shared" si="155"/>
        <v>2.0047319412123663</v>
      </c>
      <c r="D603" s="710">
        <f t="shared" si="156"/>
        <v>1451.9638423078475</v>
      </c>
      <c r="E603" s="710">
        <f t="shared" si="157"/>
        <v>689.66130002124066</v>
      </c>
      <c r="F603" s="710">
        <f t="shared" si="158"/>
        <v>386.67221257112561</v>
      </c>
      <c r="G603" s="710">
        <f t="shared" si="159"/>
        <v>312.64456268950471</v>
      </c>
      <c r="H603" s="717">
        <f t="shared" si="160"/>
        <v>298.30809349609575</v>
      </c>
      <c r="I603" s="710">
        <f t="shared" si="161"/>
        <v>298.28114337834347</v>
      </c>
      <c r="J603" s="710">
        <f t="shared" si="162"/>
        <v>298.26226279774545</v>
      </c>
      <c r="K603" s="710">
        <f t="shared" si="163"/>
        <v>298.25107539193942</v>
      </c>
      <c r="L603" s="710">
        <f t="shared" si="164"/>
        <v>298.24735645318839</v>
      </c>
      <c r="N603" s="580">
        <v>529</v>
      </c>
      <c r="O603" s="710">
        <f t="shared" si="165"/>
        <v>2.0047319412123663</v>
      </c>
      <c r="P603" s="710">
        <f t="shared" si="166"/>
        <v>901.73470576673833</v>
      </c>
      <c r="Q603" s="710">
        <f t="shared" si="167"/>
        <v>890.19533417889534</v>
      </c>
      <c r="R603" s="710">
        <f t="shared" si="168"/>
        <v>881.89946013521444</v>
      </c>
      <c r="S603" s="710">
        <f t="shared" si="169"/>
        <v>876.88575652230679</v>
      </c>
      <c r="T603" s="710">
        <f t="shared" si="170"/>
        <v>875.1773806124985</v>
      </c>
    </row>
    <row r="604" spans="2:20">
      <c r="B604" s="580">
        <v>530</v>
      </c>
      <c r="C604" s="710">
        <f t="shared" si="155"/>
        <v>2.0085216046173047</v>
      </c>
      <c r="D604" s="710">
        <f t="shared" si="156"/>
        <v>1452.0500650000072</v>
      </c>
      <c r="E604" s="710">
        <f t="shared" si="157"/>
        <v>690.20067601673986</v>
      </c>
      <c r="F604" s="710">
        <f t="shared" si="158"/>
        <v>386.9410840836386</v>
      </c>
      <c r="G604" s="710">
        <f t="shared" si="159"/>
        <v>312.7146585895207</v>
      </c>
      <c r="H604" s="717">
        <f t="shared" si="160"/>
        <v>298.31020303132664</v>
      </c>
      <c r="I604" s="710">
        <f t="shared" si="161"/>
        <v>298.28312257210911</v>
      </c>
      <c r="J604" s="710">
        <f t="shared" si="162"/>
        <v>298.26414968212248</v>
      </c>
      <c r="K604" s="710">
        <f t="shared" si="163"/>
        <v>298.25290716285167</v>
      </c>
      <c r="L604" s="710">
        <f t="shared" si="164"/>
        <v>298.24916980116103</v>
      </c>
      <c r="N604" s="580">
        <v>530</v>
      </c>
      <c r="O604" s="710">
        <f t="shared" si="165"/>
        <v>2.0085216046173047</v>
      </c>
      <c r="P604" s="710">
        <f t="shared" si="166"/>
        <v>902.51698389285764</v>
      </c>
      <c r="Q604" s="710">
        <f t="shared" si="167"/>
        <v>890.99085813468491</v>
      </c>
      <c r="R604" s="710">
        <f t="shared" si="168"/>
        <v>882.70446928632782</v>
      </c>
      <c r="S604" s="710">
        <f t="shared" si="169"/>
        <v>877.69644539558283</v>
      </c>
      <c r="T604" s="710">
        <f t="shared" si="170"/>
        <v>875.98991688535398</v>
      </c>
    </row>
    <row r="605" spans="2:20">
      <c r="B605" s="580">
        <v>531</v>
      </c>
      <c r="C605" s="710">
        <f t="shared" si="155"/>
        <v>2.0123112680222426</v>
      </c>
      <c r="D605" s="710">
        <f t="shared" si="156"/>
        <v>1452.1361114934809</v>
      </c>
      <c r="E605" s="710">
        <f t="shared" si="157"/>
        <v>690.73920221427477</v>
      </c>
      <c r="F605" s="710">
        <f t="shared" si="158"/>
        <v>387.21003982802091</v>
      </c>
      <c r="G605" s="710">
        <f t="shared" si="159"/>
        <v>312.78490807654777</v>
      </c>
      <c r="H605" s="717">
        <f t="shared" si="160"/>
        <v>298.31232217930261</v>
      </c>
      <c r="I605" s="710">
        <f t="shared" si="161"/>
        <v>298.2851110939003</v>
      </c>
      <c r="J605" s="710">
        <f t="shared" si="162"/>
        <v>298.26604568944413</v>
      </c>
      <c r="K605" s="710">
        <f t="shared" si="163"/>
        <v>298.25474793275066</v>
      </c>
      <c r="L605" s="710">
        <f t="shared" si="164"/>
        <v>298.25099210616787</v>
      </c>
      <c r="N605" s="580">
        <v>531</v>
      </c>
      <c r="O605" s="710">
        <f t="shared" si="165"/>
        <v>2.0123112680222426</v>
      </c>
      <c r="P605" s="710">
        <f t="shared" si="166"/>
        <v>903.2983550159812</v>
      </c>
      <c r="Q605" s="710">
        <f t="shared" si="167"/>
        <v>891.78545972976019</v>
      </c>
      <c r="R605" s="710">
        <f t="shared" si="168"/>
        <v>883.508545079231</v>
      </c>
      <c r="S605" s="710">
        <f t="shared" si="169"/>
        <v>878.50619432536269</v>
      </c>
      <c r="T605" s="710">
        <f t="shared" si="170"/>
        <v>876.80151107276822</v>
      </c>
    </row>
    <row r="606" spans="2:20">
      <c r="B606" s="580">
        <v>532</v>
      </c>
      <c r="C606" s="710">
        <f t="shared" si="155"/>
        <v>2.0161009314271809</v>
      </c>
      <c r="D606" s="710">
        <f t="shared" si="156"/>
        <v>1452.2219827412055</v>
      </c>
      <c r="E606" s="710">
        <f t="shared" si="157"/>
        <v>691.27688050169888</v>
      </c>
      <c r="F606" s="710">
        <f t="shared" si="158"/>
        <v>387.47907878887719</v>
      </c>
      <c r="G606" s="710">
        <f t="shared" si="159"/>
        <v>312.85531090007134</v>
      </c>
      <c r="H606" s="717">
        <f t="shared" si="160"/>
        <v>298.31445095904081</v>
      </c>
      <c r="I606" s="710">
        <f t="shared" si="161"/>
        <v>298.28710896324986</v>
      </c>
      <c r="J606" s="710">
        <f t="shared" si="162"/>
        <v>298.26795083960724</v>
      </c>
      <c r="K606" s="710">
        <f t="shared" si="163"/>
        <v>298.25659772174976</v>
      </c>
      <c r="L606" s="710">
        <f t="shared" si="164"/>
        <v>298.2528233883927</v>
      </c>
      <c r="N606" s="580">
        <v>532</v>
      </c>
      <c r="O606" s="710">
        <f t="shared" si="165"/>
        <v>2.0161009314271809</v>
      </c>
      <c r="P606" s="710">
        <f t="shared" si="166"/>
        <v>904.0788201877225</v>
      </c>
      <c r="Q606" s="710">
        <f t="shared" si="167"/>
        <v>892.57914003354142</v>
      </c>
      <c r="R606" s="710">
        <f t="shared" si="168"/>
        <v>884.31168859609477</v>
      </c>
      <c r="S606" s="710">
        <f t="shared" si="169"/>
        <v>879.31500440145282</v>
      </c>
      <c r="T606" s="710">
        <f t="shared" si="170"/>
        <v>877.61216426703061</v>
      </c>
    </row>
    <row r="607" spans="2:20">
      <c r="B607" s="580">
        <v>533</v>
      </c>
      <c r="C607" s="710">
        <f t="shared" si="155"/>
        <v>2.0198905948321193</v>
      </c>
      <c r="D607" s="710">
        <f t="shared" si="156"/>
        <v>1452.3076796846033</v>
      </c>
      <c r="E607" s="710">
        <f t="shared" si="157"/>
        <v>691.8137127623587</v>
      </c>
      <c r="F607" s="710">
        <f t="shared" si="158"/>
        <v>387.7481999551195</v>
      </c>
      <c r="G607" s="710">
        <f t="shared" si="159"/>
        <v>312.9258668089949</v>
      </c>
      <c r="H607" s="717">
        <f t="shared" si="160"/>
        <v>298.31658938952012</v>
      </c>
      <c r="I607" s="710">
        <f t="shared" si="161"/>
        <v>298.28911619965328</v>
      </c>
      <c r="J607" s="710">
        <f t="shared" si="162"/>
        <v>298.26986515247245</v>
      </c>
      <c r="K607" s="710">
        <f t="shared" si="163"/>
        <v>298.25845654992639</v>
      </c>
      <c r="L607" s="710">
        <f t="shared" si="164"/>
        <v>298.25466366798378</v>
      </c>
      <c r="N607" s="580">
        <v>533</v>
      </c>
      <c r="O607" s="710">
        <f t="shared" si="165"/>
        <v>2.0198905948321193</v>
      </c>
      <c r="P607" s="710">
        <f t="shared" si="166"/>
        <v>904.85838045847629</v>
      </c>
      <c r="Q607" s="710">
        <f t="shared" si="167"/>
        <v>893.37190011420842</v>
      </c>
      <c r="R607" s="710">
        <f t="shared" si="168"/>
        <v>885.11390091783562</v>
      </c>
      <c r="S607" s="710">
        <f t="shared" si="169"/>
        <v>880.12287671239574</v>
      </c>
      <c r="T607" s="710">
        <f t="shared" si="170"/>
        <v>878.42187755916461</v>
      </c>
    </row>
    <row r="608" spans="2:20">
      <c r="B608" s="580">
        <v>534</v>
      </c>
      <c r="C608" s="710">
        <f t="shared" si="155"/>
        <v>2.0236802582370577</v>
      </c>
      <c r="D608" s="710">
        <f t="shared" si="156"/>
        <v>1452.3932032537648</v>
      </c>
      <c r="E608" s="710">
        <f t="shared" si="157"/>
        <v>692.34970087509555</v>
      </c>
      <c r="F608" s="710">
        <f t="shared" si="158"/>
        <v>388.01740231995143</v>
      </c>
      <c r="G608" s="710">
        <f t="shared" si="159"/>
        <v>312.9965755516468</v>
      </c>
      <c r="H608" s="717">
        <f t="shared" si="160"/>
        <v>298.3187374896811</v>
      </c>
      <c r="I608" s="710">
        <f t="shared" si="161"/>
        <v>298.29113282256895</v>
      </c>
      <c r="J608" s="710">
        <f t="shared" si="162"/>
        <v>298.27178864786401</v>
      </c>
      <c r="K608" s="710">
        <f t="shared" si="163"/>
        <v>298.26032443732203</v>
      </c>
      <c r="L608" s="710">
        <f t="shared" si="164"/>
        <v>298.25651296505379</v>
      </c>
      <c r="N608" s="580">
        <v>534</v>
      </c>
      <c r="O608" s="710">
        <f t="shared" si="165"/>
        <v>2.0236802582370577</v>
      </c>
      <c r="P608" s="710">
        <f t="shared" si="166"/>
        <v>905.63703687741906</v>
      </c>
      <c r="Q608" s="710">
        <f t="shared" si="167"/>
        <v>894.16374103870305</v>
      </c>
      <c r="R608" s="710">
        <f t="shared" si="168"/>
        <v>885.91518312411642</v>
      </c>
      <c r="S608" s="710">
        <f t="shared" si="169"/>
        <v>880.9298123454721</v>
      </c>
      <c r="T608" s="710">
        <f t="shared" si="170"/>
        <v>879.2306520389285</v>
      </c>
    </row>
    <row r="609" spans="2:20">
      <c r="B609" s="580">
        <v>535</v>
      </c>
      <c r="C609" s="710">
        <f t="shared" si="155"/>
        <v>2.027469921641996</v>
      </c>
      <c r="D609" s="710">
        <f t="shared" si="156"/>
        <v>1452.4785543676278</v>
      </c>
      <c r="E609" s="710">
        <f t="shared" si="157"/>
        <v>692.88484671424794</v>
      </c>
      <c r="F609" s="710">
        <f t="shared" si="158"/>
        <v>388.28668488085191</v>
      </c>
      <c r="G609" s="710">
        <f t="shared" si="159"/>
        <v>313.06743687578643</v>
      </c>
      <c r="H609" s="717">
        <f t="shared" si="160"/>
        <v>298.32089527842584</v>
      </c>
      <c r="I609" s="710">
        <f t="shared" si="161"/>
        <v>298.29315885141807</v>
      </c>
      <c r="J609" s="710">
        <f t="shared" si="162"/>
        <v>298.27372134556975</v>
      </c>
      <c r="K609" s="710">
        <f t="shared" si="163"/>
        <v>298.26220140394253</v>
      </c>
      <c r="L609" s="710">
        <f t="shared" si="164"/>
        <v>298.2583712996796</v>
      </c>
      <c r="N609" s="580">
        <v>535</v>
      </c>
      <c r="O609" s="710">
        <f t="shared" si="165"/>
        <v>2.027469921641996</v>
      </c>
      <c r="P609" s="710">
        <f t="shared" si="166"/>
        <v>906.41479049251086</v>
      </c>
      <c r="Q609" s="710">
        <f t="shared" si="167"/>
        <v>894.95466387272995</v>
      </c>
      <c r="R609" s="710">
        <f t="shared" si="168"/>
        <v>886.71553629334858</v>
      </c>
      <c r="S609" s="710">
        <f t="shared" si="169"/>
        <v>881.7358123867017</v>
      </c>
      <c r="T609" s="710">
        <f t="shared" si="170"/>
        <v>880.03848879481689</v>
      </c>
    </row>
    <row r="610" spans="2:20">
      <c r="B610" s="580">
        <v>536</v>
      </c>
      <c r="C610" s="710">
        <f t="shared" si="155"/>
        <v>2.0312595850469344</v>
      </c>
      <c r="D610" s="710">
        <f t="shared" si="156"/>
        <v>1452.5637339341531</v>
      </c>
      <c r="E610" s="710">
        <f t="shared" si="157"/>
        <v>693.41915214965411</v>
      </c>
      <c r="F610" s="710">
        <f t="shared" si="158"/>
        <v>388.55604663955916</v>
      </c>
      <c r="G610" s="710">
        <f t="shared" si="159"/>
        <v>313.13845052861052</v>
      </c>
      <c r="H610" s="717">
        <f t="shared" si="160"/>
        <v>298.32306277461805</v>
      </c>
      <c r="I610" s="710">
        <f t="shared" si="161"/>
        <v>298.29519430558435</v>
      </c>
      <c r="J610" s="710">
        <f t="shared" si="162"/>
        <v>298.27566326534111</v>
      </c>
      <c r="K610" s="710">
        <f t="shared" si="163"/>
        <v>298.26408746975761</v>
      </c>
      <c r="L610" s="710">
        <f t="shared" si="164"/>
        <v>298.26023869190232</v>
      </c>
      <c r="N610" s="580">
        <v>536</v>
      </c>
      <c r="O610" s="710">
        <f t="shared" si="165"/>
        <v>2.0312595850469344</v>
      </c>
      <c r="P610" s="710">
        <f t="shared" si="166"/>
        <v>907.19164235049686</v>
      </c>
      <c r="Q610" s="710">
        <f t="shared" si="167"/>
        <v>895.74466968075797</v>
      </c>
      <c r="R610" s="710">
        <f t="shared" si="168"/>
        <v>887.51496150269259</v>
      </c>
      <c r="S610" s="710">
        <f t="shared" si="169"/>
        <v>882.54087792084533</v>
      </c>
      <c r="T610" s="710">
        <f t="shared" si="170"/>
        <v>880.84538891406248</v>
      </c>
    </row>
    <row r="611" spans="2:20">
      <c r="B611" s="580">
        <v>537</v>
      </c>
      <c r="C611" s="710">
        <f t="shared" si="155"/>
        <v>2.0350492484518727</v>
      </c>
      <c r="D611" s="710">
        <f t="shared" si="156"/>
        <v>1452.6487428504979</v>
      </c>
      <c r="E611" s="710">
        <f t="shared" si="157"/>
        <v>693.95261904665506</v>
      </c>
      <c r="F611" s="710">
        <f t="shared" si="158"/>
        <v>388.82548660205498</v>
      </c>
      <c r="G611" s="710">
        <f t="shared" si="159"/>
        <v>313.20961625675932</v>
      </c>
      <c r="H611" s="717">
        <f t="shared" si="160"/>
        <v>298.32523999708286</v>
      </c>
      <c r="I611" s="710">
        <f t="shared" si="161"/>
        <v>298.29723920441415</v>
      </c>
      <c r="J611" s="710">
        <f t="shared" si="162"/>
        <v>298.27761442689274</v>
      </c>
      <c r="K611" s="710">
        <f t="shared" si="163"/>
        <v>298.26598265470096</v>
      </c>
      <c r="L611" s="710">
        <f t="shared" si="164"/>
        <v>298.26211516172708</v>
      </c>
      <c r="N611" s="580">
        <v>537</v>
      </c>
      <c r="O611" s="710">
        <f t="shared" si="165"/>
        <v>2.0350492484518727</v>
      </c>
      <c r="P611" s="710">
        <f t="shared" si="166"/>
        <v>907.96759349690853</v>
      </c>
      <c r="Q611" s="710">
        <f t="shared" si="167"/>
        <v>896.5337595260221</v>
      </c>
      <c r="R611" s="710">
        <f t="shared" si="168"/>
        <v>888.31345982806079</v>
      </c>
      <c r="S611" s="710">
        <f t="shared" si="169"/>
        <v>883.34501003140599</v>
      </c>
      <c r="T611" s="710">
        <f t="shared" si="170"/>
        <v>881.65135348263755</v>
      </c>
    </row>
    <row r="612" spans="2:20">
      <c r="B612" s="580">
        <v>538</v>
      </c>
      <c r="C612" s="710">
        <f t="shared" si="155"/>
        <v>2.0388389118568111</v>
      </c>
      <c r="D612" s="710">
        <f t="shared" si="156"/>
        <v>1452.7335820031858</v>
      </c>
      <c r="E612" s="710">
        <f t="shared" si="157"/>
        <v>694.4852492660965</v>
      </c>
      <c r="F612" s="710">
        <f t="shared" si="158"/>
        <v>389.09500377854863</v>
      </c>
      <c r="G612" s="710">
        <f t="shared" si="159"/>
        <v>313.28093380632299</v>
      </c>
      <c r="H612" s="717">
        <f t="shared" si="160"/>
        <v>298.32742696460684</v>
      </c>
      <c r="I612" s="710">
        <f t="shared" si="161"/>
        <v>298.29929356721635</v>
      </c>
      <c r="J612" s="710">
        <f t="shared" si="162"/>
        <v>298.27957484990276</v>
      </c>
      <c r="K612" s="710">
        <f t="shared" si="163"/>
        <v>298.26788697867011</v>
      </c>
      <c r="L612" s="710">
        <f t="shared" si="164"/>
        <v>298.26400072912332</v>
      </c>
      <c r="N612" s="580">
        <v>538</v>
      </c>
      <c r="O612" s="710">
        <f t="shared" si="165"/>
        <v>2.0388389118568111</v>
      </c>
      <c r="P612" s="710">
        <f t="shared" si="166"/>
        <v>908.74264497606521</v>
      </c>
      <c r="Q612" s="710">
        <f t="shared" si="167"/>
        <v>897.32193447052418</v>
      </c>
      <c r="R612" s="710">
        <f t="shared" si="168"/>
        <v>889.11103234411758</v>
      </c>
      <c r="S612" s="710">
        <f t="shared" si="169"/>
        <v>884.14820980063064</v>
      </c>
      <c r="T612" s="710">
        <f t="shared" si="170"/>
        <v>882.45638358525491</v>
      </c>
    </row>
    <row r="613" spans="2:20">
      <c r="B613" s="580">
        <v>539</v>
      </c>
      <c r="C613" s="710">
        <f t="shared" si="155"/>
        <v>2.0426285752617495</v>
      </c>
      <c r="D613" s="710">
        <f t="shared" si="156"/>
        <v>1452.8182522682741</v>
      </c>
      <c r="E613" s="710">
        <f t="shared" si="157"/>
        <v>695.01704466433284</v>
      </c>
      <c r="F613" s="710">
        <f t="shared" si="158"/>
        <v>389.36459718346106</v>
      </c>
      <c r="G613" s="710">
        <f t="shared" si="159"/>
        <v>313.35240292284789</v>
      </c>
      <c r="H613" s="717">
        <f t="shared" si="160"/>
        <v>298.32962369593787</v>
      </c>
      <c r="I613" s="710">
        <f t="shared" si="161"/>
        <v>298.30135741326228</v>
      </c>
      <c r="J613" s="710">
        <f t="shared" si="162"/>
        <v>298.28154455401244</v>
      </c>
      <c r="K613" s="710">
        <f t="shared" si="163"/>
        <v>298.26980046152636</v>
      </c>
      <c r="L613" s="710">
        <f t="shared" si="164"/>
        <v>298.2658954140241</v>
      </c>
      <c r="N613" s="580">
        <v>539</v>
      </c>
      <c r="O613" s="710">
        <f t="shared" si="165"/>
        <v>2.0426285752617495</v>
      </c>
      <c r="P613" s="710">
        <f t="shared" si="166"/>
        <v>909.51679783107522</v>
      </c>
      <c r="Q613" s="710">
        <f t="shared" si="167"/>
        <v>898.10919557503507</v>
      </c>
      <c r="R613" s="710">
        <f t="shared" si="168"/>
        <v>889.90768012428134</v>
      </c>
      <c r="S613" s="710">
        <f t="shared" si="169"/>
        <v>884.95047830951103</v>
      </c>
      <c r="T613" s="710">
        <f t="shared" si="170"/>
        <v>883.26048030537004</v>
      </c>
    </row>
    <row r="614" spans="2:20">
      <c r="B614" s="580">
        <v>540</v>
      </c>
      <c r="C614" s="710">
        <f t="shared" si="155"/>
        <v>2.0464182386666874</v>
      </c>
      <c r="D614" s="710">
        <f t="shared" si="156"/>
        <v>1452.9027545115191</v>
      </c>
      <c r="E614" s="710">
        <f t="shared" si="157"/>
        <v>695.54800709323001</v>
      </c>
      <c r="F614" s="710">
        <f t="shared" si="158"/>
        <v>389.63426583540917</v>
      </c>
      <c r="G614" s="710">
        <f t="shared" si="159"/>
        <v>313.4240233513425</v>
      </c>
      <c r="H614" s="717">
        <f t="shared" si="160"/>
        <v>298.33183020978521</v>
      </c>
      <c r="I614" s="710">
        <f t="shared" si="161"/>
        <v>298.30343076178559</v>
      </c>
      <c r="J614" s="710">
        <f t="shared" si="162"/>
        <v>298.28352355882646</v>
      </c>
      <c r="K614" s="710">
        <f t="shared" si="163"/>
        <v>298.27172312309472</v>
      </c>
      <c r="L614" s="710">
        <f t="shared" si="164"/>
        <v>298.26779923632648</v>
      </c>
      <c r="N614" s="580">
        <v>540</v>
      </c>
      <c r="O614" s="710">
        <f t="shared" si="165"/>
        <v>2.0464182386666874</v>
      </c>
      <c r="P614" s="710">
        <f t="shared" si="166"/>
        <v>910.29005310383764</v>
      </c>
      <c r="Q614" s="710">
        <f t="shared" si="167"/>
        <v>898.89554389909563</v>
      </c>
      <c r="R614" s="710">
        <f t="shared" si="168"/>
        <v>890.70340424072617</v>
      </c>
      <c r="S614" s="710">
        <f t="shared" si="169"/>
        <v>885.75181663778596</v>
      </c>
      <c r="T614" s="710">
        <f t="shared" si="170"/>
        <v>884.06364472518203</v>
      </c>
    </row>
    <row r="615" spans="2:20">
      <c r="B615" s="580">
        <v>541</v>
      </c>
      <c r="C615" s="710">
        <f t="shared" si="155"/>
        <v>2.0502079020716257</v>
      </c>
      <c r="D615" s="710">
        <f t="shared" si="156"/>
        <v>1452.9870895885372</v>
      </c>
      <c r="E615" s="710">
        <f t="shared" si="157"/>
        <v>696.07813840016865</v>
      </c>
      <c r="F615" s="710">
        <f t="shared" si="158"/>
        <v>389.90400875718979</v>
      </c>
      <c r="G615" s="710">
        <f t="shared" si="159"/>
        <v>313.49579483628372</v>
      </c>
      <c r="H615" s="717">
        <f t="shared" si="160"/>
        <v>298.33404652481937</v>
      </c>
      <c r="I615" s="710">
        <f t="shared" si="161"/>
        <v>298.30551363198236</v>
      </c>
      <c r="J615" s="710">
        <f t="shared" si="162"/>
        <v>298.28551188391242</v>
      </c>
      <c r="K615" s="710">
        <f t="shared" si="163"/>
        <v>298.27365498316368</v>
      </c>
      <c r="L615" s="710">
        <f t="shared" si="164"/>
        <v>298.26971221589127</v>
      </c>
      <c r="N615" s="580">
        <v>541</v>
      </c>
      <c r="O615" s="710">
        <f t="shared" si="165"/>
        <v>2.0502079020716257</v>
      </c>
      <c r="P615" s="710">
        <f t="shared" si="166"/>
        <v>911.06241183504346</v>
      </c>
      <c r="Q615" s="710">
        <f t="shared" si="167"/>
        <v>899.68098050101798</v>
      </c>
      <c r="R615" s="710">
        <f t="shared" si="168"/>
        <v>891.49820576438299</v>
      </c>
      <c r="S615" s="710">
        <f t="shared" si="169"/>
        <v>886.55222586394211</v>
      </c>
      <c r="T615" s="710">
        <f t="shared" si="170"/>
        <v>884.86587792563535</v>
      </c>
    </row>
    <row r="616" spans="2:20">
      <c r="B616" s="580">
        <v>542</v>
      </c>
      <c r="C616" s="710">
        <f t="shared" si="155"/>
        <v>2.0539975654765641</v>
      </c>
      <c r="D616" s="710">
        <f t="shared" si="156"/>
        <v>1453.0712583449645</v>
      </c>
      <c r="E616" s="710">
        <f t="shared" si="157"/>
        <v>696.60744042804799</v>
      </c>
      <c r="F616" s="710">
        <f t="shared" si="158"/>
        <v>390.17382497576432</v>
      </c>
      <c r="G616" s="710">
        <f t="shared" si="159"/>
        <v>313.56771712162293</v>
      </c>
      <c r="H616" s="717">
        <f t="shared" si="160"/>
        <v>298.33627265967209</v>
      </c>
      <c r="I616" s="710">
        <f t="shared" si="161"/>
        <v>298.30760604301088</v>
      </c>
      <c r="J616" s="710">
        <f t="shared" si="162"/>
        <v>298.28750954880104</v>
      </c>
      <c r="K616" s="710">
        <f t="shared" si="163"/>
        <v>298.27559606148543</v>
      </c>
      <c r="L616" s="710">
        <f t="shared" si="164"/>
        <v>298.27163437254302</v>
      </c>
      <c r="N616" s="580">
        <v>542</v>
      </c>
      <c r="O616" s="710">
        <f t="shared" si="165"/>
        <v>2.0539975654765641</v>
      </c>
      <c r="P616" s="710">
        <f t="shared" si="166"/>
        <v>911.83387506417682</v>
      </c>
      <c r="Q616" s="710">
        <f t="shared" si="167"/>
        <v>900.46550643788771</v>
      </c>
      <c r="R616" s="710">
        <f t="shared" si="168"/>
        <v>892.29208576494068</v>
      </c>
      <c r="S616" s="710">
        <f t="shared" si="169"/>
        <v>887.35170706521581</v>
      </c>
      <c r="T616" s="710">
        <f t="shared" si="170"/>
        <v>885.66718098642116</v>
      </c>
    </row>
    <row r="617" spans="2:20">
      <c r="B617" s="580">
        <v>543</v>
      </c>
      <c r="C617" s="710">
        <f t="shared" si="155"/>
        <v>2.0577872288815025</v>
      </c>
      <c r="D617" s="710">
        <f t="shared" si="156"/>
        <v>1453.1552616166127</v>
      </c>
      <c r="E617" s="710">
        <f t="shared" si="157"/>
        <v>697.13591501528924</v>
      </c>
      <c r="F617" s="710">
        <f t="shared" si="158"/>
        <v>390.44371352224283</v>
      </c>
      <c r="G617" s="710">
        <f t="shared" si="159"/>
        <v>313.63978995079225</v>
      </c>
      <c r="H617" s="717">
        <f t="shared" si="160"/>
        <v>298.33850863293611</v>
      </c>
      <c r="I617" s="710">
        <f t="shared" si="161"/>
        <v>298.30970801399167</v>
      </c>
      <c r="J617" s="710">
        <f t="shared" si="162"/>
        <v>298.28951657298592</v>
      </c>
      <c r="K617" s="710">
        <f t="shared" si="163"/>
        <v>298.27754637777559</v>
      </c>
      <c r="L617" s="710">
        <f t="shared" si="164"/>
        <v>298.27356572606982</v>
      </c>
      <c r="N617" s="580">
        <v>543</v>
      </c>
      <c r="O617" s="710">
        <f t="shared" si="165"/>
        <v>2.0577872288815025</v>
      </c>
      <c r="P617" s="710">
        <f t="shared" si="166"/>
        <v>912.60444382951698</v>
      </c>
      <c r="Q617" s="710">
        <f t="shared" si="167"/>
        <v>901.24912276556427</v>
      </c>
      <c r="R617" s="710">
        <f t="shared" si="168"/>
        <v>893.08504531084827</v>
      </c>
      <c r="S617" s="710">
        <f t="shared" si="169"/>
        <v>888.15026131759441</v>
      </c>
      <c r="T617" s="710">
        <f t="shared" si="170"/>
        <v>886.46755498597861</v>
      </c>
    </row>
    <row r="618" spans="2:20">
      <c r="B618" s="580">
        <v>544</v>
      </c>
      <c r="C618" s="710">
        <f t="shared" si="155"/>
        <v>2.0615768922864408</v>
      </c>
      <c r="D618" s="710">
        <f t="shared" si="156"/>
        <v>1453.2391002296245</v>
      </c>
      <c r="E618" s="710">
        <f t="shared" si="157"/>
        <v>697.6635639958397</v>
      </c>
      <c r="F618" s="710">
        <f t="shared" si="158"/>
        <v>390.71367343186859</v>
      </c>
      <c r="G618" s="710">
        <f t="shared" si="159"/>
        <v>313.7120130667102</v>
      </c>
      <c r="H618" s="717">
        <f t="shared" si="160"/>
        <v>298.34075446316558</v>
      </c>
      <c r="I618" s="710">
        <f t="shared" si="161"/>
        <v>298.31181956400724</v>
      </c>
      <c r="J618" s="710">
        <f t="shared" si="162"/>
        <v>298.2915329759237</v>
      </c>
      <c r="K618" s="710">
        <f t="shared" si="163"/>
        <v>298.27950595171296</v>
      </c>
      <c r="L618" s="710">
        <f t="shared" si="164"/>
        <v>298.27550629622334</v>
      </c>
      <c r="N618" s="580">
        <v>544</v>
      </c>
      <c r="O618" s="710">
        <f t="shared" si="165"/>
        <v>2.0615768922864408</v>
      </c>
      <c r="P618" s="710">
        <f t="shared" si="166"/>
        <v>913.37411916813937</v>
      </c>
      <c r="Q618" s="710">
        <f t="shared" si="167"/>
        <v>902.03183053868327</v>
      </c>
      <c r="R618" s="710">
        <f t="shared" si="168"/>
        <v>893.87708546931594</v>
      </c>
      <c r="S618" s="710">
        <f t="shared" si="169"/>
        <v>888.94788969581771</v>
      </c>
      <c r="T618" s="710">
        <f t="shared" si="170"/>
        <v>887.26700100149662</v>
      </c>
    </row>
    <row r="619" spans="2:20">
      <c r="B619" s="580">
        <v>545</v>
      </c>
      <c r="C619" s="710">
        <f t="shared" si="155"/>
        <v>2.0653665556913792</v>
      </c>
      <c r="D619" s="710">
        <f t="shared" si="156"/>
        <v>1453.3227750006229</v>
      </c>
      <c r="E619" s="710">
        <f t="shared" si="157"/>
        <v>698.19038919917659</v>
      </c>
      <c r="F619" s="710">
        <f t="shared" si="158"/>
        <v>390.98370374400241</v>
      </c>
      <c r="G619" s="710">
        <f t="shared" si="159"/>
        <v>313.78438621178822</v>
      </c>
      <c r="H619" s="717">
        <f t="shared" si="160"/>
        <v>298.34301016887542</v>
      </c>
      <c r="I619" s="710">
        <f t="shared" si="161"/>
        <v>298.31394071210229</v>
      </c>
      <c r="J619" s="710">
        <f t="shared" si="162"/>
        <v>298.2935587770337</v>
      </c>
      <c r="K619" s="710">
        <f t="shared" si="163"/>
        <v>298.28147480293995</v>
      </c>
      <c r="L619" s="710">
        <f t="shared" si="164"/>
        <v>298.2774561027187</v>
      </c>
      <c r="N619" s="580">
        <v>545</v>
      </c>
      <c r="O619" s="710">
        <f t="shared" si="165"/>
        <v>2.0653665556913792</v>
      </c>
      <c r="P619" s="710">
        <f t="shared" si="166"/>
        <v>914.14290211591674</v>
      </c>
      <c r="Q619" s="710">
        <f t="shared" si="167"/>
        <v>902.8136308106574</v>
      </c>
      <c r="R619" s="710">
        <f t="shared" si="168"/>
        <v>894.66820730631639</v>
      </c>
      <c r="S619" s="710">
        <f t="shared" si="169"/>
        <v>889.74459327337922</v>
      </c>
      <c r="T619" s="710">
        <f t="shared" si="170"/>
        <v>888.06552010891539</v>
      </c>
    </row>
    <row r="620" spans="2:20">
      <c r="B620" s="580">
        <v>546</v>
      </c>
      <c r="C620" s="710">
        <f t="shared" si="155"/>
        <v>2.0691562190963175</v>
      </c>
      <c r="D620" s="710">
        <f t="shared" si="156"/>
        <v>1453.4062867368611</v>
      </c>
      <c r="E620" s="710">
        <f t="shared" si="157"/>
        <v>698.71639245031133</v>
      </c>
      <c r="F620" s="710">
        <f t="shared" si="158"/>
        <v>391.25380350210719</v>
      </c>
      <c r="G620" s="710">
        <f t="shared" si="159"/>
        <v>313.85690912793621</v>
      </c>
      <c r="H620" s="717">
        <f t="shared" si="160"/>
        <v>298.34527576854168</v>
      </c>
      <c r="I620" s="710">
        <f t="shared" si="161"/>
        <v>298.31607147728346</v>
      </c>
      <c r="J620" s="710">
        <f t="shared" si="162"/>
        <v>298.29559399569803</v>
      </c>
      <c r="K620" s="710">
        <f t="shared" si="163"/>
        <v>298.28345295106192</v>
      </c>
      <c r="L620" s="710">
        <f t="shared" si="164"/>
        <v>298.27941516523441</v>
      </c>
      <c r="N620" s="580">
        <v>546</v>
      </c>
      <c r="O620" s="710">
        <f t="shared" si="165"/>
        <v>2.0691562190963175</v>
      </c>
      <c r="P620" s="710">
        <f t="shared" si="166"/>
        <v>914.91079370752107</v>
      </c>
      <c r="Q620" s="710">
        <f t="shared" si="167"/>
        <v>903.59452463367791</v>
      </c>
      <c r="R620" s="710">
        <f t="shared" si="168"/>
        <v>895.45841188658642</v>
      </c>
      <c r="S620" s="710">
        <f t="shared" si="169"/>
        <v>890.54037312252831</v>
      </c>
      <c r="T620" s="710">
        <f t="shared" si="170"/>
        <v>888.86311338292705</v>
      </c>
    </row>
    <row r="621" spans="2:20">
      <c r="B621" s="580">
        <v>547</v>
      </c>
      <c r="C621" s="710">
        <f t="shared" si="155"/>
        <v>2.0729458825012559</v>
      </c>
      <c r="D621" s="710">
        <f t="shared" si="156"/>
        <v>1453.4896362363688</v>
      </c>
      <c r="E621" s="710">
        <f t="shared" si="157"/>
        <v>699.24157556979367</v>
      </c>
      <c r="F621" s="710">
        <f t="shared" si="158"/>
        <v>391.52397175373238</v>
      </c>
      <c r="G621" s="710">
        <f t="shared" si="159"/>
        <v>313.92958155656873</v>
      </c>
      <c r="H621" s="717">
        <f t="shared" si="160"/>
        <v>298.34755128060135</v>
      </c>
      <c r="I621" s="710">
        <f t="shared" si="161"/>
        <v>298.31821187851938</v>
      </c>
      <c r="J621" s="710">
        <f t="shared" si="162"/>
        <v>298.29763865126159</v>
      </c>
      <c r="K621" s="710">
        <f t="shared" si="163"/>
        <v>298.28544041564737</v>
      </c>
      <c r="L621" s="710">
        <f t="shared" si="164"/>
        <v>298.28138350341226</v>
      </c>
      <c r="N621" s="580">
        <v>547</v>
      </c>
      <c r="O621" s="710">
        <f t="shared" si="165"/>
        <v>2.0729458825012559</v>
      </c>
      <c r="P621" s="710">
        <f t="shared" si="166"/>
        <v>915.67779497642448</v>
      </c>
      <c r="Q621" s="710">
        <f t="shared" si="167"/>
        <v>904.37451305871627</v>
      </c>
      <c r="R621" s="710">
        <f t="shared" si="168"/>
        <v>896.24770027362831</v>
      </c>
      <c r="S621" s="710">
        <f t="shared" si="169"/>
        <v>891.33523031427058</v>
      </c>
      <c r="T621" s="710">
        <f t="shared" si="170"/>
        <v>889.65978189697819</v>
      </c>
    </row>
    <row r="622" spans="2:20">
      <c r="B622" s="580">
        <v>548</v>
      </c>
      <c r="C622" s="710">
        <f t="shared" si="155"/>
        <v>2.0767355459061942</v>
      </c>
      <c r="D622" s="710">
        <f t="shared" si="156"/>
        <v>1453.5728242880964</v>
      </c>
      <c r="E622" s="710">
        <f t="shared" si="157"/>
        <v>699.76594037371649</v>
      </c>
      <c r="F622" s="710">
        <f t="shared" si="158"/>
        <v>391.79420755049858</v>
      </c>
      <c r="G622" s="710">
        <f t="shared" si="159"/>
        <v>314.00240323861084</v>
      </c>
      <c r="H622" s="717">
        <f t="shared" si="160"/>
        <v>298.34983672345237</v>
      </c>
      <c r="I622" s="710">
        <f t="shared" si="161"/>
        <v>298.32036193474056</v>
      </c>
      <c r="J622" s="710">
        <f t="shared" si="162"/>
        <v>298.29969276303177</v>
      </c>
      <c r="K622" s="710">
        <f t="shared" si="163"/>
        <v>298.28743721622811</v>
      </c>
      <c r="L622" s="710">
        <f t="shared" si="164"/>
        <v>298.2833611368572</v>
      </c>
      <c r="N622" s="580">
        <v>548</v>
      </c>
      <c r="O622" s="710">
        <f t="shared" si="165"/>
        <v>2.0767355459061942</v>
      </c>
      <c r="P622" s="710">
        <f t="shared" si="166"/>
        <v>916.44390695490108</v>
      </c>
      <c r="Q622" s="710">
        <f t="shared" si="167"/>
        <v>905.15359713552516</v>
      </c>
      <c r="R622" s="710">
        <f t="shared" si="168"/>
        <v>897.03607352971142</v>
      </c>
      <c r="S622" s="710">
        <f t="shared" si="169"/>
        <v>892.12916591837018</v>
      </c>
      <c r="T622" s="710">
        <f t="shared" si="170"/>
        <v>890.45552672327074</v>
      </c>
    </row>
    <row r="623" spans="2:20">
      <c r="B623" s="580">
        <v>549</v>
      </c>
      <c r="C623" s="710">
        <f t="shared" si="155"/>
        <v>2.0805252093111322</v>
      </c>
      <c r="D623" s="710">
        <f t="shared" si="156"/>
        <v>1453.6558516720556</v>
      </c>
      <c r="E623" s="710">
        <f t="shared" si="157"/>
        <v>700.2894886737198</v>
      </c>
      <c r="F623" s="710">
        <f t="shared" si="158"/>
        <v>392.06450994808222</v>
      </c>
      <c r="G623" s="710">
        <f t="shared" si="159"/>
        <v>314.07537391450381</v>
      </c>
      <c r="H623" s="717">
        <f t="shared" si="160"/>
        <v>298.35213211545346</v>
      </c>
      <c r="I623" s="710">
        <f t="shared" si="161"/>
        <v>298.32252166483931</v>
      </c>
      <c r="J623" s="710">
        <f t="shared" si="162"/>
        <v>298.30175635027854</v>
      </c>
      <c r="K623" s="710">
        <f t="shared" si="163"/>
        <v>298.28944337229871</v>
      </c>
      <c r="L623" s="710">
        <f t="shared" si="164"/>
        <v>298.28534808513751</v>
      </c>
      <c r="N623" s="580">
        <v>549</v>
      </c>
      <c r="O623" s="710">
        <f t="shared" si="165"/>
        <v>2.0805252093111322</v>
      </c>
      <c r="P623" s="710">
        <f t="shared" si="166"/>
        <v>917.20913067402796</v>
      </c>
      <c r="Q623" s="710">
        <f t="shared" si="167"/>
        <v>905.93177791264043</v>
      </c>
      <c r="R623" s="710">
        <f t="shared" si="168"/>
        <v>897.82353271587328</v>
      </c>
      <c r="S623" s="710">
        <f t="shared" si="169"/>
        <v>892.92218100335083</v>
      </c>
      <c r="T623" s="710">
        <f t="shared" si="170"/>
        <v>891.25034893276347</v>
      </c>
    </row>
    <row r="624" spans="2:20">
      <c r="B624" s="580">
        <v>550</v>
      </c>
      <c r="C624" s="710">
        <f t="shared" si="155"/>
        <v>2.0843148727160705</v>
      </c>
      <c r="D624" s="710">
        <f t="shared" si="156"/>
        <v>1453.7387191594592</v>
      </c>
      <c r="E624" s="710">
        <f t="shared" si="157"/>
        <v>700.81222227699618</v>
      </c>
      <c r="F624" s="710">
        <f t="shared" si="158"/>
        <v>392.33487800620026</v>
      </c>
      <c r="G624" s="710">
        <f t="shared" si="159"/>
        <v>314.14849332421136</v>
      </c>
      <c r="H624" s="717">
        <f t="shared" si="160"/>
        <v>298.35443747492423</v>
      </c>
      <c r="I624" s="710">
        <f t="shared" si="161"/>
        <v>298.32469108766969</v>
      </c>
      <c r="J624" s="710">
        <f t="shared" si="162"/>
        <v>298.30382943223435</v>
      </c>
      <c r="K624" s="710">
        <f t="shared" si="163"/>
        <v>298.29145890331682</v>
      </c>
      <c r="L624" s="710">
        <f t="shared" si="164"/>
        <v>298.28734436778433</v>
      </c>
      <c r="N624" s="580">
        <v>550</v>
      </c>
      <c r="O624" s="710">
        <f t="shared" si="165"/>
        <v>2.0843148727160705</v>
      </c>
      <c r="P624" s="710">
        <f t="shared" si="166"/>
        <v>917.97346716368668</v>
      </c>
      <c r="Q624" s="710">
        <f t="shared" si="167"/>
        <v>906.70905643738206</v>
      </c>
      <c r="R624" s="710">
        <f t="shared" si="168"/>
        <v>898.61007889192138</v>
      </c>
      <c r="S624" s="710">
        <f t="shared" si="169"/>
        <v>893.71427663649729</v>
      </c>
      <c r="T624" s="710">
        <f t="shared" si="170"/>
        <v>892.04424959517326</v>
      </c>
    </row>
    <row r="625" spans="2:20">
      <c r="B625" s="580">
        <v>551</v>
      </c>
      <c r="C625" s="710">
        <f t="shared" si="155"/>
        <v>2.0881045361210089</v>
      </c>
      <c r="D625" s="710">
        <f t="shared" si="156"/>
        <v>1453.8214275128573</v>
      </c>
      <c r="E625" s="710">
        <f t="shared" si="157"/>
        <v>701.33414298629498</v>
      </c>
      <c r="F625" s="710">
        <f t="shared" si="158"/>
        <v>392.60531078859481</v>
      </c>
      <c r="G625" s="710">
        <f t="shared" si="159"/>
        <v>314.22176120722514</v>
      </c>
      <c r="H625" s="717">
        <f t="shared" si="160"/>
        <v>298.356752820145</v>
      </c>
      <c r="I625" s="710">
        <f t="shared" si="161"/>
        <v>298.32687022204755</v>
      </c>
      <c r="J625" s="710">
        <f t="shared" si="162"/>
        <v>298.3059120280941</v>
      </c>
      <c r="K625" s="710">
        <f t="shared" si="163"/>
        <v>298.29348382870279</v>
      </c>
      <c r="L625" s="710">
        <f t="shared" si="164"/>
        <v>298.28935000429198</v>
      </c>
      <c r="N625" s="580">
        <v>551</v>
      </c>
      <c r="O625" s="710">
        <f t="shared" si="165"/>
        <v>2.0881045361210089</v>
      </c>
      <c r="P625" s="710">
        <f t="shared" si="166"/>
        <v>918.73691745256485</v>
      </c>
      <c r="Q625" s="710">
        <f t="shared" si="167"/>
        <v>907.48543375585564</v>
      </c>
      <c r="R625" s="710">
        <f t="shared" si="168"/>
        <v>899.39571311643419</v>
      </c>
      <c r="S625" s="710">
        <f t="shared" si="169"/>
        <v>894.50545388385717</v>
      </c>
      <c r="T625" s="710">
        <f t="shared" si="170"/>
        <v>892.83722977897685</v>
      </c>
    </row>
    <row r="626" spans="2:20">
      <c r="B626" s="580">
        <v>552</v>
      </c>
      <c r="C626" s="710">
        <f t="shared" si="155"/>
        <v>2.0918941995259472</v>
      </c>
      <c r="D626" s="710">
        <f t="shared" si="156"/>
        <v>1453.9039774862729</v>
      </c>
      <c r="E626" s="710">
        <f t="shared" si="157"/>
        <v>701.85525259992744</v>
      </c>
      <c r="F626" s="710">
        <f t="shared" si="158"/>
        <v>392.87580736301794</v>
      </c>
      <c r="G626" s="710">
        <f t="shared" si="159"/>
        <v>314.29517730257078</v>
      </c>
      <c r="H626" s="717">
        <f t="shared" si="160"/>
        <v>298.35907816935691</v>
      </c>
      <c r="I626" s="710">
        <f t="shared" si="161"/>
        <v>298.32905908675025</v>
      </c>
      <c r="J626" s="710">
        <f t="shared" si="162"/>
        <v>298.30800415701498</v>
      </c>
      <c r="K626" s="710">
        <f t="shared" si="163"/>
        <v>298.29551816783993</v>
      </c>
      <c r="L626" s="710">
        <f t="shared" si="164"/>
        <v>298.29136501411762</v>
      </c>
      <c r="N626" s="580">
        <v>552</v>
      </c>
      <c r="O626" s="710">
        <f t="shared" si="165"/>
        <v>2.0918941995259472</v>
      </c>
      <c r="P626" s="710">
        <f t="shared" si="166"/>
        <v>919.4994825681573</v>
      </c>
      <c r="Q626" s="710">
        <f t="shared" si="167"/>
        <v>908.26091091295416</v>
      </c>
      <c r="R626" s="710">
        <f t="shared" si="168"/>
        <v>900.18043644676322</v>
      </c>
      <c r="S626" s="710">
        <f t="shared" si="169"/>
        <v>895.29571381024175</v>
      </c>
      <c r="T626" s="710">
        <f t="shared" si="170"/>
        <v>893.62929055141205</v>
      </c>
    </row>
    <row r="627" spans="2:20">
      <c r="B627" s="580">
        <v>553</v>
      </c>
      <c r="C627" s="710">
        <f t="shared" si="155"/>
        <v>2.0956838629308856</v>
      </c>
      <c r="D627" s="710">
        <f t="shared" si="156"/>
        <v>1453.9863698253332</v>
      </c>
      <c r="E627" s="710">
        <f t="shared" si="157"/>
        <v>702.3755529117725</v>
      </c>
      <c r="F627" s="710">
        <f t="shared" si="158"/>
        <v>393.14636680121657</v>
      </c>
      <c r="G627" s="710">
        <f t="shared" si="159"/>
        <v>314.36874134881344</v>
      </c>
      <c r="H627" s="717">
        <f t="shared" si="160"/>
        <v>298.3614135407617</v>
      </c>
      <c r="I627" s="710">
        <f t="shared" si="161"/>
        <v>298.33125770051686</v>
      </c>
      <c r="J627" s="710">
        <f t="shared" si="162"/>
        <v>298.3101058381165</v>
      </c>
      <c r="K627" s="710">
        <f t="shared" si="163"/>
        <v>298.29756194007405</v>
      </c>
      <c r="L627" s="710">
        <f t="shared" si="164"/>
        <v>298.29338941668129</v>
      </c>
      <c r="N627" s="580">
        <v>553</v>
      </c>
      <c r="O627" s="710">
        <f t="shared" si="165"/>
        <v>2.0956838629308856</v>
      </c>
      <c r="P627" s="710">
        <f t="shared" si="166"/>
        <v>920.26116353676787</v>
      </c>
      <c r="Q627" s="710">
        <f t="shared" si="167"/>
        <v>909.03548895235883</v>
      </c>
      <c r="R627" s="710">
        <f t="shared" si="168"/>
        <v>900.96424993903372</v>
      </c>
      <c r="S627" s="710">
        <f t="shared" si="169"/>
        <v>896.08505747922788</v>
      </c>
      <c r="T627" s="710">
        <f t="shared" si="170"/>
        <v>894.42043297847943</v>
      </c>
    </row>
    <row r="628" spans="2:20">
      <c r="B628" s="580">
        <v>554</v>
      </c>
      <c r="C628" s="710">
        <f t="shared" si="155"/>
        <v>2.099473526335824</v>
      </c>
      <c r="D628" s="710">
        <f t="shared" si="156"/>
        <v>1454.0686052674</v>
      </c>
      <c r="E628" s="710">
        <f t="shared" si="157"/>
        <v>702.895045711281</v>
      </c>
      <c r="F628" s="710">
        <f t="shared" si="158"/>
        <v>393.41698817891728</v>
      </c>
      <c r="G628" s="710">
        <f t="shared" si="159"/>
        <v>314.44245308406352</v>
      </c>
      <c r="H628" s="717">
        <f t="shared" si="160"/>
        <v>298.36375895252183</v>
      </c>
      <c r="I628" s="710">
        <f t="shared" si="161"/>
        <v>298.33346608204795</v>
      </c>
      <c r="J628" s="710">
        <f t="shared" si="162"/>
        <v>298.31221709048037</v>
      </c>
      <c r="K628" s="710">
        <f t="shared" si="163"/>
        <v>298.29961516471377</v>
      </c>
      <c r="L628" s="710">
        <f t="shared" si="164"/>
        <v>298.29542323136576</v>
      </c>
      <c r="N628" s="580">
        <v>554</v>
      </c>
      <c r="O628" s="710">
        <f t="shared" si="165"/>
        <v>2.099473526335824</v>
      </c>
      <c r="P628" s="710">
        <f t="shared" si="166"/>
        <v>921.02196138350985</v>
      </c>
      <c r="Q628" s="710">
        <f t="shared" si="167"/>
        <v>909.80916891654078</v>
      </c>
      <c r="R628" s="710">
        <f t="shared" si="168"/>
        <v>901.74715464814642</v>
      </c>
      <c r="S628" s="710">
        <f t="shared" si="169"/>
        <v>896.87348595315916</v>
      </c>
      <c r="T628" s="710">
        <f t="shared" si="170"/>
        <v>895.21065812494339</v>
      </c>
    </row>
    <row r="629" spans="2:20">
      <c r="B629" s="580">
        <v>555</v>
      </c>
      <c r="C629" s="710">
        <f t="shared" si="155"/>
        <v>2.1032631897407623</v>
      </c>
      <c r="D629" s="710">
        <f t="shared" si="156"/>
        <v>1454.1506845416977</v>
      </c>
      <c r="E629" s="710">
        <f t="shared" si="157"/>
        <v>703.41373278348192</v>
      </c>
      <c r="F629" s="710">
        <f t="shared" si="158"/>
        <v>393.6876705758113</v>
      </c>
      <c r="G629" s="710">
        <f t="shared" si="159"/>
        <v>314.51631224598253</v>
      </c>
      <c r="H629" s="717">
        <f t="shared" si="160"/>
        <v>298.36611442276023</v>
      </c>
      <c r="I629" s="710">
        <f t="shared" si="161"/>
        <v>298.33568425000561</v>
      </c>
      <c r="J629" s="710">
        <f t="shared" si="162"/>
        <v>298.31433793315045</v>
      </c>
      <c r="K629" s="710">
        <f t="shared" si="163"/>
        <v>298.30167786103027</v>
      </c>
      <c r="L629" s="710">
        <f t="shared" si="164"/>
        <v>298.29746647751665</v>
      </c>
      <c r="N629" s="580">
        <v>555</v>
      </c>
      <c r="O629" s="710">
        <f t="shared" si="165"/>
        <v>2.1032631897407623</v>
      </c>
      <c r="P629" s="710">
        <f t="shared" si="166"/>
        <v>921.7818771323083</v>
      </c>
      <c r="Q629" s="710">
        <f t="shared" si="167"/>
        <v>910.58195184676288</v>
      </c>
      <c r="R629" s="710">
        <f t="shared" si="168"/>
        <v>902.52915162777913</v>
      </c>
      <c r="S629" s="710">
        <f t="shared" si="169"/>
        <v>897.66100029314759</v>
      </c>
      <c r="T629" s="710">
        <f t="shared" si="170"/>
        <v>895.99996705433409</v>
      </c>
    </row>
    <row r="630" spans="2:20">
      <c r="B630" s="580">
        <v>556</v>
      </c>
      <c r="C630" s="710">
        <f t="shared" si="155"/>
        <v>2.1070528531457007</v>
      </c>
      <c r="D630" s="710">
        <f t="shared" si="156"/>
        <v>1454.232608369439</v>
      </c>
      <c r="E630" s="710">
        <f t="shared" si="157"/>
        <v>703.93161590898706</v>
      </c>
      <c r="F630" s="710">
        <f t="shared" si="158"/>
        <v>393.95841307553928</v>
      </c>
      <c r="G630" s="710">
        <f t="shared" si="159"/>
        <v>314.59031857178871</v>
      </c>
      <c r="H630" s="717">
        <f t="shared" si="160"/>
        <v>298.3684799695605</v>
      </c>
      <c r="I630" s="710">
        <f t="shared" si="161"/>
        <v>298.33791222301329</v>
      </c>
      <c r="J630" s="710">
        <f t="shared" si="162"/>
        <v>298.31646838513274</v>
      </c>
      <c r="K630" s="710">
        <f t="shared" si="163"/>
        <v>298.30375004825714</v>
      </c>
      <c r="L630" s="710">
        <f t="shared" si="164"/>
        <v>298.29951917444208</v>
      </c>
      <c r="N630" s="580">
        <v>556</v>
      </c>
      <c r="O630" s="710">
        <f t="shared" si="165"/>
        <v>2.1070528531457007</v>
      </c>
      <c r="P630" s="710">
        <f t="shared" si="166"/>
        <v>922.54091180590137</v>
      </c>
      <c r="Q630" s="710">
        <f t="shared" si="167"/>
        <v>911.35383878308005</v>
      </c>
      <c r="R630" s="710">
        <f t="shared" si="168"/>
        <v>903.31024193038797</v>
      </c>
      <c r="S630" s="710">
        <f t="shared" si="169"/>
        <v>898.44760155907466</v>
      </c>
      <c r="T630" s="710">
        <f t="shared" si="170"/>
        <v>896.78836082894838</v>
      </c>
    </row>
    <row r="631" spans="2:20">
      <c r="B631" s="580">
        <v>557</v>
      </c>
      <c r="C631" s="710">
        <f t="shared" si="155"/>
        <v>2.110842516550639</v>
      </c>
      <c r="D631" s="710">
        <f t="shared" si="156"/>
        <v>1454.3143774639489</v>
      </c>
      <c r="E631" s="710">
        <f t="shared" si="157"/>
        <v>704.44869686399761</v>
      </c>
      <c r="F631" s="710">
        <f t="shared" si="158"/>
        <v>394.2292147656766</v>
      </c>
      <c r="G631" s="710">
        <f t="shared" si="159"/>
        <v>314.66447179826247</v>
      </c>
      <c r="H631" s="717">
        <f t="shared" si="160"/>
        <v>298.37085561096671</v>
      </c>
      <c r="I631" s="710">
        <f t="shared" si="161"/>
        <v>298.34015001965594</v>
      </c>
      <c r="J631" s="710">
        <f t="shared" si="162"/>
        <v>298.31860846539519</v>
      </c>
      <c r="K631" s="710">
        <f t="shared" si="163"/>
        <v>298.30583174559052</v>
      </c>
      <c r="L631" s="710">
        <f t="shared" si="164"/>
        <v>298.30158134141294</v>
      </c>
      <c r="N631" s="580">
        <v>557</v>
      </c>
      <c r="O631" s="710">
        <f t="shared" si="165"/>
        <v>2.110842516550639</v>
      </c>
      <c r="P631" s="710">
        <f t="shared" si="166"/>
        <v>923.29906642584103</v>
      </c>
      <c r="Q631" s="710">
        <f t="shared" si="167"/>
        <v>912.12483076434194</v>
      </c>
      <c r="R631" s="710">
        <f t="shared" si="168"/>
        <v>904.09042660720877</v>
      </c>
      <c r="S631" s="710">
        <f t="shared" si="169"/>
        <v>899.23329080959343</v>
      </c>
      <c r="T631" s="710">
        <f t="shared" si="170"/>
        <v>897.57584050985145</v>
      </c>
    </row>
    <row r="632" spans="2:20">
      <c r="B632" s="580">
        <v>558</v>
      </c>
      <c r="C632" s="710">
        <f t="shared" si="155"/>
        <v>2.114632179955577</v>
      </c>
      <c r="D632" s="710">
        <f t="shared" si="156"/>
        <v>1454.3959925307856</v>
      </c>
      <c r="E632" s="710">
        <f t="shared" si="157"/>
        <v>704.96497742030886</v>
      </c>
      <c r="F632" s="710">
        <f t="shared" si="158"/>
        <v>394.50007473771819</v>
      </c>
      <c r="G632" s="710">
        <f t="shared" si="159"/>
        <v>314.73877166175225</v>
      </c>
      <c r="H632" s="717">
        <f t="shared" si="160"/>
        <v>298.37324136498341</v>
      </c>
      <c r="I632" s="710">
        <f t="shared" si="161"/>
        <v>298.34239765847968</v>
      </c>
      <c r="J632" s="710">
        <f t="shared" si="162"/>
        <v>298.32075819286786</v>
      </c>
      <c r="K632" s="710">
        <f t="shared" si="163"/>
        <v>298.30792297218886</v>
      </c>
      <c r="L632" s="710">
        <f t="shared" si="164"/>
        <v>298.30365299766243</v>
      </c>
      <c r="N632" s="580">
        <v>558</v>
      </c>
      <c r="O632" s="710">
        <f t="shared" si="165"/>
        <v>2.114632179955577</v>
      </c>
      <c r="P632" s="710">
        <f t="shared" si="166"/>
        <v>924.05634201249484</v>
      </c>
      <c r="Q632" s="710">
        <f t="shared" si="167"/>
        <v>912.89492882819331</v>
      </c>
      <c r="R632" s="710">
        <f t="shared" si="168"/>
        <v>904.86970670825826</v>
      </c>
      <c r="S632" s="710">
        <f t="shared" si="169"/>
        <v>900.01806910212895</v>
      </c>
      <c r="T632" s="710">
        <f t="shared" si="170"/>
        <v>898.36240715687848</v>
      </c>
    </row>
    <row r="633" spans="2:20">
      <c r="B633" s="580">
        <v>559</v>
      </c>
      <c r="C633" s="710">
        <f t="shared" si="155"/>
        <v>2.1184218433605153</v>
      </c>
      <c r="D633" s="710">
        <f t="shared" si="156"/>
        <v>1454.4774542678613</v>
      </c>
      <c r="E633" s="710">
        <f t="shared" si="157"/>
        <v>705.48045934531694</v>
      </c>
      <c r="F633" s="710">
        <f t="shared" si="158"/>
        <v>394.7709920870638</v>
      </c>
      <c r="G633" s="710">
        <f t="shared" si="159"/>
        <v>314.81321789818003</v>
      </c>
      <c r="H633" s="717">
        <f t="shared" si="160"/>
        <v>298.37563724957556</v>
      </c>
      <c r="I633" s="710">
        <f t="shared" si="161"/>
        <v>298.34465515799207</v>
      </c>
      <c r="J633" s="710">
        <f t="shared" si="162"/>
        <v>298.3229175864426</v>
      </c>
      <c r="K633" s="710">
        <f t="shared" si="163"/>
        <v>298.31002374717286</v>
      </c>
      <c r="L633" s="710">
        <f t="shared" si="164"/>
        <v>298.30573416238627</v>
      </c>
      <c r="N633" s="580">
        <v>559</v>
      </c>
      <c r="O633" s="710">
        <f t="shared" si="165"/>
        <v>2.1184218433605153</v>
      </c>
      <c r="P633" s="710">
        <f t="shared" si="166"/>
        <v>924.81273958504755</v>
      </c>
      <c r="Q633" s="710">
        <f t="shared" si="167"/>
        <v>913.66413401107604</v>
      </c>
      <c r="R633" s="710">
        <f t="shared" si="168"/>
        <v>905.64808328233619</v>
      </c>
      <c r="S633" s="710">
        <f t="shared" si="169"/>
        <v>900.80193749288071</v>
      </c>
      <c r="T633" s="710">
        <f t="shared" si="170"/>
        <v>899.14806182863538</v>
      </c>
    </row>
    <row r="634" spans="2:20">
      <c r="B634" s="580">
        <v>560</v>
      </c>
      <c r="C634" s="710">
        <f t="shared" si="155"/>
        <v>2.1222115067654537</v>
      </c>
      <c r="D634" s="710">
        <f t="shared" si="156"/>
        <v>1454.5587633655587</v>
      </c>
      <c r="E634" s="710">
        <f t="shared" si="157"/>
        <v>705.99514440202393</v>
      </c>
      <c r="F634" s="710">
        <f t="shared" si="158"/>
        <v>395.04196591300308</v>
      </c>
      <c r="G634" s="710">
        <f t="shared" si="159"/>
        <v>314.88781024304672</v>
      </c>
      <c r="H634" s="717">
        <f t="shared" si="160"/>
        <v>298.37804328266856</v>
      </c>
      <c r="I634" s="710">
        <f t="shared" si="161"/>
        <v>298.34692253666174</v>
      </c>
      <c r="J634" s="710">
        <f t="shared" si="162"/>
        <v>298.32508666497324</v>
      </c>
      <c r="K634" s="710">
        <f t="shared" si="163"/>
        <v>298.31213408962566</v>
      </c>
      <c r="L634" s="710">
        <f t="shared" si="164"/>
        <v>298.30782485474259</v>
      </c>
      <c r="N634" s="580">
        <v>560</v>
      </c>
      <c r="O634" s="710">
        <f t="shared" si="165"/>
        <v>2.1222115067654537</v>
      </c>
      <c r="P634" s="710">
        <f t="shared" si="166"/>
        <v>925.56826016150194</v>
      </c>
      <c r="Q634" s="710">
        <f t="shared" si="167"/>
        <v>914.43244734823008</v>
      </c>
      <c r="R634" s="710">
        <f t="shared" si="168"/>
        <v>906.42555737702605</v>
      </c>
      <c r="S634" s="710">
        <f t="shared" si="169"/>
        <v>901.58489703682324</v>
      </c>
      <c r="T634" s="710">
        <f t="shared" si="170"/>
        <v>899.93280558250115</v>
      </c>
    </row>
    <row r="635" spans="2:20">
      <c r="B635" s="580">
        <v>561</v>
      </c>
      <c r="C635" s="710">
        <f t="shared" si="155"/>
        <v>2.126001170170392</v>
      </c>
      <c r="D635" s="710">
        <f t="shared" si="156"/>
        <v>1454.6399205068471</v>
      </c>
      <c r="E635" s="710">
        <f t="shared" si="157"/>
        <v>706.50903434904455</v>
      </c>
      <c r="F635" s="710">
        <f t="shared" si="158"/>
        <v>395.31299531870076</v>
      </c>
      <c r="G635" s="710">
        <f t="shared" si="159"/>
        <v>314.96254843143788</v>
      </c>
      <c r="H635" s="717">
        <f t="shared" si="160"/>
        <v>298.38045948214813</v>
      </c>
      <c r="I635" s="710">
        <f t="shared" si="161"/>
        <v>298.34919981291864</v>
      </c>
      <c r="J635" s="710">
        <f t="shared" si="162"/>
        <v>298.32726544727518</v>
      </c>
      <c r="K635" s="710">
        <f t="shared" si="163"/>
        <v>298.31425401859246</v>
      </c>
      <c r="L635" s="710">
        <f t="shared" si="164"/>
        <v>298.30992509385186</v>
      </c>
      <c r="N635" s="580">
        <v>561</v>
      </c>
      <c r="O635" s="710">
        <f t="shared" si="165"/>
        <v>2.126001170170392</v>
      </c>
      <c r="P635" s="710">
        <f t="shared" si="166"/>
        <v>926.32290475868069</v>
      </c>
      <c r="Q635" s="710">
        <f t="shared" si="167"/>
        <v>915.19986987369566</v>
      </c>
      <c r="R635" s="710">
        <f t="shared" si="168"/>
        <v>907.20213003869674</v>
      </c>
      <c r="S635" s="710">
        <f t="shared" si="169"/>
        <v>902.36694878770834</v>
      </c>
      <c r="T635" s="710">
        <f t="shared" si="170"/>
        <v>900.71663947462844</v>
      </c>
    </row>
    <row r="636" spans="2:20">
      <c r="B636" s="580">
        <v>562</v>
      </c>
      <c r="C636" s="710">
        <f t="shared" si="155"/>
        <v>2.1297908335753304</v>
      </c>
      <c r="D636" s="710">
        <f t="shared" si="156"/>
        <v>1454.7209263673969</v>
      </c>
      <c r="E636" s="710">
        <f t="shared" si="157"/>
        <v>707.02213094061199</v>
      </c>
      <c r="F636" s="710">
        <f t="shared" si="158"/>
        <v>395.58407941118207</v>
      </c>
      <c r="G636" s="710">
        <f t="shared" si="159"/>
        <v>315.03743219802902</v>
      </c>
      <c r="H636" s="717">
        <f t="shared" si="160"/>
        <v>298.38288586586032</v>
      </c>
      <c r="I636" s="710">
        <f t="shared" si="161"/>
        <v>298.35148700515379</v>
      </c>
      <c r="J636" s="710">
        <f t="shared" si="162"/>
        <v>298.32945395212573</v>
      </c>
      <c r="K636" s="710">
        <f t="shared" si="163"/>
        <v>298.31638355308053</v>
      </c>
      <c r="L636" s="710">
        <f t="shared" si="164"/>
        <v>298.31203489879675</v>
      </c>
      <c r="N636" s="580">
        <v>562</v>
      </c>
      <c r="O636" s="710">
        <f t="shared" si="165"/>
        <v>2.1297908335753304</v>
      </c>
      <c r="P636" s="710">
        <f t="shared" si="166"/>
        <v>927.07667439222746</v>
      </c>
      <c r="Q636" s="710">
        <f t="shared" si="167"/>
        <v>915.96640262031337</v>
      </c>
      <c r="R636" s="710">
        <f t="shared" si="168"/>
        <v>907.97780231250397</v>
      </c>
      <c r="S636" s="710">
        <f t="shared" si="169"/>
        <v>903.14809379806559</v>
      </c>
      <c r="T636" s="710">
        <f t="shared" si="170"/>
        <v>901.49956455994572</v>
      </c>
    </row>
    <row r="637" spans="2:20">
      <c r="B637" s="580">
        <v>563</v>
      </c>
      <c r="C637" s="710">
        <f t="shared" si="155"/>
        <v>2.1335804969802687</v>
      </c>
      <c r="D637" s="710">
        <f t="shared" si="156"/>
        <v>1454.8017816156903</v>
      </c>
      <c r="E637" s="710">
        <f t="shared" si="157"/>
        <v>707.53443592658414</v>
      </c>
      <c r="F637" s="710">
        <f t="shared" si="158"/>
        <v>395.85521730131774</v>
      </c>
      <c r="G637" s="710">
        <f t="shared" si="159"/>
        <v>315.11246127709114</v>
      </c>
      <c r="H637" s="717">
        <f t="shared" si="160"/>
        <v>298.3853224516115</v>
      </c>
      <c r="I637" s="710">
        <f t="shared" si="161"/>
        <v>298.35378413171918</v>
      </c>
      <c r="J637" s="710">
        <f t="shared" si="162"/>
        <v>298.33165219826395</v>
      </c>
      <c r="K637" s="710">
        <f t="shared" si="163"/>
        <v>298.31852271205923</v>
      </c>
      <c r="L637" s="710">
        <f t="shared" si="164"/>
        <v>298.31415428862215</v>
      </c>
      <c r="N637" s="580">
        <v>563</v>
      </c>
      <c r="O637" s="710">
        <f t="shared" si="165"/>
        <v>2.1335804969802687</v>
      </c>
      <c r="P637" s="710">
        <f t="shared" si="166"/>
        <v>927.82957007660832</v>
      </c>
      <c r="Q637" s="710">
        <f t="shared" si="167"/>
        <v>916.73204661972682</v>
      </c>
      <c r="R637" s="710">
        <f t="shared" si="168"/>
        <v>908.75257524239146</v>
      </c>
      <c r="S637" s="710">
        <f t="shared" si="169"/>
        <v>903.92833311920447</v>
      </c>
      <c r="T637" s="710">
        <f t="shared" si="170"/>
        <v>902.28158189215799</v>
      </c>
    </row>
    <row r="638" spans="2:20">
      <c r="B638" s="580">
        <v>564</v>
      </c>
      <c r="C638" s="710">
        <f t="shared" si="155"/>
        <v>2.1373701603852071</v>
      </c>
      <c r="D638" s="710">
        <f t="shared" si="156"/>
        <v>1454.8824869131315</v>
      </c>
      <c r="E638" s="710">
        <f t="shared" si="157"/>
        <v>708.04595105245028</v>
      </c>
      <c r="F638" s="710">
        <f t="shared" si="158"/>
        <v>396.12640810380981</v>
      </c>
      <c r="G638" s="710">
        <f t="shared" si="159"/>
        <v>315.18763540249614</v>
      </c>
      <c r="H638" s="717">
        <f t="shared" si="160"/>
        <v>298.3877692571682</v>
      </c>
      <c r="I638" s="710">
        <f t="shared" si="161"/>
        <v>298.35609121092801</v>
      </c>
      <c r="J638" s="710">
        <f t="shared" si="162"/>
        <v>298.33386020439036</v>
      </c>
      <c r="K638" s="710">
        <f t="shared" si="163"/>
        <v>298.32067151446</v>
      </c>
      <c r="L638" s="710">
        <f t="shared" si="164"/>
        <v>298.31628328233506</v>
      </c>
      <c r="N638" s="580">
        <v>564</v>
      </c>
      <c r="O638" s="710">
        <f t="shared" si="165"/>
        <v>2.1373701603852071</v>
      </c>
      <c r="P638" s="710">
        <f t="shared" si="166"/>
        <v>928.58159282511326</v>
      </c>
      <c r="Q638" s="710">
        <f t="shared" si="167"/>
        <v>917.49680290238314</v>
      </c>
      <c r="R638" s="710">
        <f t="shared" si="168"/>
        <v>909.52644987109306</v>
      </c>
      <c r="S638" s="710">
        <f t="shared" si="169"/>
        <v>904.70766780121539</v>
      </c>
      <c r="T638" s="710">
        <f t="shared" si="170"/>
        <v>903.06269252374886</v>
      </c>
    </row>
    <row r="639" spans="2:20">
      <c r="B639" s="580">
        <v>565</v>
      </c>
      <c r="C639" s="710">
        <f t="shared" si="155"/>
        <v>2.1411598237901455</v>
      </c>
      <c r="D639" s="710">
        <f t="shared" si="156"/>
        <v>1454.9630429141557</v>
      </c>
      <c r="E639" s="710">
        <f t="shared" si="157"/>
        <v>708.55667805933706</v>
      </c>
      <c r="F639" s="710">
        <f t="shared" si="158"/>
        <v>396.39765093717654</v>
      </c>
      <c r="G639" s="710">
        <f t="shared" si="159"/>
        <v>315.26295430772211</v>
      </c>
      <c r="H639" s="717">
        <f t="shared" si="160"/>
        <v>298.39022630025727</v>
      </c>
      <c r="I639" s="710">
        <f t="shared" si="161"/>
        <v>298.35840826105442</v>
      </c>
      <c r="J639" s="710">
        <f t="shared" si="162"/>
        <v>298.33607798916717</v>
      </c>
      <c r="K639" s="710">
        <f t="shared" si="163"/>
        <v>298.32282997917616</v>
      </c>
      <c r="L639" s="710">
        <f t="shared" si="164"/>
        <v>298.31842189890455</v>
      </c>
      <c r="N639" s="580">
        <v>565</v>
      </c>
      <c r="O639" s="710">
        <f t="shared" si="165"/>
        <v>2.1411598237901455</v>
      </c>
      <c r="P639" s="710">
        <f t="shared" si="166"/>
        <v>929.33274364985721</v>
      </c>
      <c r="Q639" s="710">
        <f t="shared" si="167"/>
        <v>918.26067249753498</v>
      </c>
      <c r="R639" s="710">
        <f t="shared" si="168"/>
        <v>910.29942724013313</v>
      </c>
      <c r="S639" s="710">
        <f t="shared" si="169"/>
        <v>905.48609889297165</v>
      </c>
      <c r="T639" s="710">
        <f t="shared" si="170"/>
        <v>903.84289750598134</v>
      </c>
    </row>
    <row r="640" spans="2:20">
      <c r="B640" s="580">
        <v>566</v>
      </c>
      <c r="C640" s="710">
        <f t="shared" si="155"/>
        <v>2.1449494871950838</v>
      </c>
      <c r="D640" s="710">
        <f t="shared" si="156"/>
        <v>1455.0434502663347</v>
      </c>
      <c r="E640" s="710">
        <f t="shared" si="157"/>
        <v>709.06661868401522</v>
      </c>
      <c r="F640" s="710">
        <f t="shared" si="158"/>
        <v>396.66894492373831</v>
      </c>
      <c r="G640" s="710">
        <f t="shared" si="159"/>
        <v>315.33841772585896</v>
      </c>
      <c r="H640" s="717">
        <f t="shared" si="160"/>
        <v>298.39269359856559</v>
      </c>
      <c r="I640" s="710">
        <f t="shared" si="161"/>
        <v>298.36073530033337</v>
      </c>
      <c r="J640" s="710">
        <f t="shared" si="162"/>
        <v>298.33830557121797</v>
      </c>
      <c r="K640" s="710">
        <f t="shared" si="163"/>
        <v>298.32499812506296</v>
      </c>
      <c r="L640" s="710">
        <f t="shared" si="164"/>
        <v>298.32057015726167</v>
      </c>
      <c r="N640" s="580">
        <v>566</v>
      </c>
      <c r="O640" s="710">
        <f t="shared" si="165"/>
        <v>2.1449494871950838</v>
      </c>
      <c r="P640" s="710">
        <f t="shared" si="166"/>
        <v>930.08302356178172</v>
      </c>
      <c r="Q640" s="710">
        <f t="shared" si="167"/>
        <v>919.02365643324163</v>
      </c>
      <c r="R640" s="710">
        <f t="shared" si="168"/>
        <v>911.07150838982864</v>
      </c>
      <c r="S640" s="710">
        <f t="shared" si="169"/>
        <v>906.26362744212986</v>
      </c>
      <c r="T640" s="710">
        <f t="shared" si="170"/>
        <v>904.6221978888999</v>
      </c>
    </row>
    <row r="641" spans="2:20">
      <c r="B641" s="580">
        <v>567</v>
      </c>
      <c r="C641" s="710">
        <f t="shared" si="155"/>
        <v>2.1487391506000217</v>
      </c>
      <c r="D641" s="710">
        <f t="shared" si="156"/>
        <v>1455.1237096104821</v>
      </c>
      <c r="E641" s="710">
        <f t="shared" si="157"/>
        <v>709.57577465890643</v>
      </c>
      <c r="F641" s="710">
        <f t="shared" si="158"/>
        <v>396.94028918960277</v>
      </c>
      <c r="G641" s="710">
        <f t="shared" si="159"/>
        <v>315.41402538961347</v>
      </c>
      <c r="H641" s="717">
        <f t="shared" si="160"/>
        <v>298.39517116974031</v>
      </c>
      <c r="I641" s="710">
        <f t="shared" si="161"/>
        <v>298.36307234696085</v>
      </c>
      <c r="J641" s="710">
        <f t="shared" si="162"/>
        <v>298.34054296912797</v>
      </c>
      <c r="K641" s="710">
        <f t="shared" si="163"/>
        <v>298.32717597093739</v>
      </c>
      <c r="L641" s="710">
        <f t="shared" si="164"/>
        <v>298.32272807629948</v>
      </c>
      <c r="N641" s="580">
        <v>567</v>
      </c>
      <c r="O641" s="710">
        <f t="shared" si="165"/>
        <v>2.1487391506000217</v>
      </c>
      <c r="P641" s="710">
        <f t="shared" si="166"/>
        <v>930.83243357065624</v>
      </c>
      <c r="Q641" s="710">
        <f t="shared" si="167"/>
        <v>919.78575573637022</v>
      </c>
      <c r="R641" s="710">
        <f t="shared" si="168"/>
        <v>911.84269435929036</v>
      </c>
      <c r="S641" s="710">
        <f t="shared" si="169"/>
        <v>907.04025449513233</v>
      </c>
      <c r="T641" s="710">
        <f t="shared" si="170"/>
        <v>905.40059472133123</v>
      </c>
    </row>
    <row r="642" spans="2:20">
      <c r="B642" s="580">
        <v>568</v>
      </c>
      <c r="C642" s="710">
        <f t="shared" si="155"/>
        <v>2.1525288140049601</v>
      </c>
      <c r="D642" s="710">
        <f t="shared" si="156"/>
        <v>1455.2038215807559</v>
      </c>
      <c r="E642" s="710">
        <f t="shared" si="157"/>
        <v>710.08414771208993</v>
      </c>
      <c r="F642" s="710">
        <f t="shared" si="158"/>
        <v>397.21168286465047</v>
      </c>
      <c r="G642" s="710">
        <f t="shared" si="159"/>
        <v>315.48977703131476</v>
      </c>
      <c r="H642" s="717">
        <f t="shared" si="160"/>
        <v>298.39765903138863</v>
      </c>
      <c r="I642" s="710">
        <f t="shared" si="161"/>
        <v>298.3654194190936</v>
      </c>
      <c r="J642" s="710">
        <f t="shared" si="162"/>
        <v>298.34279020144373</v>
      </c>
      <c r="K642" s="710">
        <f t="shared" si="163"/>
        <v>298.32936353557824</v>
      </c>
      <c r="L642" s="710">
        <f t="shared" si="164"/>
        <v>298.32489567487295</v>
      </c>
      <c r="N642" s="580">
        <v>568</v>
      </c>
      <c r="O642" s="710">
        <f t="shared" si="165"/>
        <v>2.1525288140049601</v>
      </c>
      <c r="P642" s="710">
        <f t="shared" si="166"/>
        <v>931.58097468507958</v>
      </c>
      <c r="Q642" s="710">
        <f t="shared" si="167"/>
        <v>920.54697143259727</v>
      </c>
      <c r="R642" s="710">
        <f t="shared" si="168"/>
        <v>912.61298618642434</v>
      </c>
      <c r="S642" s="710">
        <f t="shared" si="169"/>
        <v>907.8159810972079</v>
      </c>
      <c r="T642" s="710">
        <f t="shared" si="170"/>
        <v>906.17808905088611</v>
      </c>
    </row>
    <row r="643" spans="2:20">
      <c r="B643" s="580">
        <v>569</v>
      </c>
      <c r="C643" s="710">
        <f t="shared" si="155"/>
        <v>2.1563184774098985</v>
      </c>
      <c r="D643" s="710">
        <f t="shared" si="156"/>
        <v>1455.2837868047591</v>
      </c>
      <c r="E643" s="710">
        <f t="shared" si="157"/>
        <v>710.59173956730899</v>
      </c>
      <c r="F643" s="710">
        <f t="shared" si="158"/>
        <v>397.48312508252064</v>
      </c>
      <c r="G643" s="710">
        <f t="shared" si="159"/>
        <v>315.56567238291939</v>
      </c>
      <c r="H643" s="717">
        <f t="shared" si="160"/>
        <v>298.40015720107777</v>
      </c>
      <c r="I643" s="710">
        <f t="shared" si="161"/>
        <v>298.36777653484921</v>
      </c>
      <c r="J643" s="710">
        <f t="shared" si="162"/>
        <v>298.34504728667321</v>
      </c>
      <c r="K643" s="710">
        <f t="shared" si="163"/>
        <v>298.33156083772599</v>
      </c>
      <c r="L643" s="710">
        <f t="shared" si="164"/>
        <v>298.32707297179871</v>
      </c>
      <c r="N643" s="580">
        <v>569</v>
      </c>
      <c r="O643" s="710">
        <f t="shared" si="165"/>
        <v>2.1563184774098985</v>
      </c>
      <c r="P643" s="710">
        <f t="shared" si="166"/>
        <v>932.32864791248073</v>
      </c>
      <c r="Q643" s="710">
        <f t="shared" si="167"/>
        <v>921.30730454641048</v>
      </c>
      <c r="R643" s="710">
        <f t="shared" si="168"/>
        <v>913.38238490793321</v>
      </c>
      <c r="S643" s="710">
        <f t="shared" si="169"/>
        <v>908.59080829237359</v>
      </c>
      <c r="T643" s="710">
        <f t="shared" si="170"/>
        <v>906.95468192396083</v>
      </c>
    </row>
    <row r="644" spans="2:20">
      <c r="B644" s="580">
        <v>570</v>
      </c>
      <c r="C644" s="710">
        <f t="shared" si="155"/>
        <v>2.1601081408148368</v>
      </c>
      <c r="D644" s="710">
        <f t="shared" si="156"/>
        <v>1455.3636059036403</v>
      </c>
      <c r="E644" s="710">
        <f t="shared" si="157"/>
        <v>711.09855194397835</v>
      </c>
      <c r="F644" s="710">
        <f t="shared" si="158"/>
        <v>397.75461498059661</v>
      </c>
      <c r="G644" s="710">
        <f t="shared" si="159"/>
        <v>315.64171117601671</v>
      </c>
      <c r="H644" s="717">
        <f t="shared" si="160"/>
        <v>298.40266569633513</v>
      </c>
      <c r="I644" s="710">
        <f t="shared" si="161"/>
        <v>298.37014371230612</v>
      </c>
      <c r="J644" s="710">
        <f t="shared" si="162"/>
        <v>298.34731424328561</v>
      </c>
      <c r="K644" s="710">
        <f t="shared" si="163"/>
        <v>298.33376789608292</v>
      </c>
      <c r="L644" s="710">
        <f t="shared" si="164"/>
        <v>298.32925998585546</v>
      </c>
      <c r="N644" s="580">
        <v>570</v>
      </c>
      <c r="O644" s="710">
        <f t="shared" si="165"/>
        <v>2.1601081408148368</v>
      </c>
      <c r="P644" s="710">
        <f t="shared" si="166"/>
        <v>933.0754542591211</v>
      </c>
      <c r="Q644" s="710">
        <f t="shared" si="167"/>
        <v>922.06675610110915</v>
      </c>
      <c r="R644" s="710">
        <f t="shared" si="168"/>
        <v>914.15089155931742</v>
      </c>
      <c r="S644" s="710">
        <f t="shared" si="169"/>
        <v>909.36473712343604</v>
      </c>
      <c r="T644" s="710">
        <f t="shared" si="170"/>
        <v>907.73037438573817</v>
      </c>
    </row>
    <row r="645" spans="2:20">
      <c r="B645" s="580">
        <v>571</v>
      </c>
      <c r="C645" s="710">
        <f t="shared" si="155"/>
        <v>2.1638978042197752</v>
      </c>
      <c r="D645" s="710">
        <f t="shared" si="156"/>
        <v>1455.4432794921913</v>
      </c>
      <c r="E645" s="710">
        <f t="shared" si="157"/>
        <v>711.60458655719094</v>
      </c>
      <c r="F645" s="710">
        <f t="shared" si="158"/>
        <v>398.02615169999171</v>
      </c>
      <c r="G645" s="710">
        <f t="shared" si="159"/>
        <v>315.71789314183417</v>
      </c>
      <c r="H645" s="717">
        <f t="shared" si="160"/>
        <v>298.40518453464801</v>
      </c>
      <c r="I645" s="710">
        <f t="shared" si="161"/>
        <v>298.37252096950334</v>
      </c>
      <c r="J645" s="710">
        <f t="shared" si="162"/>
        <v>298.3495910897114</v>
      </c>
      <c r="K645" s="710">
        <f t="shared" si="163"/>
        <v>298.33598472931271</v>
      </c>
      <c r="L645" s="710">
        <f t="shared" si="164"/>
        <v>298.33145673578326</v>
      </c>
      <c r="N645" s="580">
        <v>571</v>
      </c>
      <c r="O645" s="710">
        <f t="shared" si="165"/>
        <v>2.1638978042197752</v>
      </c>
      <c r="P645" s="710">
        <f t="shared" si="166"/>
        <v>933.82139473009522</v>
      </c>
      <c r="Q645" s="710">
        <f t="shared" si="167"/>
        <v>922.82532711880663</v>
      </c>
      <c r="R645" s="710">
        <f t="shared" si="168"/>
        <v>914.91850717487716</v>
      </c>
      <c r="S645" s="710">
        <f t="shared" si="169"/>
        <v>910.1377686319928</v>
      </c>
      <c r="T645" s="710">
        <f t="shared" si="170"/>
        <v>908.50516748018913</v>
      </c>
    </row>
    <row r="646" spans="2:20">
      <c r="B646" s="580">
        <v>572</v>
      </c>
      <c r="C646" s="710">
        <f t="shared" si="155"/>
        <v>2.1676874676247135</v>
      </c>
      <c r="D646" s="710">
        <f t="shared" si="156"/>
        <v>1455.5228081789426</v>
      </c>
      <c r="E646" s="710">
        <f t="shared" si="157"/>
        <v>712.10984511772472</v>
      </c>
      <c r="F646" s="710">
        <f t="shared" si="158"/>
        <v>398.29773438553485</v>
      </c>
      <c r="G646" s="710">
        <f t="shared" si="159"/>
        <v>315.79421801124232</v>
      </c>
      <c r="H646" s="717">
        <f t="shared" si="160"/>
        <v>298.40771373346371</v>
      </c>
      <c r="I646" s="710">
        <f t="shared" si="161"/>
        <v>298.37490832444064</v>
      </c>
      <c r="J646" s="710">
        <f t="shared" si="162"/>
        <v>298.35187784434231</v>
      </c>
      <c r="K646" s="710">
        <f t="shared" si="163"/>
        <v>298.33821135604069</v>
      </c>
      <c r="L646" s="710">
        <f t="shared" si="164"/>
        <v>298.33366324028401</v>
      </c>
      <c r="N646" s="580">
        <v>572</v>
      </c>
      <c r="O646" s="710">
        <f t="shared" si="165"/>
        <v>2.1676874676247135</v>
      </c>
      <c r="P646" s="710">
        <f t="shared" si="166"/>
        <v>934.56647032933199</v>
      </c>
      <c r="Q646" s="710">
        <f t="shared" si="167"/>
        <v>923.58301862043106</v>
      </c>
      <c r="R646" s="710">
        <f t="shared" si="168"/>
        <v>915.68523278771318</v>
      </c>
      <c r="S646" s="710">
        <f t="shared" si="169"/>
        <v>910.90990385843349</v>
      </c>
      <c r="T646" s="710">
        <f t="shared" si="170"/>
        <v>909.27906225007462</v>
      </c>
    </row>
    <row r="647" spans="2:20">
      <c r="B647" s="580">
        <v>573</v>
      </c>
      <c r="C647" s="710">
        <f t="shared" si="155"/>
        <v>2.1714771310296519</v>
      </c>
      <c r="D647" s="710">
        <f t="shared" si="156"/>
        <v>1455.602192566259</v>
      </c>
      <c r="E647" s="710">
        <f t="shared" si="157"/>
        <v>712.61432933205003</v>
      </c>
      <c r="F647" s="710">
        <f t="shared" si="158"/>
        <v>398.56936218575618</v>
      </c>
      <c r="G647" s="710">
        <f t="shared" si="159"/>
        <v>315.87068551476011</v>
      </c>
      <c r="H647" s="717">
        <f t="shared" si="160"/>
        <v>298.41025331018949</v>
      </c>
      <c r="I647" s="710">
        <f t="shared" si="161"/>
        <v>298.37730579507837</v>
      </c>
      <c r="J647" s="710">
        <f t="shared" si="162"/>
        <v>298.35417452553122</v>
      </c>
      <c r="K647" s="710">
        <f t="shared" si="163"/>
        <v>298.34044779485356</v>
      </c>
      <c r="L647" s="710">
        <f t="shared" si="164"/>
        <v>298.33587951802139</v>
      </c>
      <c r="N647" s="580">
        <v>573</v>
      </c>
      <c r="O647" s="710">
        <f t="shared" si="165"/>
        <v>2.1714771310296519</v>
      </c>
      <c r="P647" s="710">
        <f t="shared" si="166"/>
        <v>935.31068205959684</v>
      </c>
      <c r="Q647" s="710">
        <f t="shared" si="167"/>
        <v>924.33983162572667</v>
      </c>
      <c r="R647" s="710">
        <f t="shared" si="168"/>
        <v>916.45106942972825</v>
      </c>
      <c r="S647" s="710">
        <f t="shared" si="169"/>
        <v>911.68114384194178</v>
      </c>
      <c r="T647" s="710">
        <f t="shared" si="170"/>
        <v>910.05205973694603</v>
      </c>
    </row>
    <row r="648" spans="2:20">
      <c r="B648" s="580">
        <v>574</v>
      </c>
      <c r="C648" s="710">
        <f t="shared" si="155"/>
        <v>2.1752667944345903</v>
      </c>
      <c r="D648" s="710">
        <f t="shared" si="156"/>
        <v>1455.6814332504318</v>
      </c>
      <c r="E648" s="710">
        <f t="shared" si="157"/>
        <v>713.11804090233727</v>
      </c>
      <c r="F648" s="710">
        <f t="shared" si="158"/>
        <v>398.84103425287338</v>
      </c>
      <c r="G648" s="710">
        <f t="shared" si="159"/>
        <v>315.94729538255996</v>
      </c>
      <c r="H648" s="717">
        <f t="shared" si="160"/>
        <v>298.4128032821925</v>
      </c>
      <c r="I648" s="710">
        <f t="shared" si="161"/>
        <v>298.37971339933756</v>
      </c>
      <c r="J648" s="710">
        <f t="shared" si="162"/>
        <v>298.35648115159211</v>
      </c>
      <c r="K648" s="710">
        <f t="shared" si="163"/>
        <v>298.34269406429974</v>
      </c>
      <c r="L648" s="710">
        <f t="shared" si="164"/>
        <v>298.33810558762019</v>
      </c>
      <c r="N648" s="580">
        <v>574</v>
      </c>
      <c r="O648" s="710">
        <f t="shared" si="165"/>
        <v>2.1752667944345903</v>
      </c>
      <c r="P648" s="710">
        <f t="shared" si="166"/>
        <v>936.0540309224923</v>
      </c>
      <c r="Q648" s="710">
        <f t="shared" si="167"/>
        <v>925.09576715325534</v>
      </c>
      <c r="R648" s="710">
        <f t="shared" si="168"/>
        <v>917.21601813162931</v>
      </c>
      <c r="S648" s="710">
        <f t="shared" si="169"/>
        <v>912.45148962049643</v>
      </c>
      <c r="T648" s="710">
        <f t="shared" si="170"/>
        <v>910.82416098114766</v>
      </c>
    </row>
    <row r="649" spans="2:20">
      <c r="B649" s="580">
        <v>575</v>
      </c>
      <c r="C649" s="710">
        <f t="shared" si="155"/>
        <v>2.1790564578395286</v>
      </c>
      <c r="D649" s="710">
        <f t="shared" si="156"/>
        <v>1455.7605308217712</v>
      </c>
      <c r="E649" s="710">
        <f t="shared" si="157"/>
        <v>713.62098152646331</v>
      </c>
      <c r="F649" s="710">
        <f t="shared" si="158"/>
        <v>399.11274974277705</v>
      </c>
      <c r="G649" s="710">
        <f t="shared" si="159"/>
        <v>316.02404734447271</v>
      </c>
      <c r="H649" s="717">
        <f t="shared" si="160"/>
        <v>298.41536366679981</v>
      </c>
      <c r="I649" s="710">
        <f t="shared" si="161"/>
        <v>298.38213115509973</v>
      </c>
      <c r="J649" s="710">
        <f t="shared" si="162"/>
        <v>298.35879774080001</v>
      </c>
      <c r="K649" s="710">
        <f t="shared" si="163"/>
        <v>298.34495018288862</v>
      </c>
      <c r="L649" s="710">
        <f t="shared" si="164"/>
        <v>298.3403414676672</v>
      </c>
      <c r="N649" s="580">
        <v>575</v>
      </c>
      <c r="O649" s="710">
        <f t="shared" si="165"/>
        <v>2.1790564578395286</v>
      </c>
      <c r="P649" s="710">
        <f t="shared" si="166"/>
        <v>936.79651791845936</v>
      </c>
      <c r="Q649" s="710">
        <f t="shared" si="167"/>
        <v>925.8508262203984</v>
      </c>
      <c r="R649" s="710">
        <f t="shared" si="168"/>
        <v>917.98007992292764</v>
      </c>
      <c r="S649" s="710">
        <f t="shared" si="169"/>
        <v>913.22094223087265</v>
      </c>
      <c r="T649" s="710">
        <f t="shared" si="170"/>
        <v>911.59536702181708</v>
      </c>
    </row>
    <row r="650" spans="2:20">
      <c r="B650" s="580">
        <v>576</v>
      </c>
      <c r="C650" s="710">
        <f t="shared" si="155"/>
        <v>2.1828461212444665</v>
      </c>
      <c r="D650" s="710">
        <f t="shared" si="156"/>
        <v>1455.8394858646955</v>
      </c>
      <c r="E650" s="710">
        <f t="shared" si="157"/>
        <v>714.1231528980195</v>
      </c>
      <c r="F650" s="710">
        <f t="shared" si="158"/>
        <v>399.38450781501689</v>
      </c>
      <c r="G650" s="710">
        <f t="shared" si="159"/>
        <v>316.10094112999292</v>
      </c>
      <c r="H650" s="717">
        <f t="shared" si="160"/>
        <v>298.41793448129835</v>
      </c>
      <c r="I650" s="710">
        <f t="shared" si="161"/>
        <v>298.38455908020694</v>
      </c>
      <c r="J650" s="710">
        <f t="shared" si="162"/>
        <v>298.36112431139094</v>
      </c>
      <c r="K650" s="710">
        <f t="shared" si="163"/>
        <v>298.34721616909133</v>
      </c>
      <c r="L650" s="710">
        <f t="shared" si="164"/>
        <v>298.3425871767102</v>
      </c>
      <c r="N650" s="580">
        <v>576</v>
      </c>
      <c r="O650" s="710">
        <f t="shared" si="165"/>
        <v>2.1828461212444665</v>
      </c>
      <c r="P650" s="710">
        <f t="shared" si="166"/>
        <v>937.53814404677939</v>
      </c>
      <c r="Q650" s="710">
        <f t="shared" si="167"/>
        <v>926.60500984335727</v>
      </c>
      <c r="R650" s="710">
        <f t="shared" si="168"/>
        <v>918.74325583194127</v>
      </c>
      <c r="S650" s="710">
        <f t="shared" si="169"/>
        <v>913.98950270864339</v>
      </c>
      <c r="T650" s="710">
        <f t="shared" si="170"/>
        <v>912.36567889688752</v>
      </c>
    </row>
    <row r="651" spans="2:20">
      <c r="B651" s="580">
        <v>577</v>
      </c>
      <c r="C651" s="710">
        <f t="shared" ref="C651:C707" si="171">$C$73*B651</f>
        <v>2.1866357846494049</v>
      </c>
      <c r="D651" s="710">
        <f t="shared" ref="D651:D707" si="172">(1-2*FoAb-2*FoAb*BiCombAb)*D650+2*FoAb*E650+2*FoAb*BiCombAb*Tcomb</f>
        <v>1455.9182989578201</v>
      </c>
      <c r="E651" s="710">
        <f t="shared" ref="E651:E707" si="173">FoAb*D650+(1-2*FoAb)*E650+FoAb*F650</f>
        <v>714.62455670631903</v>
      </c>
      <c r="F651" s="710">
        <f t="shared" ref="F651:F707" si="174">FoAb*E650+(1-2*FoAb)*F650+FoAb*G650</f>
        <v>399.65630763278773</v>
      </c>
      <c r="G651" s="710">
        <f t="shared" ref="G651:G707" si="175">FoAb*F650+(1-2*FoAb)*G650+FoAb*H650</f>
        <v>316.17797646828382</v>
      </c>
      <c r="H651" s="717">
        <f t="shared" ref="H651:H707" si="176">_FoN1*G650+(1-_FoN1-_FoN2)*H650+_FoN2*I650</f>
        <v>298.42051574293481</v>
      </c>
      <c r="I651" s="710">
        <f t="shared" ref="I651:I707" si="177">FoCase*H650+(1-2*FoCase)*I650+FoCase*J650</f>
        <v>298.38699719246171</v>
      </c>
      <c r="J651" s="710">
        <f t="shared" ref="J651:J707" si="178">FoCase*I650+(1-2*FoCase)*J650+FoCase*K650</f>
        <v>298.36346088156199</v>
      </c>
      <c r="K651" s="710">
        <f t="shared" ref="K651:K707" si="179">FoCase*J650+(1-2*FoCase)*K650+FoCase*L650</f>
        <v>298.34949204134</v>
      </c>
      <c r="L651" s="710">
        <f t="shared" ref="L651:L707" si="180">(1-2*FoCase-2*FoCase*BiAtmCase)*L650+2*FoCase*K650+2*FoCase*BiAtmCase*Tatm</f>
        <v>298.34484273325864</v>
      </c>
      <c r="N651" s="580">
        <v>577</v>
      </c>
      <c r="O651" s="710">
        <f t="shared" ref="O651:O703" si="181">$O$73*N651</f>
        <v>2.1866357846494049</v>
      </c>
      <c r="P651" s="710">
        <f t="shared" ref="P651:P703" si="182">(1-2*FoCase-2*FoCase*BiCombCase)*P650+2*FoCase*Q650+2*FoCase*BiCombCase*Tcomb</f>
        <v>938.27891030557521</v>
      </c>
      <c r="Q651" s="710">
        <f t="shared" ref="Q651:Q703" si="183">FoCase*P650+(1-2*FoCase)*Q650+FoCase*R650</f>
        <v>927.35831903715518</v>
      </c>
      <c r="R651" s="710">
        <f t="shared" ref="R651:R703" si="184">FoCase*Q650+(1-2*FoCase)*R650+FoCase*S650</f>
        <v>919.50554688579564</v>
      </c>
      <c r="S651" s="710">
        <f t="shared" ref="S651:S703" si="185">FoCase*R650+(1-2*FoCase)*S650+FoCase*T650</f>
        <v>914.75717208818116</v>
      </c>
      <c r="T651" s="710">
        <f t="shared" ref="T651:T703" si="186">(1-2*FoCase-2*FoCase*BiAtmCase)*T650+2*FoCase*S650+2*FoCase*BiAtmCase*Tatm</f>
        <v>913.13509764308833</v>
      </c>
    </row>
    <row r="652" spans="2:20">
      <c r="B652" s="580">
        <v>578</v>
      </c>
      <c r="C652" s="710">
        <f t="shared" si="171"/>
        <v>2.1904254480543432</v>
      </c>
      <c r="D652" s="710">
        <f t="shared" si="172"/>
        <v>1455.9969706740444</v>
      </c>
      <c r="E652" s="710">
        <f t="shared" si="173"/>
        <v>715.1251946364041</v>
      </c>
      <c r="F652" s="710">
        <f t="shared" si="174"/>
        <v>399.92814836291535</v>
      </c>
      <c r="G652" s="710">
        <f t="shared" si="175"/>
        <v>316.25515308818234</v>
      </c>
      <c r="H652" s="717">
        <f t="shared" si="176"/>
        <v>298.42310746891582</v>
      </c>
      <c r="I652" s="710">
        <f t="shared" si="177"/>
        <v>298.38944550962702</v>
      </c>
      <c r="J652" s="710">
        <f t="shared" si="178"/>
        <v>298.36580746947112</v>
      </c>
      <c r="K652" s="710">
        <f t="shared" si="179"/>
        <v>298.35177781802815</v>
      </c>
      <c r="L652" s="710">
        <f t="shared" si="180"/>
        <v>298.3471081557833</v>
      </c>
      <c r="N652" s="580">
        <v>578</v>
      </c>
      <c r="O652" s="710">
        <f t="shared" si="181"/>
        <v>2.1904254480543432</v>
      </c>
      <c r="P652" s="710">
        <f t="shared" si="182"/>
        <v>939.01881769181216</v>
      </c>
      <c r="Q652" s="710">
        <f t="shared" si="183"/>
        <v>928.11075481563864</v>
      </c>
      <c r="R652" s="710">
        <f t="shared" si="184"/>
        <v>920.26695411042533</v>
      </c>
      <c r="S652" s="710">
        <f t="shared" si="185"/>
        <v>915.52395140265935</v>
      </c>
      <c r="T652" s="710">
        <f t="shared" si="186"/>
        <v>913.90362429594722</v>
      </c>
    </row>
    <row r="653" spans="2:20">
      <c r="B653" s="580">
        <v>579</v>
      </c>
      <c r="C653" s="710">
        <f t="shared" si="171"/>
        <v>2.1942151114592816</v>
      </c>
      <c r="D653" s="710">
        <f t="shared" si="172"/>
        <v>1456.075501580638</v>
      </c>
      <c r="E653" s="710">
        <f t="shared" si="173"/>
        <v>715.62506836905402</v>
      </c>
      <c r="F653" s="710">
        <f t="shared" si="174"/>
        <v>400.20002917584281</v>
      </c>
      <c r="G653" s="710">
        <f t="shared" si="175"/>
        <v>316.33247071820404</v>
      </c>
      <c r="H653" s="717">
        <f t="shared" si="176"/>
        <v>298.42570967640768</v>
      </c>
      <c r="I653" s="710">
        <f t="shared" si="177"/>
        <v>298.39190404942627</v>
      </c>
      <c r="J653" s="710">
        <f t="shared" si="178"/>
        <v>298.36816409323717</v>
      </c>
      <c r="K653" s="710">
        <f t="shared" si="179"/>
        <v>298.35407351751047</v>
      </c>
      <c r="L653" s="710">
        <f t="shared" si="180"/>
        <v>298.34938346271616</v>
      </c>
      <c r="N653" s="580">
        <v>579</v>
      </c>
      <c r="O653" s="710">
        <f t="shared" si="181"/>
        <v>2.1942151114592816</v>
      </c>
      <c r="P653" s="710">
        <f t="shared" si="182"/>
        <v>939.75786720129975</v>
      </c>
      <c r="Q653" s="710">
        <f t="shared" si="183"/>
        <v>928.86231819147838</v>
      </c>
      <c r="R653" s="710">
        <f t="shared" si="184"/>
        <v>921.02747853057588</v>
      </c>
      <c r="S653" s="710">
        <f t="shared" si="185"/>
        <v>916.28984168405293</v>
      </c>
      <c r="T653" s="710">
        <f t="shared" si="186"/>
        <v>914.67125988979114</v>
      </c>
    </row>
    <row r="654" spans="2:20">
      <c r="B654" s="580">
        <v>580</v>
      </c>
      <c r="C654" s="710">
        <f t="shared" si="171"/>
        <v>2.19800477486422</v>
      </c>
      <c r="D654" s="710">
        <f t="shared" si="172"/>
        <v>1456.153892239324</v>
      </c>
      <c r="E654" s="710">
        <f t="shared" si="173"/>
        <v>716.1241795807922</v>
      </c>
      <c r="F654" s="710">
        <f t="shared" si="174"/>
        <v>400.47194924561626</v>
      </c>
      <c r="G654" s="710">
        <f t="shared" si="175"/>
        <v>316.40992908654806</v>
      </c>
      <c r="H654" s="717">
        <f t="shared" si="176"/>
        <v>298.42832238253641</v>
      </c>
      <c r="I654" s="710">
        <f t="shared" si="177"/>
        <v>298.39437282954322</v>
      </c>
      <c r="J654" s="710">
        <f t="shared" si="178"/>
        <v>298.37053077093981</v>
      </c>
      <c r="K654" s="710">
        <f t="shared" si="179"/>
        <v>298.3563791581027</v>
      </c>
      <c r="L654" s="710">
        <f t="shared" si="180"/>
        <v>298.3516686724505</v>
      </c>
      <c r="N654" s="580">
        <v>580</v>
      </c>
      <c r="O654" s="710">
        <f t="shared" si="181"/>
        <v>2.19800477486422</v>
      </c>
      <c r="P654" s="710">
        <f t="shared" si="182"/>
        <v>940.49605982869264</v>
      </c>
      <c r="Q654" s="710">
        <f t="shared" si="183"/>
        <v>929.61301017617131</v>
      </c>
      <c r="R654" s="710">
        <f t="shared" si="184"/>
        <v>921.7871211698041</v>
      </c>
      <c r="S654" s="710">
        <f t="shared" si="185"/>
        <v>917.05484396314091</v>
      </c>
      <c r="T654" s="710">
        <f t="shared" si="186"/>
        <v>915.43800545774764</v>
      </c>
    </row>
    <row r="655" spans="2:20">
      <c r="B655" s="580">
        <v>581</v>
      </c>
      <c r="C655" s="710">
        <f t="shared" si="171"/>
        <v>2.2017944382691583</v>
      </c>
      <c r="D655" s="710">
        <f t="shared" si="172"/>
        <v>1456.232143206362</v>
      </c>
      <c r="E655" s="710">
        <f t="shared" si="173"/>
        <v>716.62252994389462</v>
      </c>
      <c r="F655" s="710">
        <f t="shared" si="174"/>
        <v>400.74390774987148</v>
      </c>
      <c r="G655" s="710">
        <f t="shared" si="175"/>
        <v>316.48752792110213</v>
      </c>
      <c r="H655" s="717">
        <f t="shared" si="176"/>
        <v>298.43094560438794</v>
      </c>
      <c r="I655" s="710">
        <f t="shared" si="177"/>
        <v>298.39685186762188</v>
      </c>
      <c r="J655" s="710">
        <f t="shared" si="178"/>
        <v>298.37290752061955</v>
      </c>
      <c r="K655" s="710">
        <f t="shared" si="179"/>
        <v>298.3586947580817</v>
      </c>
      <c r="L655" s="710">
        <f t="shared" si="180"/>
        <v>298.35396380334072</v>
      </c>
      <c r="N655" s="580">
        <v>581</v>
      </c>
      <c r="O655" s="710">
        <f t="shared" si="181"/>
        <v>2.2017944382691583</v>
      </c>
      <c r="P655" s="710">
        <f t="shared" si="182"/>
        <v>941.23339656749283</v>
      </c>
      <c r="Q655" s="710">
        <f t="shared" si="183"/>
        <v>930.36283178004157</v>
      </c>
      <c r="R655" s="710">
        <f t="shared" si="184"/>
        <v>922.5458830504806</v>
      </c>
      <c r="S655" s="710">
        <f t="shared" si="185"/>
        <v>917.81895926950665</v>
      </c>
      <c r="T655" s="710">
        <f t="shared" si="186"/>
        <v>916.20386203174678</v>
      </c>
    </row>
    <row r="656" spans="2:20">
      <c r="B656" s="580">
        <v>582</v>
      </c>
      <c r="C656" s="710">
        <f t="shared" si="171"/>
        <v>2.2055841016740967</v>
      </c>
      <c r="D656" s="710">
        <f t="shared" si="172"/>
        <v>1456.3102550326305</v>
      </c>
      <c r="E656" s="710">
        <f t="shared" si="173"/>
        <v>717.12012112639707</v>
      </c>
      <c r="F656" s="710">
        <f t="shared" si="174"/>
        <v>401.01590386981962</v>
      </c>
      <c r="G656" s="710">
        <f t="shared" si="175"/>
        <v>316.56526694944739</v>
      </c>
      <c r="H656" s="717">
        <f t="shared" si="176"/>
        <v>298.43357935900769</v>
      </c>
      <c r="I656" s="710">
        <f t="shared" si="177"/>
        <v>298.39934118126666</v>
      </c>
      <c r="J656" s="710">
        <f t="shared" si="178"/>
        <v>298.37529436027762</v>
      </c>
      <c r="K656" s="710">
        <f t="shared" si="179"/>
        <v>298.36102033568545</v>
      </c>
      <c r="L656" s="710">
        <f t="shared" si="180"/>
        <v>298.35626887370239</v>
      </c>
      <c r="N656" s="580">
        <v>582</v>
      </c>
      <c r="O656" s="710">
        <f t="shared" si="181"/>
        <v>2.2055841016740967</v>
      </c>
      <c r="P656" s="710">
        <f t="shared" si="182"/>
        <v>941.96987841005</v>
      </c>
      <c r="Q656" s="710">
        <f t="shared" si="183"/>
        <v>931.11178401224151</v>
      </c>
      <c r="R656" s="710">
        <f t="shared" si="184"/>
        <v>923.30376519379001</v>
      </c>
      <c r="S656" s="710">
        <f t="shared" si="185"/>
        <v>918.58218863154025</v>
      </c>
      <c r="T656" s="710">
        <f t="shared" si="186"/>
        <v>916.96883064252177</v>
      </c>
    </row>
    <row r="657" spans="2:20">
      <c r="B657" s="580">
        <v>583</v>
      </c>
      <c r="C657" s="710">
        <f t="shared" si="171"/>
        <v>2.209373765079035</v>
      </c>
      <c r="D657" s="710">
        <f t="shared" si="172"/>
        <v>1456.3882282637057</v>
      </c>
      <c r="E657" s="710">
        <f t="shared" si="173"/>
        <v>717.61695479210334</v>
      </c>
      <c r="F657" s="710">
        <f t="shared" si="174"/>
        <v>401.28793679023403</v>
      </c>
      <c r="G657" s="710">
        <f t="shared" si="175"/>
        <v>316.64314589886339</v>
      </c>
      <c r="H657" s="717">
        <f t="shared" si="176"/>
        <v>298.43622366340082</v>
      </c>
      <c r="I657" s="710">
        <f t="shared" si="177"/>
        <v>298.40184078804231</v>
      </c>
      <c r="J657" s="710">
        <f t="shared" si="178"/>
        <v>298.37769130787598</v>
      </c>
      <c r="K657" s="710">
        <f t="shared" si="179"/>
        <v>298.3633559091129</v>
      </c>
      <c r="L657" s="710">
        <f t="shared" si="180"/>
        <v>298.35858390181221</v>
      </c>
      <c r="N657" s="580">
        <v>583</v>
      </c>
      <c r="O657" s="710">
        <f t="shared" si="181"/>
        <v>2.209373765079035</v>
      </c>
      <c r="P657" s="710">
        <f t="shared" si="182"/>
        <v>942.7055063475633</v>
      </c>
      <c r="Q657" s="710">
        <f t="shared" si="183"/>
        <v>931.85986788075388</v>
      </c>
      <c r="R657" s="710">
        <f t="shared" si="184"/>
        <v>924.06076861973338</v>
      </c>
      <c r="S657" s="710">
        <f t="shared" si="185"/>
        <v>919.34453307643923</v>
      </c>
      <c r="T657" s="710">
        <f t="shared" si="186"/>
        <v>917.73291231961093</v>
      </c>
    </row>
    <row r="658" spans="2:20">
      <c r="B658" s="580">
        <v>584</v>
      </c>
      <c r="C658" s="710">
        <f t="shared" si="171"/>
        <v>2.2131634284839734</v>
      </c>
      <c r="D658" s="710">
        <f t="shared" si="172"/>
        <v>1456.4660634399413</v>
      </c>
      <c r="E658" s="710">
        <f t="shared" si="173"/>
        <v>718.11303260059253</v>
      </c>
      <c r="F658" s="710">
        <f t="shared" si="174"/>
        <v>401.56000569943609</v>
      </c>
      <c r="G658" s="710">
        <f t="shared" si="175"/>
        <v>316.72116449633273</v>
      </c>
      <c r="H658" s="717">
        <f t="shared" si="176"/>
        <v>298.43887853453219</v>
      </c>
      <c r="I658" s="710">
        <f t="shared" si="177"/>
        <v>298.40435070547358</v>
      </c>
      <c r="J658" s="710">
        <f t="shared" si="178"/>
        <v>298.38009838133723</v>
      </c>
      <c r="K658" s="710">
        <f t="shared" si="179"/>
        <v>298.3657014965238</v>
      </c>
      <c r="L658" s="710">
        <f t="shared" si="180"/>
        <v>298.36090890590793</v>
      </c>
      <c r="N658" s="580">
        <v>584</v>
      </c>
      <c r="O658" s="710">
        <f t="shared" si="181"/>
        <v>2.2131634284839734</v>
      </c>
      <c r="P658" s="710">
        <f t="shared" si="182"/>
        <v>943.44028137008274</v>
      </c>
      <c r="Q658" s="710">
        <f t="shared" si="183"/>
        <v>932.60708439239249</v>
      </c>
      <c r="R658" s="710">
        <f t="shared" si="184"/>
        <v>924.81689434712905</v>
      </c>
      <c r="S658" s="710">
        <f t="shared" si="185"/>
        <v>920.10599363021015</v>
      </c>
      <c r="T658" s="710">
        <f t="shared" si="186"/>
        <v>918.49610809135902</v>
      </c>
    </row>
    <row r="659" spans="2:20">
      <c r="B659" s="580">
        <v>585</v>
      </c>
      <c r="C659" s="710">
        <f t="shared" si="171"/>
        <v>2.2169530918889113</v>
      </c>
      <c r="D659" s="710">
        <f t="shared" si="172"/>
        <v>1456.5437610965455</v>
      </c>
      <c r="E659" s="710">
        <f t="shared" si="173"/>
        <v>718.60835620722776</v>
      </c>
      <c r="F659" s="710">
        <f t="shared" si="174"/>
        <v>401.83210978928179</v>
      </c>
      <c r="G659" s="710">
        <f t="shared" si="175"/>
        <v>316.79932246854594</v>
      </c>
      <c r="H659" s="717">
        <f t="shared" si="176"/>
        <v>298.44154398932625</v>
      </c>
      <c r="I659" s="710">
        <f t="shared" si="177"/>
        <v>298.40687095104556</v>
      </c>
      <c r="J659" s="710">
        <f t="shared" si="178"/>
        <v>298.38251559854473</v>
      </c>
      <c r="K659" s="710">
        <f t="shared" si="179"/>
        <v>298.36805711603898</v>
      </c>
      <c r="L659" s="710">
        <f t="shared" si="180"/>
        <v>298.36324390418832</v>
      </c>
      <c r="N659" s="580">
        <v>585</v>
      </c>
      <c r="O659" s="710">
        <f t="shared" si="181"/>
        <v>2.2169530918889113</v>
      </c>
      <c r="P659" s="710">
        <f t="shared" si="182"/>
        <v>944.17420446651033</v>
      </c>
      <c r="Q659" s="710">
        <f t="shared" si="183"/>
        <v>933.35343455280372</v>
      </c>
      <c r="R659" s="710">
        <f t="shared" si="184"/>
        <v>925.57214339361417</v>
      </c>
      <c r="S659" s="710">
        <f t="shared" si="185"/>
        <v>920.86657131766981</v>
      </c>
      <c r="T659" s="710">
        <f t="shared" si="186"/>
        <v>919.25841898491831</v>
      </c>
    </row>
    <row r="660" spans="2:20">
      <c r="B660" s="580">
        <v>586</v>
      </c>
      <c r="C660" s="710">
        <f t="shared" si="171"/>
        <v>2.2207427552938497</v>
      </c>
      <c r="D660" s="710">
        <f t="shared" si="172"/>
        <v>1456.6213217636571</v>
      </c>
      <c r="E660" s="710">
        <f t="shared" si="173"/>
        <v>719.10292726316379</v>
      </c>
      <c r="F660" s="710">
        <f t="shared" si="174"/>
        <v>402.10424825514821</v>
      </c>
      <c r="G660" s="710">
        <f t="shared" si="175"/>
        <v>316.87761954190643</v>
      </c>
      <c r="H660" s="717">
        <f t="shared" si="176"/>
        <v>298.44422004466708</v>
      </c>
      <c r="I660" s="710">
        <f t="shared" si="177"/>
        <v>298.40940154220351</v>
      </c>
      <c r="J660" s="710">
        <f t="shared" si="178"/>
        <v>298.38494297734223</v>
      </c>
      <c r="K660" s="710">
        <f t="shared" si="179"/>
        <v>298.37042278574017</v>
      </c>
      <c r="L660" s="710">
        <f t="shared" si="180"/>
        <v>298.36558891481297</v>
      </c>
      <c r="N660" s="580">
        <v>586</v>
      </c>
      <c r="O660" s="710">
        <f t="shared" si="181"/>
        <v>2.2207427552938497</v>
      </c>
      <c r="P660" s="710">
        <f t="shared" si="182"/>
        <v>944.90727662460154</v>
      </c>
      <c r="Q660" s="710">
        <f t="shared" si="183"/>
        <v>934.09891936646841</v>
      </c>
      <c r="R660" s="710">
        <f t="shared" si="184"/>
        <v>926.32651677564581</v>
      </c>
      <c r="S660" s="710">
        <f t="shared" si="185"/>
        <v>921.62626716244722</v>
      </c>
      <c r="T660" s="710">
        <f t="shared" si="186"/>
        <v>920.01984602625009</v>
      </c>
    </row>
    <row r="661" spans="2:20">
      <c r="B661" s="580">
        <v>587</v>
      </c>
      <c r="C661" s="710">
        <f t="shared" si="171"/>
        <v>2.224532418698788</v>
      </c>
      <c r="D661" s="710">
        <f t="shared" si="172"/>
        <v>1456.6987459664208</v>
      </c>
      <c r="E661" s="710">
        <f t="shared" si="173"/>
        <v>719.59674741535491</v>
      </c>
      <c r="F661" s="710">
        <f t="shared" si="174"/>
        <v>402.37642029591962</v>
      </c>
      <c r="G661" s="710">
        <f t="shared" si="175"/>
        <v>316.95605544253516</v>
      </c>
      <c r="H661" s="717">
        <f t="shared" si="176"/>
        <v>298.44690671739841</v>
      </c>
      <c r="I661" s="710">
        <f t="shared" si="177"/>
        <v>298.41194249635282</v>
      </c>
      <c r="J661" s="710">
        <f t="shared" si="178"/>
        <v>298.38738053553413</v>
      </c>
      <c r="K661" s="710">
        <f t="shared" si="179"/>
        <v>298.37279852366976</v>
      </c>
      <c r="L661" s="710">
        <f t="shared" si="180"/>
        <v>298.36794395590255</v>
      </c>
      <c r="N661" s="580">
        <v>587</v>
      </c>
      <c r="O661" s="710">
        <f t="shared" si="181"/>
        <v>2.224532418698788</v>
      </c>
      <c r="P661" s="710">
        <f t="shared" si="182"/>
        <v>945.63949883096677</v>
      </c>
      <c r="Q661" s="710">
        <f t="shared" si="183"/>
        <v>934.84353983670235</v>
      </c>
      <c r="R661" s="710">
        <f t="shared" si="184"/>
        <v>927.08001550850258</v>
      </c>
      <c r="S661" s="710">
        <f t="shared" si="185"/>
        <v>922.38508218698405</v>
      </c>
      <c r="T661" s="710">
        <f t="shared" si="186"/>
        <v>920.78039024012639</v>
      </c>
    </row>
    <row r="662" spans="2:20">
      <c r="B662" s="580">
        <v>588</v>
      </c>
      <c r="C662" s="710">
        <f t="shared" si="171"/>
        <v>2.2283220821037264</v>
      </c>
      <c r="D662" s="710">
        <f t="shared" si="172"/>
        <v>1456.7760342250608</v>
      </c>
      <c r="E662" s="710">
        <f t="shared" si="173"/>
        <v>720.08981830656342</v>
      </c>
      <c r="F662" s="710">
        <f t="shared" si="174"/>
        <v>402.6486251139745</v>
      </c>
      <c r="G662" s="710">
        <f t="shared" si="175"/>
        <v>317.03462989627519</v>
      </c>
      <c r="H662" s="717">
        <f t="shared" si="176"/>
        <v>298.44960402432332</v>
      </c>
      <c r="I662" s="710">
        <f t="shared" si="177"/>
        <v>298.41449383085887</v>
      </c>
      <c r="J662" s="710">
        <f t="shared" si="178"/>
        <v>298.38982829088548</v>
      </c>
      <c r="K662" s="710">
        <f t="shared" si="179"/>
        <v>298.37518434783101</v>
      </c>
      <c r="L662" s="710">
        <f t="shared" si="180"/>
        <v>298.37030904553859</v>
      </c>
      <c r="N662" s="580">
        <v>588</v>
      </c>
      <c r="O662" s="710">
        <f t="shared" si="181"/>
        <v>2.2283220821037264</v>
      </c>
      <c r="P662" s="710">
        <f t="shared" si="182"/>
        <v>946.37087207107231</v>
      </c>
      <c r="Q662" s="710">
        <f t="shared" si="183"/>
        <v>935.5872969656582</v>
      </c>
      <c r="R662" s="710">
        <f t="shared" si="184"/>
        <v>927.83264060628596</v>
      </c>
      <c r="S662" s="710">
        <f t="shared" si="185"/>
        <v>923.14301741253689</v>
      </c>
      <c r="T662" s="710">
        <f t="shared" si="186"/>
        <v>921.54005265013086</v>
      </c>
    </row>
    <row r="663" spans="2:20">
      <c r="B663" s="580">
        <v>589</v>
      </c>
      <c r="C663" s="710">
        <f t="shared" si="171"/>
        <v>2.2321117455086648</v>
      </c>
      <c r="D663" s="710">
        <f t="shared" si="172"/>
        <v>1456.853187054953</v>
      </c>
      <c r="E663" s="710">
        <f t="shared" si="173"/>
        <v>720.5821415753677</v>
      </c>
      <c r="F663" s="710">
        <f t="shared" si="174"/>
        <v>402.92086191517166</v>
      </c>
      <c r="G663" s="710">
        <f t="shared" si="175"/>
        <v>317.11334262869667</v>
      </c>
      <c r="H663" s="717">
        <f t="shared" si="176"/>
        <v>298.45231198220466</v>
      </c>
      <c r="I663" s="710">
        <f t="shared" si="177"/>
        <v>298.41705556304731</v>
      </c>
      <c r="J663" s="710">
        <f t="shared" si="178"/>
        <v>298.39228626112151</v>
      </c>
      <c r="K663" s="710">
        <f t="shared" si="179"/>
        <v>298.37758027618793</v>
      </c>
      <c r="L663" s="710">
        <f t="shared" si="180"/>
        <v>298.37268420176326</v>
      </c>
      <c r="N663" s="580">
        <v>589</v>
      </c>
      <c r="O663" s="710">
        <f t="shared" si="181"/>
        <v>2.2321117455086648</v>
      </c>
      <c r="P663" s="710">
        <f t="shared" si="182"/>
        <v>947.10139732924188</v>
      </c>
      <c r="Q663" s="710">
        <f t="shared" si="183"/>
        <v>936.33019175432651</v>
      </c>
      <c r="R663" s="710">
        <f t="shared" si="184"/>
        <v>928.5843930819218</v>
      </c>
      <c r="S663" s="710">
        <f t="shared" si="185"/>
        <v>923.90007385917829</v>
      </c>
      <c r="T663" s="710">
        <f t="shared" si="186"/>
        <v>922.29883427866048</v>
      </c>
    </row>
    <row r="664" spans="2:20">
      <c r="B664" s="580">
        <v>590</v>
      </c>
      <c r="C664" s="710">
        <f t="shared" si="171"/>
        <v>2.2359014089136031</v>
      </c>
      <c r="D664" s="710">
        <f t="shared" si="172"/>
        <v>1456.9302049666969</v>
      </c>
      <c r="E664" s="710">
        <f t="shared" si="173"/>
        <v>721.07371885617022</v>
      </c>
      <c r="F664" s="710">
        <f t="shared" si="174"/>
        <v>403.19312990883697</v>
      </c>
      <c r="G664" s="710">
        <f t="shared" si="175"/>
        <v>317.19219336510145</v>
      </c>
      <c r="H664" s="717">
        <f t="shared" si="176"/>
        <v>298.45503060776468</v>
      </c>
      <c r="I664" s="710">
        <f t="shared" si="177"/>
        <v>298.41962771020366</v>
      </c>
      <c r="J664" s="710">
        <f t="shared" si="178"/>
        <v>298.39475446392817</v>
      </c>
      <c r="K664" s="710">
        <f t="shared" si="179"/>
        <v>298.37998632666518</v>
      </c>
      <c r="L664" s="710">
        <f t="shared" si="180"/>
        <v>298.37506944257973</v>
      </c>
      <c r="N664" s="580">
        <v>590</v>
      </c>
      <c r="O664" s="710">
        <f t="shared" si="181"/>
        <v>2.2359014089136031</v>
      </c>
      <c r="P664" s="710">
        <f t="shared" si="182"/>
        <v>947.83107558865788</v>
      </c>
      <c r="Q664" s="710">
        <f t="shared" si="183"/>
        <v>937.07222520253742</v>
      </c>
      <c r="R664" s="710">
        <f t="shared" si="184"/>
        <v>929.33527394716134</v>
      </c>
      <c r="S664" s="710">
        <f t="shared" si="185"/>
        <v>924.65625254579766</v>
      </c>
      <c r="T664" s="710">
        <f t="shared" si="186"/>
        <v>923.05673614692671</v>
      </c>
    </row>
    <row r="665" spans="2:20">
      <c r="B665" s="580">
        <v>591</v>
      </c>
      <c r="C665" s="710">
        <f t="shared" si="171"/>
        <v>2.2396910723185415</v>
      </c>
      <c r="D665" s="710">
        <f t="shared" si="172"/>
        <v>1457.0070884661855</v>
      </c>
      <c r="E665" s="710">
        <f t="shared" si="173"/>
        <v>721.564551779206</v>
      </c>
      <c r="F665" s="710">
        <f t="shared" si="174"/>
        <v>403.46542830775007</v>
      </c>
      <c r="G665" s="710">
        <f t="shared" si="175"/>
        <v>317.2711818305275</v>
      </c>
      <c r="H665" s="717">
        <f t="shared" si="176"/>
        <v>298.45775991768528</v>
      </c>
      <c r="I665" s="710">
        <f t="shared" si="177"/>
        <v>298.42221028957351</v>
      </c>
      <c r="J665" s="710">
        <f t="shared" si="178"/>
        <v>298.39723291695174</v>
      </c>
      <c r="K665" s="710">
        <f t="shared" si="179"/>
        <v>298.38240251714797</v>
      </c>
      <c r="L665" s="710">
        <f t="shared" si="180"/>
        <v>298.37746478595187</v>
      </c>
      <c r="N665" s="580">
        <v>591</v>
      </c>
      <c r="O665" s="710">
        <f t="shared" si="181"/>
        <v>2.2396910723185415</v>
      </c>
      <c r="P665" s="710">
        <f t="shared" si="182"/>
        <v>948.55990783136292</v>
      </c>
      <c r="Q665" s="710">
        <f t="shared" si="183"/>
        <v>937.81339830896195</v>
      </c>
      <c r="R665" s="710">
        <f t="shared" si="184"/>
        <v>930.08528421258279</v>
      </c>
      <c r="S665" s="710">
        <f t="shared" si="185"/>
        <v>925.41155449010341</v>
      </c>
      <c r="T665" s="710">
        <f t="shared" si="186"/>
        <v>923.81375927495708</v>
      </c>
    </row>
    <row r="666" spans="2:20">
      <c r="B666" s="580">
        <v>592</v>
      </c>
      <c r="C666" s="710">
        <f t="shared" si="171"/>
        <v>2.2434807357234798</v>
      </c>
      <c r="D666" s="710">
        <f t="shared" si="172"/>
        <v>1457.0838380546736</v>
      </c>
      <c r="E666" s="710">
        <f t="shared" si="173"/>
        <v>722.05464197055096</v>
      </c>
      <c r="F666" s="710">
        <f t="shared" si="174"/>
        <v>403.73775632813084</v>
      </c>
      <c r="G666" s="710">
        <f t="shared" si="175"/>
        <v>317.35030774975382</v>
      </c>
      <c r="H666" s="717">
        <f t="shared" si="176"/>
        <v>298.46049992860759</v>
      </c>
      <c r="I666" s="710">
        <f t="shared" si="177"/>
        <v>298.42480331836248</v>
      </c>
      <c r="J666" s="710">
        <f t="shared" si="178"/>
        <v>298.39972163779879</v>
      </c>
      <c r="K666" s="710">
        <f t="shared" si="179"/>
        <v>298.3848288654824</v>
      </c>
      <c r="L666" s="710">
        <f t="shared" si="180"/>
        <v>298.37987024980407</v>
      </c>
      <c r="N666" s="580">
        <v>592</v>
      </c>
      <c r="O666" s="710">
        <f t="shared" si="181"/>
        <v>2.2434807357234798</v>
      </c>
      <c r="P666" s="710">
        <f t="shared" si="182"/>
        <v>949.28789503826113</v>
      </c>
      <c r="Q666" s="710">
        <f t="shared" si="183"/>
        <v>938.55371207111295</v>
      </c>
      <c r="R666" s="710">
        <f t="shared" si="184"/>
        <v>930.8344248875926</v>
      </c>
      <c r="S666" s="710">
        <f t="shared" si="185"/>
        <v>926.16598070862403</v>
      </c>
      <c r="T666" s="710">
        <f t="shared" si="186"/>
        <v>924.56990468159631</v>
      </c>
    </row>
    <row r="667" spans="2:20">
      <c r="B667" s="580">
        <v>593</v>
      </c>
      <c r="C667" s="710">
        <f t="shared" si="171"/>
        <v>2.2472703991284182</v>
      </c>
      <c r="D667" s="710">
        <f t="shared" si="172"/>
        <v>1457.1604542288471</v>
      </c>
      <c r="E667" s="710">
        <f t="shared" si="173"/>
        <v>722.54399105213031</v>
      </c>
      <c r="F667" s="710">
        <f t="shared" si="174"/>
        <v>404.01011318962651</v>
      </c>
      <c r="G667" s="710">
        <f t="shared" si="175"/>
        <v>317.42957084730506</v>
      </c>
      <c r="H667" s="717">
        <f t="shared" si="176"/>
        <v>298.46325065713239</v>
      </c>
      <c r="I667" s="710">
        <f t="shared" si="177"/>
        <v>298.42740681373607</v>
      </c>
      <c r="J667" s="710">
        <f t="shared" si="178"/>
        <v>298.40222064403622</v>
      </c>
      <c r="K667" s="710">
        <f t="shared" si="179"/>
        <v>298.38726538947492</v>
      </c>
      <c r="L667" s="710">
        <f t="shared" si="180"/>
        <v>298.38228585202165</v>
      </c>
      <c r="N667" s="580">
        <v>593</v>
      </c>
      <c r="O667" s="710">
        <f t="shared" si="181"/>
        <v>2.2472703991284182</v>
      </c>
      <c r="P667" s="710">
        <f t="shared" si="182"/>
        <v>950.01503818911885</v>
      </c>
      <c r="Q667" s="710">
        <f t="shared" si="183"/>
        <v>939.29316748534666</v>
      </c>
      <c r="R667" s="710">
        <f t="shared" si="184"/>
        <v>931.58269698042727</v>
      </c>
      <c r="S667" s="710">
        <f t="shared" si="185"/>
        <v>926.91953221670917</v>
      </c>
      <c r="T667" s="710">
        <f t="shared" si="186"/>
        <v>925.32517338450805</v>
      </c>
    </row>
    <row r="668" spans="2:20">
      <c r="B668" s="580">
        <v>594</v>
      </c>
      <c r="C668" s="710">
        <f t="shared" si="171"/>
        <v>2.2510600625333561</v>
      </c>
      <c r="D668" s="710">
        <f t="shared" si="172"/>
        <v>1457.2369374808882</v>
      </c>
      <c r="E668" s="710">
        <f t="shared" si="173"/>
        <v>723.03260064172673</v>
      </c>
      <c r="F668" s="710">
        <f t="shared" si="174"/>
        <v>404.28249811529804</v>
      </c>
      <c r="G668" s="710">
        <f t="shared" si="175"/>
        <v>317.50897084745571</v>
      </c>
      <c r="H668" s="717">
        <f t="shared" si="176"/>
        <v>298.46601211981988</v>
      </c>
      <c r="I668" s="710">
        <f t="shared" si="177"/>
        <v>298.43002079281979</v>
      </c>
      <c r="J668" s="710">
        <f t="shared" si="178"/>
        <v>298.40472995319135</v>
      </c>
      <c r="K668" s="710">
        <f t="shared" si="179"/>
        <v>298.3897121068926</v>
      </c>
      <c r="L668" s="710">
        <f t="shared" si="180"/>
        <v>298.38471161045032</v>
      </c>
      <c r="N668" s="580">
        <v>594</v>
      </c>
      <c r="O668" s="710">
        <f t="shared" si="181"/>
        <v>2.2510600625333561</v>
      </c>
      <c r="P668" s="710">
        <f t="shared" si="182"/>
        <v>950.74133826256684</v>
      </c>
      <c r="Q668" s="710">
        <f t="shared" si="183"/>
        <v>940.03176554686479</v>
      </c>
      <c r="R668" s="710">
        <f t="shared" si="184"/>
        <v>932.33010149815345</v>
      </c>
      <c r="S668" s="710">
        <f t="shared" si="185"/>
        <v>927.67221002853148</v>
      </c>
      <c r="T668" s="710">
        <f t="shared" si="186"/>
        <v>926.07956640017585</v>
      </c>
    </row>
    <row r="669" spans="2:20">
      <c r="B669" s="580">
        <v>595</v>
      </c>
      <c r="C669" s="710">
        <f t="shared" si="171"/>
        <v>2.2548497259382945</v>
      </c>
      <c r="D669" s="710">
        <f t="shared" si="172"/>
        <v>1457.3132882985417</v>
      </c>
      <c r="E669" s="710">
        <f t="shared" si="173"/>
        <v>723.5204723529888</v>
      </c>
      <c r="F669" s="710">
        <f t="shared" si="174"/>
        <v>404.55491033160712</v>
      </c>
      <c r="G669" s="710">
        <f t="shared" si="175"/>
        <v>317.58850747423514</v>
      </c>
      <c r="H669" s="717">
        <f t="shared" si="176"/>
        <v>298.46878433318966</v>
      </c>
      <c r="I669" s="710">
        <f t="shared" si="177"/>
        <v>298.43264527269895</v>
      </c>
      <c r="J669" s="710">
        <f t="shared" si="178"/>
        <v>298.40724958275177</v>
      </c>
      <c r="K669" s="710">
        <f t="shared" si="179"/>
        <v>298.39216903546298</v>
      </c>
      <c r="L669" s="710">
        <f t="shared" si="180"/>
        <v>298.38714754289657</v>
      </c>
      <c r="N669" s="580">
        <v>595</v>
      </c>
      <c r="O669" s="710">
        <f t="shared" si="181"/>
        <v>2.2548497259382945</v>
      </c>
      <c r="P669" s="710">
        <f t="shared" si="182"/>
        <v>951.46679623610123</v>
      </c>
      <c r="Q669" s="710">
        <f t="shared" si="183"/>
        <v>940.76950724971425</v>
      </c>
      <c r="R669" s="710">
        <f t="shared" si="184"/>
        <v>933.07663944667115</v>
      </c>
      <c r="S669" s="710">
        <f t="shared" si="185"/>
        <v>928.4240151570873</v>
      </c>
      <c r="T669" s="710">
        <f t="shared" si="186"/>
        <v>926.83308474390503</v>
      </c>
    </row>
    <row r="670" spans="2:20">
      <c r="B670" s="580">
        <v>596</v>
      </c>
      <c r="C670" s="710">
        <f t="shared" si="171"/>
        <v>2.2586393893432328</v>
      </c>
      <c r="D670" s="710">
        <f t="shared" si="172"/>
        <v>1457.3895071651798</v>
      </c>
      <c r="E670" s="710">
        <f t="shared" si="173"/>
        <v>724.00760779543987</v>
      </c>
      <c r="F670" s="710">
        <f t="shared" si="174"/>
        <v>404.82734906840312</v>
      </c>
      <c r="G670" s="710">
        <f t="shared" si="175"/>
        <v>317.66818045143179</v>
      </c>
      <c r="H670" s="717">
        <f t="shared" si="176"/>
        <v>298.47156731372075</v>
      </c>
      <c r="I670" s="710">
        <f t="shared" si="177"/>
        <v>298.43528027041879</v>
      </c>
      <c r="J670" s="710">
        <f t="shared" si="178"/>
        <v>298.40977955016513</v>
      </c>
      <c r="K670" s="710">
        <f t="shared" si="179"/>
        <v>298.39463619287415</v>
      </c>
      <c r="L670" s="710">
        <f t="shared" si="180"/>
        <v>298.3895936671272</v>
      </c>
      <c r="N670" s="580">
        <v>596</v>
      </c>
      <c r="O670" s="710">
        <f t="shared" si="181"/>
        <v>2.2586393893432328</v>
      </c>
      <c r="P670" s="710">
        <f t="shared" si="182"/>
        <v>952.19141308608448</v>
      </c>
      <c r="Q670" s="710">
        <f t="shared" si="183"/>
        <v>941.50639358678995</v>
      </c>
      <c r="R670" s="710">
        <f t="shared" si="184"/>
        <v>933.82231183071349</v>
      </c>
      <c r="S670" s="710">
        <f t="shared" si="185"/>
        <v>929.17494861419914</v>
      </c>
      <c r="T670" s="710">
        <f t="shared" si="186"/>
        <v>927.58572942982312</v>
      </c>
    </row>
    <row r="671" spans="2:20">
      <c r="B671" s="580">
        <v>597</v>
      </c>
      <c r="C671" s="710">
        <f t="shared" si="171"/>
        <v>2.2624290527481712</v>
      </c>
      <c r="D671" s="710">
        <f t="shared" si="172"/>
        <v>1457.4655945598654</v>
      </c>
      <c r="E671" s="710">
        <f t="shared" si="173"/>
        <v>724.49400857448643</v>
      </c>
      <c r="F671" s="710">
        <f t="shared" si="174"/>
        <v>405.09981355890989</v>
      </c>
      <c r="G671" s="710">
        <f t="shared" si="175"/>
        <v>317.74798950259787</v>
      </c>
      <c r="H671" s="717">
        <f t="shared" si="176"/>
        <v>298.4743610778516</v>
      </c>
      <c r="I671" s="710">
        <f t="shared" si="177"/>
        <v>298.43792580298447</v>
      </c>
      <c r="J671" s="710">
        <f t="shared" si="178"/>
        <v>298.41231987283948</v>
      </c>
      <c r="K671" s="710">
        <f t="shared" si="179"/>
        <v>298.39711359677443</v>
      </c>
      <c r="L671" s="710">
        <f t="shared" si="180"/>
        <v>298.3920500008698</v>
      </c>
      <c r="N671" s="580">
        <v>597</v>
      </c>
      <c r="O671" s="710">
        <f t="shared" si="181"/>
        <v>2.2624290527481712</v>
      </c>
      <c r="P671" s="710">
        <f t="shared" si="182"/>
        <v>952.91518978774741</v>
      </c>
      <c r="Q671" s="710">
        <f t="shared" si="183"/>
        <v>942.24242554983539</v>
      </c>
      <c r="R671" s="710">
        <f t="shared" si="184"/>
        <v>934.56711965384875</v>
      </c>
      <c r="S671" s="710">
        <f t="shared" si="185"/>
        <v>929.92501141051594</v>
      </c>
      <c r="T671" s="710">
        <f t="shared" si="186"/>
        <v>928.33750147088244</v>
      </c>
    </row>
    <row r="672" spans="2:20">
      <c r="B672" s="580">
        <v>598</v>
      </c>
      <c r="C672" s="710">
        <f t="shared" si="171"/>
        <v>2.2662187161531095</v>
      </c>
      <c r="D672" s="710">
        <f t="shared" si="172"/>
        <v>1457.5415509574143</v>
      </c>
      <c r="E672" s="710">
        <f t="shared" si="173"/>
        <v>724.97967629142647</v>
      </c>
      <c r="F672" s="710">
        <f t="shared" si="174"/>
        <v>405.37230303971273</v>
      </c>
      <c r="G672" s="710">
        <f t="shared" si="175"/>
        <v>317.8279343510535</v>
      </c>
      <c r="H672" s="717">
        <f t="shared" si="176"/>
        <v>298.47716564198004</v>
      </c>
      <c r="I672" s="710">
        <f t="shared" si="177"/>
        <v>298.44058188736085</v>
      </c>
      <c r="J672" s="710">
        <f t="shared" si="178"/>
        <v>298.41487056814287</v>
      </c>
      <c r="K672" s="710">
        <f t="shared" si="179"/>
        <v>298.3996012647728</v>
      </c>
      <c r="L672" s="710">
        <f t="shared" si="180"/>
        <v>298.39451656181217</v>
      </c>
      <c r="N672" s="580">
        <v>598</v>
      </c>
      <c r="O672" s="710">
        <f t="shared" si="181"/>
        <v>2.2662187161531095</v>
      </c>
      <c r="P672" s="710">
        <f t="shared" si="182"/>
        <v>953.63812731518965</v>
      </c>
      <c r="Q672" s="710">
        <f t="shared" si="183"/>
        <v>942.97760412944456</v>
      </c>
      <c r="R672" s="710">
        <f t="shared" si="184"/>
        <v>935.31106391848186</v>
      </c>
      <c r="S672" s="710">
        <f t="shared" si="185"/>
        <v>930.67420455551473</v>
      </c>
      <c r="T672" s="710">
        <f t="shared" si="186"/>
        <v>929.08840187886062</v>
      </c>
    </row>
    <row r="673" spans="2:20">
      <c r="B673" s="580">
        <v>599</v>
      </c>
      <c r="C673" s="710">
        <f t="shared" si="171"/>
        <v>2.2700083795580479</v>
      </c>
      <c r="D673" s="710">
        <f t="shared" si="172"/>
        <v>1457.6173768284566</v>
      </c>
      <c r="E673" s="710">
        <f t="shared" si="173"/>
        <v>725.46461254345832</v>
      </c>
      <c r="F673" s="710">
        <f t="shared" si="174"/>
        <v>405.64481675074541</v>
      </c>
      <c r="G673" s="710">
        <f t="shared" si="175"/>
        <v>317.9080147198917</v>
      </c>
      <c r="H673" s="717">
        <f t="shared" si="176"/>
        <v>298.47998102246322</v>
      </c>
      <c r="I673" s="710">
        <f t="shared" si="177"/>
        <v>298.44324854047267</v>
      </c>
      <c r="J673" s="710">
        <f t="shared" si="178"/>
        <v>298.41743165340364</v>
      </c>
      <c r="K673" s="710">
        <f t="shared" si="179"/>
        <v>298.40209921443841</v>
      </c>
      <c r="L673" s="710">
        <f t="shared" si="180"/>
        <v>298.39699336760265</v>
      </c>
      <c r="N673" s="580">
        <v>599</v>
      </c>
      <c r="O673" s="710">
        <f t="shared" si="181"/>
        <v>2.2700083795580479</v>
      </c>
      <c r="P673" s="710">
        <f t="shared" si="182"/>
        <v>954.36022664138193</v>
      </c>
      <c r="Q673" s="710">
        <f t="shared" si="183"/>
        <v>943.71193031506243</v>
      </c>
      <c r="R673" s="710">
        <f t="shared" si="184"/>
        <v>936.0541456258552</v>
      </c>
      <c r="S673" s="710">
        <f t="shared" si="185"/>
        <v>931.42252905750252</v>
      </c>
      <c r="T673" s="710">
        <f t="shared" si="186"/>
        <v>929.83843166436202</v>
      </c>
    </row>
    <row r="674" spans="2:20">
      <c r="B674" s="580">
        <v>600</v>
      </c>
      <c r="C674" s="710">
        <f t="shared" si="171"/>
        <v>2.2737980429629863</v>
      </c>
      <c r="D674" s="710">
        <f t="shared" si="172"/>
        <v>1457.6930726394978</v>
      </c>
      <c r="E674" s="710">
        <f t="shared" si="173"/>
        <v>725.94881892368903</v>
      </c>
      <c r="F674" s="710">
        <f t="shared" si="174"/>
        <v>405.91735393527728</v>
      </c>
      <c r="G674" s="710">
        <f t="shared" si="175"/>
        <v>317.98823033198227</v>
      </c>
      <c r="H674" s="717">
        <f t="shared" si="176"/>
        <v>298.48280723561766</v>
      </c>
      <c r="I674" s="710">
        <f t="shared" si="177"/>
        <v>298.44592577920446</v>
      </c>
      <c r="J674" s="710">
        <f t="shared" si="178"/>
        <v>298.42000314591019</v>
      </c>
      <c r="K674" s="710">
        <f t="shared" si="179"/>
        <v>298.40460746330069</v>
      </c>
      <c r="L674" s="710">
        <f t="shared" si="180"/>
        <v>298.39948043585008</v>
      </c>
      <c r="N674" s="580">
        <v>600</v>
      </c>
      <c r="O674" s="710">
        <f t="shared" si="181"/>
        <v>2.2737980429629863</v>
      </c>
      <c r="P674" s="710">
        <f t="shared" si="182"/>
        <v>955.08148873816651</v>
      </c>
      <c r="Q674" s="710">
        <f t="shared" si="183"/>
        <v>944.44540509498711</v>
      </c>
      <c r="R674" s="710">
        <f t="shared" si="184"/>
        <v>936.79636577605061</v>
      </c>
      <c r="S674" s="710">
        <f t="shared" si="185"/>
        <v>932.16998592361688</v>
      </c>
      <c r="T674" s="710">
        <f t="shared" si="186"/>
        <v>930.58759183681957</v>
      </c>
    </row>
    <row r="675" spans="2:20">
      <c r="B675" s="580">
        <v>601</v>
      </c>
      <c r="C675" s="710">
        <f t="shared" si="171"/>
        <v>2.2775877063679246</v>
      </c>
      <c r="D675" s="710">
        <f t="shared" si="172"/>
        <v>1457.7686388529776</v>
      </c>
      <c r="E675" s="710">
        <f t="shared" si="173"/>
        <v>726.43229702114354</v>
      </c>
      <c r="F675" s="710">
        <f t="shared" si="174"/>
        <v>406.18991383990033</v>
      </c>
      <c r="G675" s="710">
        <f t="shared" si="175"/>
        <v>318.06858090997656</v>
      </c>
      <c r="H675" s="717">
        <f t="shared" si="176"/>
        <v>298.48564429771926</v>
      </c>
      <c r="I675" s="710">
        <f t="shared" si="177"/>
        <v>298.44861362040047</v>
      </c>
      <c r="J675" s="710">
        <f t="shared" si="178"/>
        <v>298.42258506291091</v>
      </c>
      <c r="K675" s="710">
        <f t="shared" si="179"/>
        <v>298.40712602884958</v>
      </c>
      <c r="L675" s="710">
        <f t="shared" si="180"/>
        <v>298.40197778412352</v>
      </c>
      <c r="N675" s="580">
        <v>601</v>
      </c>
      <c r="O675" s="710">
        <f t="shared" si="181"/>
        <v>2.2775877063679246</v>
      </c>
      <c r="P675" s="710">
        <f t="shared" si="182"/>
        <v>955.80191457625904</v>
      </c>
      <c r="Q675" s="710">
        <f t="shared" si="183"/>
        <v>945.1780294563705</v>
      </c>
      <c r="R675" s="710">
        <f t="shared" si="184"/>
        <v>937.53772536799022</v>
      </c>
      <c r="S675" s="710">
        <f t="shared" si="185"/>
        <v>932.91657615982808</v>
      </c>
      <c r="T675" s="710">
        <f t="shared" si="186"/>
        <v>931.33588340449558</v>
      </c>
    </row>
    <row r="676" spans="2:20">
      <c r="B676" s="580">
        <v>602</v>
      </c>
      <c r="C676" s="710">
        <f t="shared" si="171"/>
        <v>2.281377369772863</v>
      </c>
      <c r="D676" s="710">
        <f t="shared" si="172"/>
        <v>1457.8440759273285</v>
      </c>
      <c r="E676" s="710">
        <f t="shared" si="173"/>
        <v>726.91504842077279</v>
      </c>
      <c r="F676" s="710">
        <f t="shared" si="174"/>
        <v>406.46249571451625</v>
      </c>
      <c r="G676" s="710">
        <f t="shared" si="175"/>
        <v>318.14906617631152</v>
      </c>
      <c r="H676" s="717">
        <f t="shared" si="176"/>
        <v>298.4884922250032</v>
      </c>
      <c r="I676" s="710">
        <f t="shared" si="177"/>
        <v>298.45131208086462</v>
      </c>
      <c r="J676" s="710">
        <f t="shared" si="178"/>
        <v>298.42517742161442</v>
      </c>
      <c r="K676" s="710">
        <f t="shared" si="179"/>
        <v>298.40965492853508</v>
      </c>
      <c r="L676" s="710">
        <f t="shared" si="180"/>
        <v>298.40448542995233</v>
      </c>
      <c r="N676" s="580">
        <v>602</v>
      </c>
      <c r="O676" s="710">
        <f t="shared" si="181"/>
        <v>2.281377369772863</v>
      </c>
      <c r="P676" s="710">
        <f t="shared" si="182"/>
        <v>956.52150512524963</v>
      </c>
      <c r="Q676" s="710">
        <f t="shared" si="183"/>
        <v>945.90980438522047</v>
      </c>
      <c r="R676" s="710">
        <f t="shared" si="184"/>
        <v>938.27822539943793</v>
      </c>
      <c r="S676" s="710">
        <f t="shared" si="185"/>
        <v>933.6623007709394</v>
      </c>
      <c r="T676" s="710">
        <f t="shared" si="186"/>
        <v>932.08330737448375</v>
      </c>
    </row>
    <row r="677" spans="2:20">
      <c r="B677" s="580">
        <v>603</v>
      </c>
      <c r="C677" s="710">
        <f t="shared" si="171"/>
        <v>2.2851670331778009</v>
      </c>
      <c r="D677" s="710">
        <f t="shared" si="172"/>
        <v>1457.9193843170335</v>
      </c>
      <c r="E677" s="710">
        <f t="shared" si="173"/>
        <v>727.39707470346298</v>
      </c>
      <c r="F677" s="710">
        <f t="shared" si="174"/>
        <v>406.73509881232371</v>
      </c>
      <c r="G677" s="710">
        <f t="shared" si="175"/>
        <v>318.22968585321433</v>
      </c>
      <c r="H677" s="717">
        <f t="shared" si="176"/>
        <v>298.49135103366393</v>
      </c>
      <c r="I677" s="710">
        <f t="shared" si="177"/>
        <v>298.45402117736069</v>
      </c>
      <c r="J677" s="710">
        <f t="shared" si="178"/>
        <v>298.42778023918919</v>
      </c>
      <c r="K677" s="710">
        <f t="shared" si="179"/>
        <v>298.41219417976743</v>
      </c>
      <c r="L677" s="710">
        <f t="shared" si="180"/>
        <v>298.40700339082633</v>
      </c>
      <c r="N677" s="580">
        <v>603</v>
      </c>
      <c r="O677" s="710">
        <f t="shared" si="181"/>
        <v>2.2851670331778009</v>
      </c>
      <c r="P677" s="710">
        <f t="shared" si="182"/>
        <v>957.2402613536043</v>
      </c>
      <c r="Q677" s="710">
        <f t="shared" si="183"/>
        <v>946.64073086640121</v>
      </c>
      <c r="R677" s="710">
        <f t="shared" si="184"/>
        <v>939.01786686700075</v>
      </c>
      <c r="S677" s="710">
        <f t="shared" si="185"/>
        <v>934.40716076058982</v>
      </c>
      <c r="T677" s="710">
        <f t="shared" si="186"/>
        <v>932.82986475270934</v>
      </c>
    </row>
    <row r="678" spans="2:20">
      <c r="B678" s="580">
        <v>604</v>
      </c>
      <c r="C678" s="710">
        <f t="shared" si="171"/>
        <v>2.2889566965827393</v>
      </c>
      <c r="D678" s="710">
        <f t="shared" si="172"/>
        <v>1457.994564472682</v>
      </c>
      <c r="E678" s="710">
        <f t="shared" si="173"/>
        <v>727.87837744604394</v>
      </c>
      <c r="F678" s="710">
        <f t="shared" si="174"/>
        <v>407.00772238980568</v>
      </c>
      <c r="G678" s="710">
        <f t="shared" si="175"/>
        <v>318.31043966270659</v>
      </c>
      <c r="H678" s="717">
        <f t="shared" si="176"/>
        <v>298.49422073985534</v>
      </c>
      <c r="I678" s="710">
        <f t="shared" si="177"/>
        <v>298.45674092661204</v>
      </c>
      <c r="J678" s="710">
        <f t="shared" si="178"/>
        <v>298.43039353276379</v>
      </c>
      <c r="K678" s="710">
        <f t="shared" si="179"/>
        <v>298.41474379991718</v>
      </c>
      <c r="L678" s="710">
        <f t="shared" si="180"/>
        <v>298.40953168419543</v>
      </c>
      <c r="N678" s="580">
        <v>604</v>
      </c>
      <c r="O678" s="710">
        <f t="shared" si="181"/>
        <v>2.2889566965827393</v>
      </c>
      <c r="P678" s="710">
        <f t="shared" si="182"/>
        <v>957.95818422866591</v>
      </c>
      <c r="Q678" s="710">
        <f t="shared" si="183"/>
        <v>947.37080988363527</v>
      </c>
      <c r="R678" s="710">
        <f t="shared" si="184"/>
        <v>939.75665076613041</v>
      </c>
      <c r="S678" s="710">
        <f t="shared" si="185"/>
        <v>935.15115713125397</v>
      </c>
      <c r="T678" s="710">
        <f t="shared" si="186"/>
        <v>933.57555654393229</v>
      </c>
    </row>
    <row r="679" spans="2:20">
      <c r="B679" s="580">
        <v>605</v>
      </c>
      <c r="C679" s="710">
        <f t="shared" si="171"/>
        <v>2.2927463599876776</v>
      </c>
      <c r="D679" s="710">
        <f t="shared" si="172"/>
        <v>1458.0696168410261</v>
      </c>
      <c r="E679" s="710">
        <f t="shared" si="173"/>
        <v>728.35895822129839</v>
      </c>
      <c r="F679" s="710">
        <f t="shared" si="174"/>
        <v>407.28036570671662</v>
      </c>
      <c r="G679" s="710">
        <f t="shared" si="175"/>
        <v>318.39132732660858</v>
      </c>
      <c r="H679" s="717">
        <f t="shared" si="176"/>
        <v>298.49710135969048</v>
      </c>
      <c r="I679" s="710">
        <f t="shared" si="177"/>
        <v>298.45947134530172</v>
      </c>
      <c r="J679" s="710">
        <f t="shared" si="178"/>
        <v>298.43301731942671</v>
      </c>
      <c r="K679" s="710">
        <f t="shared" si="179"/>
        <v>298.41730380631492</v>
      </c>
      <c r="L679" s="710">
        <f t="shared" si="180"/>
        <v>298.41207032746991</v>
      </c>
      <c r="N679" s="580">
        <v>605</v>
      </c>
      <c r="O679" s="710">
        <f t="shared" si="181"/>
        <v>2.2927463599876776</v>
      </c>
      <c r="P679" s="710">
        <f t="shared" si="182"/>
        <v>958.67527471665619</v>
      </c>
      <c r="Q679" s="710">
        <f t="shared" si="183"/>
        <v>948.10004241950458</v>
      </c>
      <c r="R679" s="710">
        <f t="shared" si="184"/>
        <v>940.49457809112448</v>
      </c>
      <c r="S679" s="710">
        <f t="shared" si="185"/>
        <v>935.89429088424492</v>
      </c>
      <c r="T679" s="710">
        <f t="shared" si="186"/>
        <v>934.32038375174659</v>
      </c>
    </row>
    <row r="680" spans="2:20">
      <c r="B680" s="580">
        <v>606</v>
      </c>
      <c r="C680" s="710">
        <f t="shared" si="171"/>
        <v>2.296536023392616</v>
      </c>
      <c r="D680" s="710">
        <f t="shared" si="172"/>
        <v>1458.1445418650353</v>
      </c>
      <c r="E680" s="710">
        <f t="shared" si="173"/>
        <v>728.83881859797032</v>
      </c>
      <c r="F680" s="710">
        <f t="shared" si="174"/>
        <v>407.55302802606968</v>
      </c>
      <c r="G680" s="710">
        <f t="shared" si="175"/>
        <v>318.47234856654347</v>
      </c>
      <c r="H680" s="717">
        <f t="shared" si="176"/>
        <v>298.49999290924171</v>
      </c>
      <c r="I680" s="710">
        <f t="shared" si="177"/>
        <v>298.46221245007246</v>
      </c>
      <c r="J680" s="710">
        <f t="shared" si="178"/>
        <v>298.43565161622644</v>
      </c>
      <c r="K680" s="710">
        <f t="shared" si="179"/>
        <v>298.41987421625146</v>
      </c>
      <c r="L680" s="710">
        <f t="shared" si="180"/>
        <v>298.41461933802015</v>
      </c>
      <c r="N680" s="580">
        <v>606</v>
      </c>
      <c r="O680" s="710">
        <f t="shared" si="181"/>
        <v>2.296536023392616</v>
      </c>
      <c r="P680" s="710">
        <f t="shared" si="182"/>
        <v>959.39153378267611</v>
      </c>
      <c r="Q680" s="710">
        <f t="shared" si="183"/>
        <v>948.82842945545167</v>
      </c>
      <c r="R680" s="710">
        <f t="shared" si="184"/>
        <v>941.23164983512731</v>
      </c>
      <c r="S680" s="710">
        <f t="shared" si="185"/>
        <v>936.63656301971412</v>
      </c>
      <c r="T680" s="710">
        <f t="shared" si="186"/>
        <v>935.06434737858342</v>
      </c>
    </row>
    <row r="681" spans="2:20">
      <c r="B681" s="580">
        <v>607</v>
      </c>
      <c r="C681" s="710">
        <f t="shared" si="171"/>
        <v>2.3003256867975543</v>
      </c>
      <c r="D681" s="710">
        <f t="shared" si="172"/>
        <v>1458.21933998395</v>
      </c>
      <c r="E681" s="710">
        <f t="shared" si="173"/>
        <v>729.31796014077429</v>
      </c>
      <c r="F681" s="710">
        <f t="shared" si="174"/>
        <v>407.82570861412438</v>
      </c>
      <c r="G681" s="710">
        <f t="shared" si="175"/>
        <v>318.55350310394186</v>
      </c>
      <c r="H681" s="717">
        <f t="shared" si="176"/>
        <v>298.50289540454071</v>
      </c>
      <c r="I681" s="710">
        <f t="shared" si="177"/>
        <v>298.46496425752662</v>
      </c>
      <c r="J681" s="710">
        <f t="shared" si="178"/>
        <v>298.43829644017137</v>
      </c>
      <c r="K681" s="710">
        <f t="shared" si="179"/>
        <v>298.42245504697763</v>
      </c>
      <c r="L681" s="710">
        <f t="shared" si="180"/>
        <v>298.41717873317663</v>
      </c>
      <c r="N681" s="580">
        <v>607</v>
      </c>
      <c r="O681" s="710">
        <f t="shared" si="181"/>
        <v>2.3003256867975543</v>
      </c>
      <c r="P681" s="710">
        <f t="shared" si="182"/>
        <v>960.10696239070796</v>
      </c>
      <c r="Q681" s="710">
        <f t="shared" si="183"/>
        <v>949.55597197178156</v>
      </c>
      <c r="R681" s="710">
        <f t="shared" si="184"/>
        <v>941.96786699013205</v>
      </c>
      <c r="S681" s="710">
        <f t="shared" si="185"/>
        <v>937.37797453665382</v>
      </c>
      <c r="T681" s="710">
        <f t="shared" si="186"/>
        <v>935.8074484257113</v>
      </c>
    </row>
    <row r="682" spans="2:20">
      <c r="B682" s="580">
        <v>608</v>
      </c>
      <c r="C682" s="710">
        <f t="shared" si="171"/>
        <v>2.3041153502024927</v>
      </c>
      <c r="D682" s="710">
        <f t="shared" si="172"/>
        <v>1458.2940116333345</v>
      </c>
      <c r="E682" s="710">
        <f t="shared" si="173"/>
        <v>729.79638441040379</v>
      </c>
      <c r="F682" s="710">
        <f t="shared" si="174"/>
        <v>408.09840674037372</v>
      </c>
      <c r="G682" s="710">
        <f t="shared" si="175"/>
        <v>318.63479066004561</v>
      </c>
      <c r="H682" s="717">
        <f t="shared" si="176"/>
        <v>298.50580886157832</v>
      </c>
      <c r="I682" s="710">
        <f t="shared" si="177"/>
        <v>298.4677267842261</v>
      </c>
      <c r="J682" s="710">
        <f t="shared" si="178"/>
        <v>298.44095180822967</v>
      </c>
      <c r="K682" s="710">
        <f t="shared" si="179"/>
        <v>298.42504631570444</v>
      </c>
      <c r="L682" s="710">
        <f t="shared" si="180"/>
        <v>298.41974853023021</v>
      </c>
      <c r="N682" s="580">
        <v>608</v>
      </c>
      <c r="O682" s="710">
        <f t="shared" si="181"/>
        <v>2.3041153502024927</v>
      </c>
      <c r="P682" s="710">
        <f t="shared" si="182"/>
        <v>960.82156150361641</v>
      </c>
      <c r="Q682" s="710">
        <f t="shared" si="183"/>
        <v>950.28267094766215</v>
      </c>
      <c r="R682" s="710">
        <f t="shared" si="184"/>
        <v>942.70323054698179</v>
      </c>
      <c r="S682" s="710">
        <f t="shared" si="185"/>
        <v>938.11852643289774</v>
      </c>
      <c r="T682" s="710">
        <f t="shared" si="186"/>
        <v>936.549687893238</v>
      </c>
    </row>
    <row r="683" spans="2:20">
      <c r="B683" s="580">
        <v>609</v>
      </c>
      <c r="C683" s="710">
        <f t="shared" si="171"/>
        <v>2.3079050136074311</v>
      </c>
      <c r="D683" s="710">
        <f t="shared" si="172"/>
        <v>1458.3685572451293</v>
      </c>
      <c r="E683" s="710">
        <f t="shared" si="173"/>
        <v>730.27409296354085</v>
      </c>
      <c r="F683" s="710">
        <f t="shared" si="174"/>
        <v>408.37112167753173</v>
      </c>
      <c r="G683" s="710">
        <f t="shared" si="175"/>
        <v>318.71621095591235</v>
      </c>
      <c r="H683" s="717">
        <f t="shared" si="176"/>
        <v>298.50873329630468</v>
      </c>
      <c r="I683" s="710">
        <f t="shared" si="177"/>
        <v>298.47050004669251</v>
      </c>
      <c r="J683" s="710">
        <f t="shared" si="178"/>
        <v>298.44361773732953</v>
      </c>
      <c r="K683" s="710">
        <f t="shared" si="179"/>
        <v>298.42764803960284</v>
      </c>
      <c r="L683" s="710">
        <f t="shared" si="180"/>
        <v>298.42232874643167</v>
      </c>
      <c r="N683" s="580">
        <v>609</v>
      </c>
      <c r="O683" s="710">
        <f t="shared" si="181"/>
        <v>2.3079050136074311</v>
      </c>
      <c r="P683" s="710">
        <f t="shared" si="182"/>
        <v>961.53533208314968</v>
      </c>
      <c r="Q683" s="710">
        <f t="shared" si="183"/>
        <v>951.00852736112631</v>
      </c>
      <c r="R683" s="710">
        <f t="shared" si="184"/>
        <v>943.4377414953708</v>
      </c>
      <c r="S683" s="710">
        <f t="shared" si="185"/>
        <v>938.85821970512291</v>
      </c>
      <c r="T683" s="710">
        <f t="shared" si="186"/>
        <v>937.29106678011146</v>
      </c>
    </row>
    <row r="684" spans="2:20">
      <c r="B684" s="580">
        <v>610</v>
      </c>
      <c r="C684" s="710">
        <f t="shared" si="171"/>
        <v>2.3116946770123694</v>
      </c>
      <c r="D684" s="710">
        <f t="shared" si="172"/>
        <v>1458.4429772477019</v>
      </c>
      <c r="E684" s="710">
        <f t="shared" si="173"/>
        <v>730.75108735286437</v>
      </c>
      <c r="F684" s="710">
        <f t="shared" si="174"/>
        <v>408.64385270152115</v>
      </c>
      <c r="G684" s="710">
        <f t="shared" si="175"/>
        <v>318.7977637124194</v>
      </c>
      <c r="H684" s="717">
        <f t="shared" si="176"/>
        <v>298.5116687246292</v>
      </c>
      <c r="I684" s="710">
        <f t="shared" si="177"/>
        <v>298.47328406140684</v>
      </c>
      <c r="J684" s="710">
        <f t="shared" si="178"/>
        <v>298.44629424435891</v>
      </c>
      <c r="K684" s="710">
        <f t="shared" si="179"/>
        <v>298.43026023580387</v>
      </c>
      <c r="L684" s="710">
        <f t="shared" si="180"/>
        <v>298.4249193989919</v>
      </c>
      <c r="N684" s="580">
        <v>610</v>
      </c>
      <c r="O684" s="710">
        <f t="shared" si="181"/>
        <v>2.3116946770123694</v>
      </c>
      <c r="P684" s="710">
        <f t="shared" si="182"/>
        <v>962.24827508994065</v>
      </c>
      <c r="Q684" s="710">
        <f t="shared" si="183"/>
        <v>951.73354218907321</v>
      </c>
      <c r="R684" s="710">
        <f t="shared" si="184"/>
        <v>944.17140082384526</v>
      </c>
      <c r="S684" s="710">
        <f t="shared" si="185"/>
        <v>939.59705534885052</v>
      </c>
      <c r="T684" s="710">
        <f t="shared" si="186"/>
        <v>938.03158608412184</v>
      </c>
    </row>
    <row r="685" spans="2:20">
      <c r="B685" s="580">
        <v>611</v>
      </c>
      <c r="C685" s="710">
        <f t="shared" si="171"/>
        <v>2.3154843404173078</v>
      </c>
      <c r="D685" s="710">
        <f t="shared" si="172"/>
        <v>1458.5172720658979</v>
      </c>
      <c r="E685" s="710">
        <f t="shared" si="173"/>
        <v>731.22736912705932</v>
      </c>
      <c r="F685" s="710">
        <f t="shared" si="174"/>
        <v>408.9165990914608</v>
      </c>
      <c r="G685" s="710">
        <f t="shared" si="175"/>
        <v>318.87944865026805</v>
      </c>
      <c r="H685" s="717">
        <f t="shared" si="176"/>
        <v>298.51461516242045</v>
      </c>
      <c r="I685" s="710">
        <f t="shared" si="177"/>
        <v>298.47607884480988</v>
      </c>
      <c r="J685" s="710">
        <f t="shared" si="178"/>
        <v>298.44898134616562</v>
      </c>
      <c r="K685" s="710">
        <f t="shared" si="179"/>
        <v>298.4328829213984</v>
      </c>
      <c r="L685" s="710">
        <f t="shared" si="180"/>
        <v>298.42752050508187</v>
      </c>
      <c r="N685" s="580">
        <v>611</v>
      </c>
      <c r="O685" s="710">
        <f t="shared" si="181"/>
        <v>2.3154843404173078</v>
      </c>
      <c r="P685" s="710">
        <f t="shared" si="182"/>
        <v>962.96039148350883</v>
      </c>
      <c r="Q685" s="710">
        <f t="shared" si="183"/>
        <v>952.45771640726866</v>
      </c>
      <c r="R685" s="710">
        <f t="shared" si="184"/>
        <v>944.90420951980627</v>
      </c>
      <c r="S685" s="710">
        <f t="shared" si="185"/>
        <v>940.33503435844773</v>
      </c>
      <c r="T685" s="710">
        <f t="shared" si="186"/>
        <v>938.77124680190207</v>
      </c>
    </row>
    <row r="686" spans="2:20">
      <c r="B686" s="580">
        <v>612</v>
      </c>
      <c r="C686" s="710">
        <f t="shared" si="171"/>
        <v>2.3192740038222457</v>
      </c>
      <c r="D686" s="710">
        <f t="shared" si="172"/>
        <v>1458.5914421210898</v>
      </c>
      <c r="E686" s="710">
        <f t="shared" si="173"/>
        <v>731.70293983082604</v>
      </c>
      <c r="F686" s="710">
        <f t="shared" si="174"/>
        <v>409.18936012965315</v>
      </c>
      <c r="G686" s="710">
        <f t="shared" si="175"/>
        <v>318.96126548998768</v>
      </c>
      <c r="H686" s="717">
        <f t="shared" si="176"/>
        <v>298.51757262550626</v>
      </c>
      <c r="I686" s="710">
        <f t="shared" si="177"/>
        <v>298.47888441330178</v>
      </c>
      <c r="J686" s="710">
        <f t="shared" si="178"/>
        <v>298.45167905955725</v>
      </c>
      <c r="K686" s="710">
        <f t="shared" si="179"/>
        <v>298.43551611343747</v>
      </c>
      <c r="L686" s="710">
        <f t="shared" si="180"/>
        <v>298.43013208183248</v>
      </c>
      <c r="N686" s="580">
        <v>612</v>
      </c>
      <c r="O686" s="710">
        <f t="shared" si="181"/>
        <v>2.3192740038222457</v>
      </c>
      <c r="P686" s="710">
        <f t="shared" si="182"/>
        <v>963.67168222226076</v>
      </c>
      <c r="Q686" s="710">
        <f t="shared" si="183"/>
        <v>953.18105099034801</v>
      </c>
      <c r="R686" s="710">
        <f t="shared" si="184"/>
        <v>945.63616856950898</v>
      </c>
      <c r="S686" s="710">
        <f t="shared" si="185"/>
        <v>941.0721577271288</v>
      </c>
      <c r="T686" s="710">
        <f t="shared" si="186"/>
        <v>939.51004992892956</v>
      </c>
    </row>
    <row r="687" spans="2:20">
      <c r="B687" s="580">
        <v>613</v>
      </c>
      <c r="C687" s="710">
        <f t="shared" si="171"/>
        <v>2.323063667227184</v>
      </c>
      <c r="D687" s="710">
        <f t="shared" si="172"/>
        <v>1458.6654878312263</v>
      </c>
      <c r="E687" s="710">
        <f t="shared" si="173"/>
        <v>732.17780100488858</v>
      </c>
      <c r="F687" s="710">
        <f t="shared" si="174"/>
        <v>409.46213510157213</v>
      </c>
      <c r="G687" s="710">
        <f t="shared" si="175"/>
        <v>319.04321395193989</v>
      </c>
      <c r="H687" s="717">
        <f t="shared" si="176"/>
        <v>298.52054112967363</v>
      </c>
      <c r="I687" s="710">
        <f t="shared" si="177"/>
        <v>298.48170078324239</v>
      </c>
      <c r="J687" s="710">
        <f t="shared" si="178"/>
        <v>298.45438740130112</v>
      </c>
      <c r="K687" s="710">
        <f t="shared" si="179"/>
        <v>298.43815982893199</v>
      </c>
      <c r="L687" s="710">
        <f t="shared" si="180"/>
        <v>298.43275414633473</v>
      </c>
      <c r="N687" s="580">
        <v>613</v>
      </c>
      <c r="O687" s="710">
        <f t="shared" si="181"/>
        <v>2.323063667227184</v>
      </c>
      <c r="P687" s="710">
        <f t="shared" si="182"/>
        <v>964.38214826349235</v>
      </c>
      <c r="Q687" s="710">
        <f t="shared" si="183"/>
        <v>953.90354691181574</v>
      </c>
      <c r="R687" s="710">
        <f t="shared" si="184"/>
        <v>946.36727895806598</v>
      </c>
      <c r="S687" s="710">
        <f t="shared" si="185"/>
        <v>941.8084264469561</v>
      </c>
      <c r="T687" s="710">
        <f t="shared" si="186"/>
        <v>940.24799645952783</v>
      </c>
    </row>
    <row r="688" spans="2:20">
      <c r="B688" s="580">
        <v>614</v>
      </c>
      <c r="C688" s="710">
        <f t="shared" si="171"/>
        <v>2.3268533306321224</v>
      </c>
      <c r="D688" s="710">
        <f t="shared" si="172"/>
        <v>1458.7394096108796</v>
      </c>
      <c r="E688" s="710">
        <f t="shared" si="173"/>
        <v>732.65195418600456</v>
      </c>
      <c r="F688" s="710">
        <f t="shared" si="174"/>
        <v>409.73492329585076</v>
      </c>
      <c r="G688" s="710">
        <f t="shared" si="175"/>
        <v>319.12529375632232</v>
      </c>
      <c r="H688" s="717">
        <f t="shared" si="176"/>
        <v>298.52352069066882</v>
      </c>
      <c r="I688" s="710">
        <f t="shared" si="177"/>
        <v>298.48452797095081</v>
      </c>
      <c r="J688" s="710">
        <f t="shared" si="178"/>
        <v>298.45710638812437</v>
      </c>
      <c r="K688" s="710">
        <f t="shared" si="179"/>
        <v>298.44081408485272</v>
      </c>
      <c r="L688" s="710">
        <f t="shared" si="180"/>
        <v>298.43538671563948</v>
      </c>
      <c r="N688" s="580">
        <v>614</v>
      </c>
      <c r="O688" s="710">
        <f t="shared" si="181"/>
        <v>2.3268533306321224</v>
      </c>
      <c r="P688" s="710">
        <f t="shared" si="182"/>
        <v>965.09179056338905</v>
      </c>
      <c r="Q688" s="710">
        <f t="shared" si="183"/>
        <v>954.62520514404821</v>
      </c>
      <c r="R688" s="710">
        <f t="shared" si="184"/>
        <v>947.09754166944708</v>
      </c>
      <c r="S688" s="710">
        <f t="shared" si="185"/>
        <v>942.54384150884221</v>
      </c>
      <c r="T688" s="710">
        <f t="shared" si="186"/>
        <v>940.98508738686735</v>
      </c>
    </row>
    <row r="689" spans="2:20">
      <c r="B689" s="580">
        <v>615</v>
      </c>
      <c r="C689" s="710">
        <f t="shared" si="171"/>
        <v>2.3306429940370608</v>
      </c>
      <c r="D689" s="710">
        <f t="shared" si="172"/>
        <v>1458.8132078712936</v>
      </c>
      <c r="E689" s="710">
        <f t="shared" si="173"/>
        <v>733.12540090697348</v>
      </c>
      <c r="F689" s="710">
        <f t="shared" si="174"/>
        <v>410.00772400426877</v>
      </c>
      <c r="G689" s="710">
        <f t="shared" si="175"/>
        <v>319.20750462317312</v>
      </c>
      <c r="H689" s="717">
        <f t="shared" si="176"/>
        <v>298.5265113241972</v>
      </c>
      <c r="I689" s="710">
        <f t="shared" si="177"/>
        <v>298.48736599270592</v>
      </c>
      <c r="J689" s="710">
        <f t="shared" si="178"/>
        <v>298.45983603671385</v>
      </c>
      <c r="K689" s="710">
        <f t="shared" si="179"/>
        <v>298.44347889813031</v>
      </c>
      <c r="L689" s="710">
        <f t="shared" si="180"/>
        <v>298.4380298067577</v>
      </c>
      <c r="N689" s="580">
        <v>615</v>
      </c>
      <c r="O689" s="710">
        <f t="shared" si="181"/>
        <v>2.3306429940370608</v>
      </c>
      <c r="P689" s="710">
        <f t="shared" si="182"/>
        <v>965.80061007702784</v>
      </c>
      <c r="Q689" s="710">
        <f t="shared" si="183"/>
        <v>955.34602665829414</v>
      </c>
      <c r="R689" s="710">
        <f t="shared" si="184"/>
        <v>947.82695768648136</v>
      </c>
      <c r="S689" s="710">
        <f t="shared" si="185"/>
        <v>943.27840390255062</v>
      </c>
      <c r="T689" s="710">
        <f t="shared" si="186"/>
        <v>941.72132370296686</v>
      </c>
    </row>
    <row r="690" spans="2:20">
      <c r="B690" s="580">
        <v>616</v>
      </c>
      <c r="C690" s="710">
        <f t="shared" si="171"/>
        <v>2.3344326574419991</v>
      </c>
      <c r="D690" s="710">
        <f t="shared" si="172"/>
        <v>1458.8868830204297</v>
      </c>
      <c r="E690" s="710">
        <f t="shared" si="173"/>
        <v>733.59814269664628</v>
      </c>
      <c r="F690" s="710">
        <f t="shared" si="174"/>
        <v>410.28053652174043</v>
      </c>
      <c r="G690" s="710">
        <f t="shared" si="175"/>
        <v>319.28984627237463</v>
      </c>
      <c r="H690" s="717">
        <f t="shared" si="176"/>
        <v>298.52951304592347</v>
      </c>
      <c r="I690" s="710">
        <f t="shared" si="177"/>
        <v>298.49021486474584</v>
      </c>
      <c r="J690" s="710">
        <f t="shared" si="178"/>
        <v>298.4625763637161</v>
      </c>
      <c r="K690" s="710">
        <f t="shared" si="179"/>
        <v>298.44615428565533</v>
      </c>
      <c r="L690" s="710">
        <f t="shared" si="180"/>
        <v>298.44068343666009</v>
      </c>
      <c r="N690" s="580">
        <v>616</v>
      </c>
      <c r="O690" s="710">
        <f t="shared" si="181"/>
        <v>2.3344326574419991</v>
      </c>
      <c r="P690" s="710">
        <f t="shared" si="182"/>
        <v>966.50860775837839</v>
      </c>
      <c r="Q690" s="710">
        <f t="shared" si="183"/>
        <v>956.06601242467616</v>
      </c>
      <c r="R690" s="710">
        <f t="shared" si="184"/>
        <v>948.55552799085854</v>
      </c>
      <c r="S690" s="710">
        <f t="shared" si="185"/>
        <v>944.01211461669709</v>
      </c>
      <c r="T690" s="710">
        <f t="shared" si="186"/>
        <v>942.45670639869525</v>
      </c>
    </row>
    <row r="691" spans="2:20">
      <c r="B691" s="580">
        <v>617</v>
      </c>
      <c r="C691" s="710">
        <f t="shared" si="171"/>
        <v>2.3382223208469375</v>
      </c>
      <c r="D691" s="710">
        <f t="shared" si="172"/>
        <v>1458.9604354630119</v>
      </c>
      <c r="E691" s="710">
        <f t="shared" si="173"/>
        <v>734.0701810799344</v>
      </c>
      <c r="F691" s="710">
        <f t="shared" si="174"/>
        <v>410.55336014630245</v>
      </c>
      <c r="G691" s="710">
        <f t="shared" si="175"/>
        <v>319.37231842365742</v>
      </c>
      <c r="H691" s="717">
        <f t="shared" si="176"/>
        <v>298.53252587147142</v>
      </c>
      <c r="I691" s="710">
        <f t="shared" si="177"/>
        <v>298.49307460326827</v>
      </c>
      <c r="J691" s="710">
        <f t="shared" si="178"/>
        <v>298.4653273857374</v>
      </c>
      <c r="K691" s="710">
        <f t="shared" si="179"/>
        <v>298.4488402642782</v>
      </c>
      <c r="L691" s="710">
        <f t="shared" si="180"/>
        <v>298.44334762227737</v>
      </c>
      <c r="N691" s="580">
        <v>617</v>
      </c>
      <c r="O691" s="710">
        <f t="shared" si="181"/>
        <v>2.3382223208469375</v>
      </c>
      <c r="P691" s="710">
        <f t="shared" si="182"/>
        <v>967.21578456030443</v>
      </c>
      <c r="Q691" s="710">
        <f t="shared" si="183"/>
        <v>956.78516341219211</v>
      </c>
      <c r="R691" s="710">
        <f t="shared" si="184"/>
        <v>949.28325356313007</v>
      </c>
      <c r="S691" s="710">
        <f t="shared" si="185"/>
        <v>944.74497463875139</v>
      </c>
      <c r="T691" s="710">
        <f t="shared" si="186"/>
        <v>943.1912364637725</v>
      </c>
    </row>
    <row r="692" spans="2:20">
      <c r="B692" s="580">
        <v>618</v>
      </c>
      <c r="C692" s="710">
        <f t="shared" si="171"/>
        <v>2.3420119842518758</v>
      </c>
      <c r="D692" s="710">
        <f t="shared" si="172"/>
        <v>1459.0338656005733</v>
      </c>
      <c r="E692" s="710">
        <f t="shared" si="173"/>
        <v>734.54151757781858</v>
      </c>
      <c r="F692" s="710">
        <f t="shared" si="174"/>
        <v>410.82619417910178</v>
      </c>
      <c r="G692" s="710">
        <f t="shared" si="175"/>
        <v>319.45492079660443</v>
      </c>
      <c r="H692" s="717">
        <f t="shared" si="176"/>
        <v>298.53554981642401</v>
      </c>
      <c r="I692" s="710">
        <f t="shared" si="177"/>
        <v>298.49594522443039</v>
      </c>
      <c r="J692" s="710">
        <f t="shared" si="178"/>
        <v>298.46808911934363</v>
      </c>
      <c r="K692" s="710">
        <f t="shared" si="179"/>
        <v>298.45153685080908</v>
      </c>
      <c r="L692" s="710">
        <f t="shared" si="180"/>
        <v>298.44602238050015</v>
      </c>
      <c r="N692" s="580">
        <v>618</v>
      </c>
      <c r="O692" s="710">
        <f t="shared" si="181"/>
        <v>2.3420119842518758</v>
      </c>
      <c r="P692" s="710">
        <f t="shared" si="182"/>
        <v>967.92214143456465</v>
      </c>
      <c r="Q692" s="710">
        <f t="shared" si="183"/>
        <v>957.50348058871646</v>
      </c>
      <c r="R692" s="710">
        <f t="shared" si="184"/>
        <v>950.01013538271025</v>
      </c>
      <c r="S692" s="710">
        <f t="shared" si="185"/>
        <v>945.47698495503823</v>
      </c>
      <c r="T692" s="710">
        <f t="shared" si="186"/>
        <v>943.92491488677081</v>
      </c>
    </row>
    <row r="693" spans="2:20">
      <c r="B693" s="580">
        <v>619</v>
      </c>
      <c r="C693" s="710">
        <f t="shared" si="171"/>
        <v>2.3458016476568142</v>
      </c>
      <c r="D693" s="710">
        <f t="shared" si="172"/>
        <v>1459.1071738314988</v>
      </c>
      <c r="E693" s="710">
        <f t="shared" si="173"/>
        <v>735.01215370735838</v>
      </c>
      <c r="F693" s="710">
        <f t="shared" si="174"/>
        <v>411.09903792438342</v>
      </c>
      <c r="G693" s="710">
        <f t="shared" si="175"/>
        <v>319.53765311065473</v>
      </c>
      <c r="H693" s="717">
        <f t="shared" si="176"/>
        <v>298.53858489632341</v>
      </c>
      <c r="I693" s="710">
        <f t="shared" si="177"/>
        <v>298.49882674434878</v>
      </c>
      <c r="J693" s="710">
        <f t="shared" si="178"/>
        <v>298.47086158106038</v>
      </c>
      <c r="K693" s="710">
        <f t="shared" si="179"/>
        <v>298.45424406201801</v>
      </c>
      <c r="L693" s="710">
        <f t="shared" si="180"/>
        <v>298.4487077281787</v>
      </c>
      <c r="N693" s="580">
        <v>619</v>
      </c>
      <c r="O693" s="710">
        <f t="shared" si="181"/>
        <v>2.3458016476568142</v>
      </c>
      <c r="P693" s="710">
        <f t="shared" si="182"/>
        <v>968.62767933181442</v>
      </c>
      <c r="Q693" s="710">
        <f t="shared" si="183"/>
        <v>958.22096492100115</v>
      </c>
      <c r="R693" s="710">
        <f t="shared" si="184"/>
        <v>950.73617442787815</v>
      </c>
      <c r="S693" s="710">
        <f t="shared" si="185"/>
        <v>946.20814655073877</v>
      </c>
      <c r="T693" s="710">
        <f t="shared" si="186"/>
        <v>944.65774265511652</v>
      </c>
    </row>
    <row r="694" spans="2:20">
      <c r="B694" s="580">
        <v>620</v>
      </c>
      <c r="C694" s="710">
        <f t="shared" si="171"/>
        <v>2.3495913110617526</v>
      </c>
      <c r="D694" s="710">
        <f t="shared" si="172"/>
        <v>1459.1803605510688</v>
      </c>
      <c r="E694" s="710">
        <f t="shared" si="173"/>
        <v>735.48209098170105</v>
      </c>
      <c r="F694" s="710">
        <f t="shared" si="174"/>
        <v>411.37189068947851</v>
      </c>
      <c r="G694" s="710">
        <f t="shared" si="175"/>
        <v>319.62051508510763</v>
      </c>
      <c r="H694" s="717">
        <f t="shared" si="176"/>
        <v>298.54163112667101</v>
      </c>
      <c r="I694" s="710">
        <f t="shared" si="177"/>
        <v>298.50171917909938</v>
      </c>
      <c r="J694" s="710">
        <f t="shared" si="178"/>
        <v>298.47364478737285</v>
      </c>
      <c r="K694" s="710">
        <f t="shared" si="179"/>
        <v>298.45696191463469</v>
      </c>
      <c r="L694" s="710">
        <f t="shared" si="180"/>
        <v>298.45140368212327</v>
      </c>
      <c r="N694" s="580">
        <v>620</v>
      </c>
      <c r="O694" s="710">
        <f t="shared" si="181"/>
        <v>2.3495913110617526</v>
      </c>
      <c r="P694" s="710">
        <f t="shared" si="182"/>
        <v>969.33239920160679</v>
      </c>
      <c r="Q694" s="710">
        <f t="shared" si="183"/>
        <v>958.93761737467753</v>
      </c>
      <c r="R694" s="710">
        <f t="shared" si="184"/>
        <v>951.46137167577854</v>
      </c>
      <c r="S694" s="710">
        <f t="shared" si="185"/>
        <v>946.93846040989183</v>
      </c>
      <c r="T694" s="710">
        <f t="shared" si="186"/>
        <v>945.38972075509105</v>
      </c>
    </row>
    <row r="695" spans="2:20">
      <c r="B695" s="580">
        <v>621</v>
      </c>
      <c r="C695" s="710">
        <f t="shared" si="171"/>
        <v>2.3533809744666905</v>
      </c>
      <c r="D695" s="710">
        <f t="shared" si="172"/>
        <v>1459.2534261515029</v>
      </c>
      <c r="E695" s="710">
        <f t="shared" si="173"/>
        <v>735.95133091009097</v>
      </c>
      <c r="F695" s="710">
        <f t="shared" si="174"/>
        <v>411.64475178479228</v>
      </c>
      <c r="G695" s="710">
        <f t="shared" si="175"/>
        <v>319.70350643912639</v>
      </c>
      <c r="H695" s="717">
        <f t="shared" si="176"/>
        <v>298.54468852292723</v>
      </c>
      <c r="I695" s="710">
        <f t="shared" si="177"/>
        <v>298.50462254471768</v>
      </c>
      <c r="J695" s="710">
        <f t="shared" si="178"/>
        <v>298.4764387547259</v>
      </c>
      <c r="K695" s="710">
        <f t="shared" si="179"/>
        <v>298.45969042534864</v>
      </c>
      <c r="L695" s="710">
        <f t="shared" si="180"/>
        <v>298.45411025910386</v>
      </c>
      <c r="N695" s="580">
        <v>621</v>
      </c>
      <c r="O695" s="710">
        <f t="shared" si="181"/>
        <v>2.3533809744666905</v>
      </c>
      <c r="P695" s="710">
        <f t="shared" si="182"/>
        <v>970.03630199239399</v>
      </c>
      <c r="Q695" s="710">
        <f t="shared" si="183"/>
        <v>959.65343891425732</v>
      </c>
      <c r="R695" s="710">
        <f t="shared" si="184"/>
        <v>952.18572810242301</v>
      </c>
      <c r="S695" s="710">
        <f t="shared" si="185"/>
        <v>947.66792751539549</v>
      </c>
      <c r="T695" s="710">
        <f t="shared" si="186"/>
        <v>946.12085017183188</v>
      </c>
    </row>
    <row r="696" spans="2:20">
      <c r="B696" s="580">
        <v>622</v>
      </c>
      <c r="C696" s="710">
        <f t="shared" si="171"/>
        <v>2.3571706378716288</v>
      </c>
      <c r="D696" s="710">
        <f t="shared" si="172"/>
        <v>1459.3263710220008</v>
      </c>
      <c r="E696" s="710">
        <f t="shared" si="173"/>
        <v>736.41987499787842</v>
      </c>
      <c r="F696" s="710">
        <f t="shared" si="174"/>
        <v>411.91762052379215</v>
      </c>
      <c r="G696" s="710">
        <f t="shared" si="175"/>
        <v>319.78662689174234</v>
      </c>
      <c r="H696" s="717">
        <f t="shared" si="176"/>
        <v>298.54775710051177</v>
      </c>
      <c r="I696" s="710">
        <f t="shared" si="177"/>
        <v>298.50753685719849</v>
      </c>
      <c r="J696" s="710">
        <f t="shared" si="178"/>
        <v>298.47924349952388</v>
      </c>
      <c r="K696" s="710">
        <f t="shared" si="179"/>
        <v>298.46242961080907</v>
      </c>
      <c r="L696" s="710">
        <f t="shared" si="180"/>
        <v>298.45682747585028</v>
      </c>
      <c r="N696" s="580">
        <v>622</v>
      </c>
      <c r="O696" s="710">
        <f t="shared" si="181"/>
        <v>2.3571706378716288</v>
      </c>
      <c r="P696" s="710">
        <f t="shared" si="182"/>
        <v>970.73938865152832</v>
      </c>
      <c r="Q696" s="710">
        <f t="shared" si="183"/>
        <v>960.36843050313394</v>
      </c>
      <c r="R696" s="710">
        <f t="shared" si="184"/>
        <v>952.90924468269168</v>
      </c>
      <c r="S696" s="710">
        <f t="shared" si="185"/>
        <v>948.39654884900801</v>
      </c>
      <c r="T696" s="710">
        <f t="shared" si="186"/>
        <v>946.85113188933497</v>
      </c>
    </row>
    <row r="697" spans="2:20">
      <c r="B697" s="580">
        <v>623</v>
      </c>
      <c r="C697" s="710">
        <f t="shared" si="171"/>
        <v>2.3609603012765672</v>
      </c>
      <c r="D697" s="710">
        <f t="shared" si="172"/>
        <v>1459.3991955487843</v>
      </c>
      <c r="E697" s="710">
        <f t="shared" si="173"/>
        <v>736.8877247465291</v>
      </c>
      <c r="F697" s="710">
        <f t="shared" si="174"/>
        <v>412.19049622299565</v>
      </c>
      <c r="G697" s="710">
        <f t="shared" si="175"/>
        <v>319.8698761618586</v>
      </c>
      <c r="H697" s="717">
        <f t="shared" si="176"/>
        <v>298.55083687480351</v>
      </c>
      <c r="I697" s="710">
        <f t="shared" si="177"/>
        <v>298.510462132496</v>
      </c>
      <c r="J697" s="710">
        <f t="shared" si="178"/>
        <v>298.48205903813084</v>
      </c>
      <c r="K697" s="710">
        <f t="shared" si="179"/>
        <v>298.46517948762499</v>
      </c>
      <c r="L697" s="710">
        <f t="shared" si="180"/>
        <v>298.45955534905198</v>
      </c>
      <c r="N697" s="580">
        <v>623</v>
      </c>
      <c r="O697" s="710">
        <f t="shared" si="181"/>
        <v>2.3609603012765672</v>
      </c>
      <c r="P697" s="710">
        <f t="shared" si="182"/>
        <v>971.44166012526387</v>
      </c>
      <c r="Q697" s="710">
        <f t="shared" si="183"/>
        <v>961.08259310358358</v>
      </c>
      <c r="R697" s="710">
        <f t="shared" si="184"/>
        <v>953.63192239033447</v>
      </c>
      <c r="S697" s="710">
        <f t="shared" si="185"/>
        <v>949.12432539134966</v>
      </c>
      <c r="T697" s="710">
        <f t="shared" si="186"/>
        <v>947.58056689045486</v>
      </c>
    </row>
    <row r="698" spans="2:20">
      <c r="B698" s="580">
        <v>624</v>
      </c>
      <c r="C698" s="710">
        <f t="shared" si="171"/>
        <v>2.3647499646815056</v>
      </c>
      <c r="D698" s="710">
        <f t="shared" si="172"/>
        <v>1459.4719001151384</v>
      </c>
      <c r="E698" s="710">
        <f t="shared" si="173"/>
        <v>737.35488165363358</v>
      </c>
      <c r="F698" s="710">
        <f t="shared" si="174"/>
        <v>412.46337820195868</v>
      </c>
      <c r="G698" s="710">
        <f t="shared" si="175"/>
        <v>319.9532539682537</v>
      </c>
      <c r="H698" s="717">
        <f t="shared" si="176"/>
        <v>298.55392786114032</v>
      </c>
      <c r="I698" s="710">
        <f t="shared" si="177"/>
        <v>298.51339838652382</v>
      </c>
      <c r="J698" s="710">
        <f t="shared" si="178"/>
        <v>298.48488538687036</v>
      </c>
      <c r="K698" s="710">
        <f t="shared" si="179"/>
        <v>298.46794007236508</v>
      </c>
      <c r="L698" s="710">
        <f t="shared" si="180"/>
        <v>298.4622938953583</v>
      </c>
      <c r="N698" s="580">
        <v>624</v>
      </c>
      <c r="O698" s="710">
        <f t="shared" si="181"/>
        <v>2.3647499646815056</v>
      </c>
      <c r="P698" s="710">
        <f t="shared" si="182"/>
        <v>972.14311735875765</v>
      </c>
      <c r="Q698" s="710">
        <f t="shared" si="183"/>
        <v>961.79592767676718</v>
      </c>
      <c r="R698" s="710">
        <f t="shared" si="184"/>
        <v>954.3537621979724</v>
      </c>
      <c r="S698" s="710">
        <f t="shared" si="185"/>
        <v>949.85125812190336</v>
      </c>
      <c r="T698" s="710">
        <f t="shared" si="186"/>
        <v>948.30915615690662</v>
      </c>
    </row>
    <row r="699" spans="2:20">
      <c r="B699" s="580">
        <v>625</v>
      </c>
      <c r="C699" s="710">
        <f t="shared" si="171"/>
        <v>2.3685396280864439</v>
      </c>
      <c r="D699" s="710">
        <f t="shared" si="172"/>
        <v>1459.5444851014502</v>
      </c>
      <c r="E699" s="710">
        <f t="shared" si="173"/>
        <v>737.82134721291573</v>
      </c>
      <c r="F699" s="710">
        <f t="shared" si="174"/>
        <v>412.73626578326366</v>
      </c>
      <c r="G699" s="710">
        <f t="shared" si="175"/>
        <v>320.03676002958588</v>
      </c>
      <c r="H699" s="717">
        <f t="shared" si="176"/>
        <v>298.55703007481941</v>
      </c>
      <c r="I699" s="710">
        <f t="shared" si="177"/>
        <v>298.51634563515495</v>
      </c>
      <c r="J699" s="710">
        <f t="shared" si="178"/>
        <v>298.48772256202557</v>
      </c>
      <c r="K699" s="710">
        <f t="shared" si="179"/>
        <v>298.47071138155752</v>
      </c>
      <c r="L699" s="710">
        <f t="shared" si="180"/>
        <v>298.4650431313782</v>
      </c>
      <c r="N699" s="580">
        <v>625</v>
      </c>
      <c r="O699" s="710">
        <f t="shared" si="181"/>
        <v>2.3685396280864439</v>
      </c>
      <c r="P699" s="710">
        <f t="shared" si="182"/>
        <v>972.84376129607074</v>
      </c>
      <c r="Q699" s="710">
        <f t="shared" si="183"/>
        <v>962.50843518273098</v>
      </c>
      <c r="R699" s="710">
        <f t="shared" si="184"/>
        <v>955.07476507709816</v>
      </c>
      <c r="S699" s="710">
        <f t="shared" si="185"/>
        <v>950.57734801901665</v>
      </c>
      <c r="T699" s="710">
        <f t="shared" si="186"/>
        <v>949.03690066926731</v>
      </c>
    </row>
    <row r="700" spans="2:20">
      <c r="B700" s="580">
        <v>626</v>
      </c>
      <c r="C700" s="710">
        <f t="shared" si="171"/>
        <v>2.3723292914913823</v>
      </c>
      <c r="D700" s="710">
        <f t="shared" si="172"/>
        <v>1459.6169508852493</v>
      </c>
      <c r="E700" s="710">
        <f t="shared" si="173"/>
        <v>738.28712291424267</v>
      </c>
      <c r="F700" s="710">
        <f t="shared" si="174"/>
        <v>413.00915829250772</v>
      </c>
      <c r="G700" s="710">
        <f t="shared" si="175"/>
        <v>320.12039406439646</v>
      </c>
      <c r="H700" s="717">
        <f t="shared" si="176"/>
        <v>298.56014353109708</v>
      </c>
      <c r="I700" s="710">
        <f t="shared" si="177"/>
        <v>298.51930389422176</v>
      </c>
      <c r="J700" s="710">
        <f t="shared" si="178"/>
        <v>298.49057057983919</v>
      </c>
      <c r="K700" s="710">
        <f t="shared" si="179"/>
        <v>298.47349343169031</v>
      </c>
      <c r="L700" s="710">
        <f t="shared" si="180"/>
        <v>298.46780307368033</v>
      </c>
      <c r="N700" s="580">
        <v>626</v>
      </c>
      <c r="O700" s="710">
        <f t="shared" si="181"/>
        <v>2.3723292914913823</v>
      </c>
      <c r="P700" s="710">
        <f t="shared" si="182"/>
        <v>973.54359288016951</v>
      </c>
      <c r="Q700" s="710">
        <f t="shared" si="183"/>
        <v>963.2201165804081</v>
      </c>
      <c r="R700" s="710">
        <f t="shared" si="184"/>
        <v>955.79493199807871</v>
      </c>
      <c r="S700" s="710">
        <f t="shared" si="185"/>
        <v>951.30259605990261</v>
      </c>
      <c r="T700" s="710">
        <f t="shared" si="186"/>
        <v>949.763801406977</v>
      </c>
    </row>
    <row r="701" spans="2:20">
      <c r="B701" s="580">
        <v>627</v>
      </c>
      <c r="C701" s="710">
        <f t="shared" si="171"/>
        <v>2.3761189548963206</v>
      </c>
      <c r="D701" s="710">
        <f t="shared" si="172"/>
        <v>1459.6892978412459</v>
      </c>
      <c r="E701" s="710">
        <f t="shared" si="173"/>
        <v>738.75221024363384</v>
      </c>
      <c r="F701" s="710">
        <f t="shared" si="174"/>
        <v>413.28205505829089</v>
      </c>
      <c r="G701" s="710">
        <f t="shared" si="175"/>
        <v>320.20415579111381</v>
      </c>
      <c r="H701" s="717">
        <f t="shared" si="176"/>
        <v>298.56326824518874</v>
      </c>
      <c r="I701" s="710">
        <f t="shared" si="177"/>
        <v>298.52227317951588</v>
      </c>
      <c r="J701" s="710">
        <f t="shared" si="178"/>
        <v>298.4934294565133</v>
      </c>
      <c r="K701" s="710">
        <f t="shared" si="179"/>
        <v>298.47628623921111</v>
      </c>
      <c r="L701" s="710">
        <f t="shared" si="180"/>
        <v>298.47057373879301</v>
      </c>
      <c r="N701" s="580">
        <v>627</v>
      </c>
      <c r="O701" s="710">
        <f t="shared" si="181"/>
        <v>2.3761189548963206</v>
      </c>
      <c r="P701" s="710">
        <f t="shared" si="182"/>
        <v>974.24261305292737</v>
      </c>
      <c r="Q701" s="710">
        <f t="shared" si="183"/>
        <v>963.93097282761983</v>
      </c>
      <c r="R701" s="710">
        <f t="shared" si="184"/>
        <v>956.51426393015561</v>
      </c>
      <c r="S701" s="710">
        <f t="shared" si="185"/>
        <v>952.02700322064163</v>
      </c>
      <c r="T701" s="710">
        <f t="shared" si="186"/>
        <v>950.48985934833991</v>
      </c>
    </row>
    <row r="702" spans="2:20">
      <c r="B702" s="580">
        <v>628</v>
      </c>
      <c r="C702" s="710">
        <f t="shared" si="171"/>
        <v>2.379908618301259</v>
      </c>
      <c r="D702" s="710">
        <f t="shared" si="172"/>
        <v>1459.76152634137</v>
      </c>
      <c r="E702" s="710">
        <f t="shared" si="173"/>
        <v>739.21661068327012</v>
      </c>
      <c r="F702" s="710">
        <f t="shared" si="174"/>
        <v>413.55495541220449</v>
      </c>
      <c r="G702" s="710">
        <f t="shared" si="175"/>
        <v>320.28804492805693</v>
      </c>
      <c r="H702" s="717">
        <f t="shared" si="176"/>
        <v>298.56640423226906</v>
      </c>
      <c r="I702" s="710">
        <f t="shared" si="177"/>
        <v>298.52525350678837</v>
      </c>
      <c r="J702" s="710">
        <f t="shared" si="178"/>
        <v>298.49629920820962</v>
      </c>
      <c r="K702" s="710">
        <f t="shared" si="179"/>
        <v>298.47908982052707</v>
      </c>
      <c r="L702" s="710">
        <f t="shared" si="180"/>
        <v>298.47335514320429</v>
      </c>
      <c r="N702" s="580">
        <v>628</v>
      </c>
      <c r="O702" s="710">
        <f t="shared" si="181"/>
        <v>2.379908618301259</v>
      </c>
      <c r="P702" s="710">
        <f t="shared" si="182"/>
        <v>974.94082275512528</v>
      </c>
      <c r="Q702" s="710">
        <f t="shared" si="183"/>
        <v>964.64100488107715</v>
      </c>
      <c r="R702" s="710">
        <f t="shared" si="184"/>
        <v>957.23276184144686</v>
      </c>
      <c r="S702" s="710">
        <f t="shared" si="185"/>
        <v>952.75057047618179</v>
      </c>
      <c r="T702" s="710">
        <f t="shared" si="186"/>
        <v>951.21507547052636</v>
      </c>
    </row>
    <row r="703" spans="2:20">
      <c r="B703" s="580">
        <v>629</v>
      </c>
      <c r="C703" s="710">
        <f t="shared" si="171"/>
        <v>2.3836982817061974</v>
      </c>
      <c r="D703" s="710">
        <f t="shared" si="172"/>
        <v>1459.8336367548079</v>
      </c>
      <c r="E703" s="710">
        <f t="shared" si="173"/>
        <v>739.68032571150297</v>
      </c>
      <c r="F703" s="710">
        <f t="shared" si="174"/>
        <v>413.82785868881945</v>
      </c>
      <c r="G703" s="710">
        <f t="shared" si="175"/>
        <v>320.37206119343949</v>
      </c>
      <c r="H703" s="717">
        <f t="shared" si="176"/>
        <v>298.56955150747177</v>
      </c>
      <c r="I703" s="710">
        <f t="shared" si="177"/>
        <v>298.52824489174964</v>
      </c>
      <c r="J703" s="710">
        <f t="shared" si="178"/>
        <v>298.4991798510494</v>
      </c>
      <c r="K703" s="710">
        <f t="shared" si="179"/>
        <v>298.48190419200495</v>
      </c>
      <c r="L703" s="710">
        <f t="shared" si="180"/>
        <v>298.47614730336187</v>
      </c>
      <c r="N703" s="580">
        <v>629</v>
      </c>
      <c r="O703" s="710">
        <f t="shared" si="181"/>
        <v>2.3836982817061974</v>
      </c>
      <c r="P703" s="710">
        <f t="shared" si="182"/>
        <v>975.63822292645375</v>
      </c>
      <c r="Q703" s="710">
        <f t="shared" si="183"/>
        <v>965.35021369638139</v>
      </c>
      <c r="R703" s="710">
        <f t="shared" si="184"/>
        <v>957.95042669894781</v>
      </c>
      <c r="S703" s="710">
        <f t="shared" si="185"/>
        <v>953.47329880034124</v>
      </c>
      <c r="T703" s="710">
        <f t="shared" si="186"/>
        <v>951.93945074957333</v>
      </c>
    </row>
    <row r="704" spans="2:20">
      <c r="B704" s="580">
        <v>630</v>
      </c>
      <c r="C704" s="710">
        <f t="shared" si="171"/>
        <v>2.3874879451111353</v>
      </c>
      <c r="D704" s="710">
        <f t="shared" si="172"/>
        <v>1459.9056294480392</v>
      </c>
      <c r="E704" s="710">
        <f t="shared" si="173"/>
        <v>740.1433568028641</v>
      </c>
      <c r="F704" s="710">
        <f t="shared" si="174"/>
        <v>414.10076422567465</v>
      </c>
      <c r="G704" s="710">
        <f t="shared" si="175"/>
        <v>320.45620430537326</v>
      </c>
      <c r="H704" s="717">
        <f t="shared" si="176"/>
        <v>298.57271008588975</v>
      </c>
      <c r="I704" s="710">
        <f t="shared" si="177"/>
        <v>298.53124735006935</v>
      </c>
      <c r="J704" s="710">
        <f t="shared" si="178"/>
        <v>298.50207140111331</v>
      </c>
      <c r="K704" s="710">
        <f t="shared" si="179"/>
        <v>298.48472936997121</v>
      </c>
      <c r="L704" s="710">
        <f t="shared" si="180"/>
        <v>298.47895023567293</v>
      </c>
    </row>
    <row r="705" spans="2:12">
      <c r="B705" s="580">
        <v>631</v>
      </c>
      <c r="C705" s="710">
        <f t="shared" si="171"/>
        <v>2.3912776085160736</v>
      </c>
      <c r="D705" s="710">
        <f t="shared" si="172"/>
        <v>1459.9775047848736</v>
      </c>
      <c r="E705" s="710">
        <f t="shared" si="173"/>
        <v>740.60570542807454</v>
      </c>
      <c r="F705" s="710">
        <f t="shared" si="174"/>
        <v>414.37367136326543</v>
      </c>
      <c r="G705" s="710">
        <f t="shared" si="175"/>
        <v>320.54047398187174</v>
      </c>
      <c r="H705" s="717">
        <f t="shared" si="176"/>
        <v>298.57587998257509</v>
      </c>
      <c r="I705" s="710">
        <f t="shared" si="177"/>
        <v>298.53426089737656</v>
      </c>
      <c r="J705" s="710">
        <f t="shared" si="178"/>
        <v>298.50497387444142</v>
      </c>
      <c r="K705" s="710">
        <f t="shared" si="179"/>
        <v>298.48756537071188</v>
      </c>
      <c r="L705" s="710">
        <f t="shared" si="180"/>
        <v>298.48176395650427</v>
      </c>
    </row>
    <row r="706" spans="2:12">
      <c r="B706" s="580">
        <v>632</v>
      </c>
      <c r="C706" s="710">
        <f t="shared" si="171"/>
        <v>2.395067271921012</v>
      </c>
      <c r="D706" s="710">
        <f t="shared" si="172"/>
        <v>1460.0492631264865</v>
      </c>
      <c r="E706" s="710">
        <f t="shared" si="173"/>
        <v>741.06737305405386</v>
      </c>
      <c r="F706" s="710">
        <f t="shared" si="174"/>
        <v>414.64657944503193</v>
      </c>
      <c r="G706" s="710">
        <f t="shared" si="175"/>
        <v>320.6248699408539</v>
      </c>
      <c r="H706" s="717">
        <f t="shared" si="176"/>
        <v>298.57906121253905</v>
      </c>
      <c r="I706" s="710">
        <f t="shared" si="177"/>
        <v>298.53728554925965</v>
      </c>
      <c r="J706" s="710">
        <f t="shared" si="178"/>
        <v>298.50788728703344</v>
      </c>
      <c r="K706" s="710">
        <f t="shared" si="179"/>
        <v>298.4904122104723</v>
      </c>
      <c r="L706" s="710">
        <f t="shared" si="180"/>
        <v>298.48458848218257</v>
      </c>
    </row>
    <row r="707" spans="2:12">
      <c r="B707" s="580">
        <v>633</v>
      </c>
      <c r="C707" s="710">
        <f t="shared" si="171"/>
        <v>2.3988569353259503</v>
      </c>
      <c r="D707" s="710">
        <f t="shared" si="172"/>
        <v>1460.1209048314536</v>
      </c>
      <c r="E707" s="710">
        <f t="shared" si="173"/>
        <v>741.52836114392949</v>
      </c>
      <c r="F707" s="710">
        <f t="shared" si="174"/>
        <v>414.91948781734766</v>
      </c>
      <c r="G707" s="710">
        <f t="shared" si="175"/>
        <v>320.70939190014803</v>
      </c>
      <c r="H707" s="717">
        <f t="shared" si="176"/>
        <v>298.58225379075196</v>
      </c>
      <c r="I707" s="710">
        <f t="shared" si="177"/>
        <v>298.54032132126628</v>
      </c>
      <c r="J707" s="710">
        <f t="shared" si="178"/>
        <v>298.51081165484834</v>
      </c>
      <c r="K707" s="710">
        <f t="shared" si="179"/>
        <v>298.49326990545768</v>
      </c>
      <c r="L707" s="710">
        <f t="shared" si="180"/>
        <v>298.48742382899371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A2:M84"/>
  <sheetViews>
    <sheetView zoomScale="85" zoomScaleNormal="85" workbookViewId="0">
      <selection activeCell="E16" sqref="E16"/>
    </sheetView>
  </sheetViews>
  <sheetFormatPr defaultColWidth="11.453125" defaultRowHeight="12.5"/>
  <cols>
    <col min="1" max="1" width="2.54296875" customWidth="1"/>
    <col min="3" max="5" width="12" bestFit="1" customWidth="1"/>
    <col min="6" max="6" width="12.81640625" customWidth="1"/>
    <col min="7" max="7" width="12.54296875" customWidth="1"/>
    <col min="8" max="8" width="13.54296875" customWidth="1"/>
    <col min="9" max="9" width="15.1796875" customWidth="1"/>
    <col min="10" max="10" width="11.453125" customWidth="1"/>
  </cols>
  <sheetData>
    <row r="2" spans="2:12" ht="13">
      <c r="B2" s="718" t="s">
        <v>1106</v>
      </c>
      <c r="F2" t="s">
        <v>1152</v>
      </c>
      <c r="I2" t="s">
        <v>1160</v>
      </c>
    </row>
    <row r="3" spans="2:12">
      <c r="F3" t="s">
        <v>1159</v>
      </c>
      <c r="I3" t="s">
        <v>1161</v>
      </c>
    </row>
    <row r="4" spans="2:12">
      <c r="B4" s="781" t="s">
        <v>1107</v>
      </c>
      <c r="I4" t="s">
        <v>1162</v>
      </c>
    </row>
    <row r="5" spans="2:12">
      <c r="B5" s="781" t="s">
        <v>1108</v>
      </c>
      <c r="H5" t="s">
        <v>1164</v>
      </c>
      <c r="I5" t="s">
        <v>1163</v>
      </c>
    </row>
    <row r="6" spans="2:12">
      <c r="B6" s="781" t="s">
        <v>1109</v>
      </c>
      <c r="C6">
        <v>1750</v>
      </c>
      <c r="D6" s="781" t="s">
        <v>1110</v>
      </c>
      <c r="E6">
        <f>pmax*((PI()*('First iteration &amp; Mechanical'!M61)^2)/4)</f>
        <v>2254.2086260467922</v>
      </c>
      <c r="H6" t="s">
        <v>1166</v>
      </c>
      <c r="I6" t="s">
        <v>1165</v>
      </c>
    </row>
    <row r="7" spans="2:12">
      <c r="B7" s="781" t="s">
        <v>1109</v>
      </c>
      <c r="C7">
        <v>1750</v>
      </c>
      <c r="D7" s="781" t="s">
        <v>1111</v>
      </c>
      <c r="E7" s="803">
        <f>pmax*((PI()*('First iteration &amp; Mechanical'!P61)^2)/4)</f>
        <v>1760.7002498627037</v>
      </c>
      <c r="H7" t="s">
        <v>1168</v>
      </c>
      <c r="I7" t="s">
        <v>1167</v>
      </c>
    </row>
    <row r="8" spans="2:12">
      <c r="F8" s="781"/>
    </row>
    <row r="9" spans="2:12">
      <c r="B9" s="781" t="s">
        <v>1112</v>
      </c>
    </row>
    <row r="10" spans="2:12">
      <c r="B10" s="781" t="s">
        <v>1113</v>
      </c>
      <c r="C10">
        <v>1750</v>
      </c>
      <c r="E10" s="803">
        <f>fmax</f>
        <v>133.52141126526692</v>
      </c>
    </row>
    <row r="12" spans="2:12">
      <c r="B12" s="781" t="s">
        <v>1114</v>
      </c>
    </row>
    <row r="13" spans="2:12">
      <c r="B13" s="781" t="s">
        <v>1115</v>
      </c>
      <c r="C13">
        <v>1.5</v>
      </c>
    </row>
    <row r="14" spans="2:12">
      <c r="L14">
        <f>132/9.81</f>
        <v>13.455657492354739</v>
      </c>
    </row>
    <row r="15" spans="2:12">
      <c r="B15" s="781" t="s">
        <v>1116</v>
      </c>
      <c r="G15">
        <f>C37</f>
        <v>15</v>
      </c>
      <c r="I15">
        <v>3</v>
      </c>
    </row>
    <row r="16" spans="2:12">
      <c r="B16" s="781" t="s">
        <v>1117</v>
      </c>
      <c r="D16" s="781" t="str">
        <f>"M" &amp;C17</f>
        <v>M4</v>
      </c>
      <c r="I16">
        <v>4</v>
      </c>
    </row>
    <row r="17" spans="2:13">
      <c r="B17" s="781" t="s">
        <v>1134</v>
      </c>
      <c r="C17" s="803">
        <v>4</v>
      </c>
      <c r="D17" s="781" t="s">
        <v>2</v>
      </c>
      <c r="I17">
        <v>5</v>
      </c>
    </row>
    <row r="18" spans="2:13">
      <c r="B18" s="781" t="s">
        <v>1138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 ht="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 ht="13">
      <c r="B23" s="781" t="s">
        <v>1137</v>
      </c>
      <c r="C23">
        <f>'First iteration &amp; Mechanical'!M62</f>
        <v>1.8</v>
      </c>
      <c r="D23" s="781" t="s">
        <v>2</v>
      </c>
      <c r="I23" s="781" t="s">
        <v>1201</v>
      </c>
    </row>
    <row r="24" spans="2:13">
      <c r="B24" s="781" t="s">
        <v>1118</v>
      </c>
      <c r="D24" s="781" t="str">
        <f>C25 &amp;"."&amp; C26</f>
        <v>8.8</v>
      </c>
      <c r="E24" s="781" t="s">
        <v>695</v>
      </c>
      <c r="F24" s="781" t="s">
        <v>1157</v>
      </c>
      <c r="G24" s="781" t="s">
        <v>1155</v>
      </c>
      <c r="I24" s="781" t="s">
        <v>1193</v>
      </c>
      <c r="J24" s="803" t="s">
        <v>1249</v>
      </c>
    </row>
    <row r="25" spans="2:13">
      <c r="B25" s="781" t="s">
        <v>1153</v>
      </c>
      <c r="C25">
        <v>8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620</v>
      </c>
      <c r="M25" s="781" t="s">
        <v>87</v>
      </c>
    </row>
    <row r="26" spans="2:13">
      <c r="B26" s="781" t="s">
        <v>1154</v>
      </c>
      <c r="C26">
        <v>8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830</v>
      </c>
      <c r="M26" s="781" t="s">
        <v>87</v>
      </c>
    </row>
    <row r="27" spans="2:13">
      <c r="B27" s="781" t="s">
        <v>824</v>
      </c>
      <c r="C27">
        <f>C28*(C26/10)</f>
        <v>640</v>
      </c>
      <c r="D27" s="781" t="s">
        <v>87</v>
      </c>
      <c r="I27" s="781" t="s">
        <v>67</v>
      </c>
      <c r="K27" s="781" t="s">
        <v>826</v>
      </c>
      <c r="M27" s="781" t="s">
        <v>1194</v>
      </c>
    </row>
    <row r="28" spans="2:13">
      <c r="B28" s="781" t="s">
        <v>825</v>
      </c>
      <c r="C28">
        <f>C25*100</f>
        <v>800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1119</v>
      </c>
      <c r="J29" s="781" t="s">
        <v>1156</v>
      </c>
    </row>
    <row r="30" spans="2:13" ht="13">
      <c r="B30" s="204" t="s">
        <v>1042</v>
      </c>
      <c r="C30">
        <v>0.28999999999999998</v>
      </c>
      <c r="D30" s="781" t="s">
        <v>64</v>
      </c>
      <c r="I30" s="781" t="s">
        <v>1120</v>
      </c>
      <c r="K30">
        <f>J62</f>
        <v>18.85184871931099</v>
      </c>
    </row>
    <row r="31" spans="2:13">
      <c r="B31" s="781" t="s">
        <v>1119</v>
      </c>
      <c r="C31" s="781" t="s">
        <v>1156</v>
      </c>
    </row>
    <row r="32" spans="2:13">
      <c r="B32" s="781" t="s">
        <v>1158</v>
      </c>
      <c r="C32" s="781">
        <v>0.5</v>
      </c>
      <c r="D32" s="781" t="s">
        <v>2</v>
      </c>
    </row>
    <row r="33" spans="2:7">
      <c r="B33" s="781" t="s">
        <v>1120</v>
      </c>
      <c r="D33">
        <f>Sf_shearFailureBolts</f>
        <v>18.170456596926254</v>
      </c>
    </row>
    <row r="34" spans="2:7">
      <c r="F34">
        <f>4.48+3.05</f>
        <v>7.53</v>
      </c>
    </row>
    <row r="35" spans="2:7" ht="13">
      <c r="B35" s="781" t="s">
        <v>1121</v>
      </c>
      <c r="F35">
        <f>18.51-F34</f>
        <v>10.98</v>
      </c>
      <c r="G35" s="781" t="s">
        <v>1202</v>
      </c>
    </row>
    <row r="36" spans="2:7">
      <c r="B36" s="781" t="s">
        <v>1124</v>
      </c>
      <c r="C36">
        <f>(E6*C13)/C37</f>
        <v>225.42086260467923</v>
      </c>
      <c r="D36" s="781" t="s">
        <v>1110</v>
      </c>
    </row>
    <row r="37" spans="2:7">
      <c r="B37" s="781" t="s">
        <v>1122</v>
      </c>
      <c r="C37" s="803">
        <v>15</v>
      </c>
    </row>
    <row r="38" spans="2:7" ht="13">
      <c r="B38" s="781" t="s">
        <v>1123</v>
      </c>
    </row>
    <row r="39" spans="2:7">
      <c r="B39" s="781" t="s">
        <v>1124</v>
      </c>
      <c r="C39">
        <f>(E7*C13)/C40</f>
        <v>330.13129684925696</v>
      </c>
      <c r="D39" s="781" t="s">
        <v>1111</v>
      </c>
    </row>
    <row r="40" spans="2:7">
      <c r="B40" s="781" t="s">
        <v>1122</v>
      </c>
      <c r="C40">
        <v>8</v>
      </c>
    </row>
    <row r="42" spans="2:7">
      <c r="B42" s="415" t="s">
        <v>1125</v>
      </c>
    </row>
    <row r="43" spans="2:7">
      <c r="B43" s="781" t="s">
        <v>1126</v>
      </c>
    </row>
    <row r="44" spans="2:7">
      <c r="B44" t="s">
        <v>1127</v>
      </c>
    </row>
    <row r="45" spans="2:7">
      <c r="B45" s="781" t="s">
        <v>1128</v>
      </c>
    </row>
    <row r="46" spans="2:7">
      <c r="B46" s="781" t="s">
        <v>1129</v>
      </c>
    </row>
    <row r="47" spans="2:7">
      <c r="B47" s="781" t="s">
        <v>1130</v>
      </c>
    </row>
    <row r="48" spans="2:7">
      <c r="B48" s="781" t="s">
        <v>1131</v>
      </c>
    </row>
    <row r="50" spans="1:11">
      <c r="A50" s="810"/>
      <c r="B50" s="781" t="s">
        <v>1139</v>
      </c>
    </row>
    <row r="51" spans="1:11">
      <c r="A51" s="810"/>
      <c r="B51" s="781" t="s">
        <v>1124</v>
      </c>
      <c r="C51">
        <f>C52*C19*(C55-C54)*C23</f>
        <v>3347.9712787151188</v>
      </c>
    </row>
    <row r="52" spans="1:11">
      <c r="A52" s="810"/>
      <c r="B52" s="781" t="s">
        <v>1132</v>
      </c>
      <c r="C52" s="10">
        <f>IF(C56&lt;0.3,(1-0.9+(3*C53*C56)),1)</f>
        <v>1</v>
      </c>
    </row>
    <row r="53" spans="1:11">
      <c r="A53" s="810"/>
      <c r="B53" s="781" t="s">
        <v>1133</v>
      </c>
      <c r="C53" s="784">
        <f>1/C37</f>
        <v>6.6666666666666666E-2</v>
      </c>
    </row>
    <row r="54" spans="1:11">
      <c r="A54" s="810"/>
      <c r="B54" s="781" t="s">
        <v>1134</v>
      </c>
      <c r="C54" s="10">
        <f>C17</f>
        <v>4</v>
      </c>
      <c r="D54" s="781" t="s">
        <v>2</v>
      </c>
    </row>
    <row r="55" spans="1:11">
      <c r="A55" s="810"/>
      <c r="B55" s="781" t="s">
        <v>1135</v>
      </c>
      <c r="C55" s="10">
        <f>(PI()*'First iteration &amp; Mechanical'!M60)/C37</f>
        <v>11.749933515544257</v>
      </c>
      <c r="D55" s="781" t="s">
        <v>2</v>
      </c>
    </row>
    <row r="56" spans="1:11">
      <c r="A56" s="810"/>
      <c r="B56" s="781" t="s">
        <v>1136</v>
      </c>
      <c r="C56" s="10">
        <f>C54/C55</f>
        <v>0.3404274581390872</v>
      </c>
    </row>
    <row r="57" spans="1:11">
      <c r="A57" s="810"/>
      <c r="B57" s="808" t="s">
        <v>1115</v>
      </c>
      <c r="C57" s="417">
        <f>C51/C36</f>
        <v>14.85209150577362</v>
      </c>
    </row>
    <row r="59" spans="1:11">
      <c r="A59" s="810"/>
      <c r="B59" s="781" t="s">
        <v>1131</v>
      </c>
      <c r="I59" s="781" t="s">
        <v>1195</v>
      </c>
    </row>
    <row r="60" spans="1:11">
      <c r="A60" s="810"/>
      <c r="B60" s="781" t="s">
        <v>1124</v>
      </c>
      <c r="C60">
        <f>0.32*C28*C17^2</f>
        <v>4096</v>
      </c>
      <c r="I60" s="781" t="s">
        <v>1124</v>
      </c>
      <c r="J60">
        <f>0.32*L26*C17^2</f>
        <v>4249.6000000000004</v>
      </c>
    </row>
    <row r="61" spans="1:11">
      <c r="A61" s="810"/>
      <c r="B61" s="781" t="s">
        <v>1260</v>
      </c>
      <c r="C61">
        <f>0.32*C27*C17^2</f>
        <v>3276.8</v>
      </c>
      <c r="I61" s="781" t="s">
        <v>1197</v>
      </c>
      <c r="J61">
        <f>0.32*L25*C17^2</f>
        <v>3174.4</v>
      </c>
    </row>
    <row r="62" spans="1:11" ht="13">
      <c r="A62" s="810"/>
      <c r="B62" s="808" t="s">
        <v>1115</v>
      </c>
      <c r="C62" s="417">
        <f>C60/C36</f>
        <v>18.170456596926254</v>
      </c>
      <c r="D62" s="718" t="s">
        <v>1143</v>
      </c>
      <c r="I62" s="808" t="s">
        <v>1115</v>
      </c>
      <c r="J62" s="417">
        <f>J60/C36</f>
        <v>18.85184871931099</v>
      </c>
      <c r="K62" s="718" t="s">
        <v>1143</v>
      </c>
    </row>
    <row r="63" spans="1:11">
      <c r="A63" s="810"/>
      <c r="B63" s="808" t="s">
        <v>1196</v>
      </c>
      <c r="C63" s="417">
        <f>C61/C36</f>
        <v>14.536365277541002</v>
      </c>
      <c r="I63" s="808" t="s">
        <v>1196</v>
      </c>
      <c r="J63" s="417">
        <f>J61/C36</f>
        <v>14.082103862617846</v>
      </c>
      <c r="K63" s="781" t="str">
        <f>"Sf of case is " &amp; 'First iteration &amp; Mechanical'!M63</f>
        <v>Sf of case is 2</v>
      </c>
    </row>
    <row r="65" spans="1:10">
      <c r="A65" s="810"/>
      <c r="B65" s="781" t="s">
        <v>1140</v>
      </c>
    </row>
    <row r="66" spans="1:10">
      <c r="A66" s="810"/>
      <c r="B66" s="781" t="s">
        <v>1124</v>
      </c>
      <c r="C66" s="10">
        <f>MAX(C60,C51)</f>
        <v>4096</v>
      </c>
      <c r="D66" s="781" t="s">
        <v>1240</v>
      </c>
    </row>
    <row r="67" spans="1:10">
      <c r="A67" s="810"/>
      <c r="B67" s="808" t="s">
        <v>1142</v>
      </c>
      <c r="C67" s="809">
        <f>(C66*SQRT(3))/(2*C23*C19)</f>
        <v>8.2112038284746767</v>
      </c>
      <c r="D67" s="781" t="s">
        <v>2</v>
      </c>
      <c r="E67">
        <f>C67*1.2</f>
        <v>9.8534445941696109</v>
      </c>
    </row>
    <row r="68" spans="1:10">
      <c r="A68" s="810"/>
      <c r="B68" s="781" t="s">
        <v>1134</v>
      </c>
      <c r="C68" s="10">
        <f>C54</f>
        <v>4</v>
      </c>
      <c r="D68" s="781" t="s">
        <v>2</v>
      </c>
    </row>
    <row r="69" spans="1:10">
      <c r="A69" s="810"/>
      <c r="B69" s="781" t="s">
        <v>1141</v>
      </c>
      <c r="C69">
        <f>C67/C68</f>
        <v>2.0528009571186692</v>
      </c>
    </row>
    <row r="70" spans="1:10">
      <c r="B70" s="781"/>
    </row>
    <row r="71" spans="1:10">
      <c r="B71" s="781"/>
    </row>
    <row r="72" spans="1:10">
      <c r="B72" s="781"/>
    </row>
    <row r="73" spans="1:10">
      <c r="B73" s="781"/>
    </row>
    <row r="75" spans="1:10" ht="52">
      <c r="B75" s="805" t="s">
        <v>1241</v>
      </c>
      <c r="C75" s="805" t="s">
        <v>1242</v>
      </c>
      <c r="D75" s="805" t="s">
        <v>1243</v>
      </c>
      <c r="E75" s="805" t="s">
        <v>1244</v>
      </c>
      <c r="G75" s="805" t="s">
        <v>1256</v>
      </c>
      <c r="H75" s="805" t="s">
        <v>1257</v>
      </c>
      <c r="I75" s="805" t="s">
        <v>1258</v>
      </c>
      <c r="J75" s="805" t="s">
        <v>1259</v>
      </c>
    </row>
    <row r="76" spans="1:10" ht="50">
      <c r="B76" s="806" t="s">
        <v>1245</v>
      </c>
      <c r="C76" s="807">
        <v>240</v>
      </c>
      <c r="D76" s="807">
        <v>330</v>
      </c>
      <c r="E76" s="807" t="s">
        <v>1246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1:10" ht="37.5">
      <c r="B77" s="806" t="s">
        <v>1247</v>
      </c>
      <c r="C77" s="807">
        <v>310</v>
      </c>
      <c r="D77" s="807">
        <v>400</v>
      </c>
      <c r="E77" s="807" t="s">
        <v>1248</v>
      </c>
      <c r="G77" s="806">
        <v>4.8</v>
      </c>
      <c r="H77" s="807">
        <v>400</v>
      </c>
      <c r="I77" s="807">
        <v>320</v>
      </c>
      <c r="J77" s="807">
        <v>0.8</v>
      </c>
    </row>
    <row r="78" spans="1:10" ht="75">
      <c r="B78" s="806" t="s">
        <v>1249</v>
      </c>
      <c r="C78" s="807">
        <v>620</v>
      </c>
      <c r="D78" s="807">
        <v>830</v>
      </c>
      <c r="E78" s="807" t="s">
        <v>1250</v>
      </c>
      <c r="G78" s="806">
        <v>5.6</v>
      </c>
      <c r="H78" s="807">
        <v>500</v>
      </c>
      <c r="I78" s="807">
        <v>300</v>
      </c>
      <c r="J78" s="807">
        <v>0.6</v>
      </c>
    </row>
    <row r="79" spans="1:10" ht="75">
      <c r="B79" s="806" t="s">
        <v>1251</v>
      </c>
      <c r="C79" s="807">
        <v>830</v>
      </c>
      <c r="D79" s="807">
        <v>1040</v>
      </c>
      <c r="E79" s="807" t="s">
        <v>1252</v>
      </c>
      <c r="G79" s="806">
        <v>5.8</v>
      </c>
      <c r="H79" s="807">
        <v>500</v>
      </c>
      <c r="I79" s="807">
        <v>400</v>
      </c>
      <c r="J79" s="807">
        <v>0.8</v>
      </c>
    </row>
    <row r="80" spans="1:10" ht="62.5">
      <c r="B80" s="806" t="s">
        <v>1253</v>
      </c>
      <c r="C80" s="807">
        <v>970</v>
      </c>
      <c r="D80" s="807">
        <v>1200</v>
      </c>
      <c r="E80" s="807" t="s">
        <v>1254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5">
      <c r="B81" s="806" t="s">
        <v>1265</v>
      </c>
      <c r="C81" s="807">
        <v>1030</v>
      </c>
      <c r="D81" s="807">
        <v>1240</v>
      </c>
      <c r="E81" s="807" t="s">
        <v>1255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 ht="13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 ht="13">
      <c r="G83" s="806">
        <v>10.9</v>
      </c>
      <c r="H83" s="807">
        <v>1000</v>
      </c>
      <c r="I83" s="807">
        <v>900</v>
      </c>
      <c r="J83" s="807">
        <v>0.9</v>
      </c>
    </row>
    <row r="84" spans="2:10" ht="13">
      <c r="G84" s="806">
        <v>12.9</v>
      </c>
      <c r="H84" s="807">
        <v>1200</v>
      </c>
      <c r="I84" s="807">
        <v>1080</v>
      </c>
      <c r="J84" s="807">
        <v>0.9</v>
      </c>
    </row>
  </sheetData>
  <scenarios current="0" show="0">
    <scenario name="Sf tensile Higher than shear" locked="1" count="2" user="Leonardo Valadez Ortiz" comment="Created by Leonardo Valadez Ortiz on 26/9/2025">
      <inputCells r="C37" val="16"/>
      <inputCells r="J24" val="Grade 5"/>
    </scenario>
  </scenarios>
  <dataValidations count="2">
    <dataValidation type="list" allowBlank="1" showInputMessage="1" showErrorMessage="1" sqref="J24" xr:uid="{00000000-0002-0000-0400-000000000000}">
      <formula1>$B$76:$B$81</formula1>
    </dataValidation>
    <dataValidation type="list" allowBlank="1" showInputMessage="1" showErrorMessage="1" sqref="C17" xr:uid="{00000000-0002-0000-0400-000001000000}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topLeftCell="A38" zoomScale="85" zoomScaleNormal="85" workbookViewId="0">
      <selection activeCell="O70" sqref="O70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10.81640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687</v>
      </c>
      <c r="F1" t="str">
        <f>F3&amp; " MPa MEOP"</f>
        <v>5 MPa MEOP</v>
      </c>
    </row>
    <row r="2" spans="1:21" ht="13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1169</v>
      </c>
      <c r="J11" s="781" t="s">
        <v>1170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1239</v>
      </c>
      <c r="O18" s="394"/>
      <c r="P18" s="394"/>
      <c r="Q18" s="394"/>
      <c r="R18" s="394"/>
      <c r="S18" s="394"/>
    </row>
    <row r="19" spans="2:21" ht="13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 ht="13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1238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1234</v>
      </c>
    </row>
    <row r="22" spans="2:21" ht="13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1092</v>
      </c>
      <c r="S22" s="781" t="s">
        <v>1093</v>
      </c>
    </row>
    <row r="23" spans="2:21" ht="13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1235</v>
      </c>
      <c r="P23" s="438" t="s">
        <v>681</v>
      </c>
      <c r="R23">
        <v>189</v>
      </c>
      <c r="S23" s="40">
        <f>T25-R23</f>
        <v>299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1200</v>
      </c>
      <c r="M25">
        <f>M24/9.81</f>
        <v>116.50500000000001</v>
      </c>
      <c r="N25" s="781" t="s">
        <v>104</v>
      </c>
      <c r="O25" s="781" t="s">
        <v>1236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1221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1204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1092</v>
      </c>
      <c r="S37" s="781" t="s">
        <v>1093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1206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1207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1219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1227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 ht="13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1226</v>
      </c>
      <c r="S61">
        <f>2.375*25.4</f>
        <v>60.324999999999996</v>
      </c>
    </row>
    <row r="62" spans="2:22" ht="13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1225</v>
      </c>
      <c r="S62">
        <f>0.154*25.4</f>
        <v>3.9115999999999995</v>
      </c>
    </row>
    <row r="63" spans="2:22">
      <c r="L63" s="8" t="s">
        <v>1033</v>
      </c>
      <c r="M63">
        <v>2</v>
      </c>
      <c r="O63" s="8" t="s">
        <v>1033</v>
      </c>
    </row>
    <row r="64" spans="2:22">
      <c r="L64" s="781" t="s">
        <v>1222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1102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5">
      <c r="B73">
        <v>3</v>
      </c>
      <c r="C73">
        <v>151</v>
      </c>
      <c r="L73" s="764" t="s">
        <v>1037</v>
      </c>
      <c r="M73" s="10">
        <f>2*((M62*M66)/(M60*M63))</f>
        <v>7.7002876913040224</v>
      </c>
      <c r="N73" s="8" t="s">
        <v>87</v>
      </c>
      <c r="O73" s="764" t="s">
        <v>1037</v>
      </c>
      <c r="P73" s="10">
        <f>2*((M62*P66)/(M60*M63))</f>
        <v>4.6201726147824136</v>
      </c>
      <c r="Q73" s="8" t="s">
        <v>87</v>
      </c>
    </row>
    <row r="74" spans="2:24" ht="15.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 ht="13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2.8780223399999996E-2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9.0415738402113047E-2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1263</v>
      </c>
      <c r="T89">
        <v>307</v>
      </c>
    </row>
    <row r="90" spans="2:21">
      <c r="L90" s="723" t="s">
        <v>950</v>
      </c>
      <c r="M90">
        <v>0.28999999999999998</v>
      </c>
      <c r="S90" t="s">
        <v>1262</v>
      </c>
      <c r="T90">
        <v>320</v>
      </c>
    </row>
    <row r="91" spans="2:21">
      <c r="O91" s="781" t="s">
        <v>1232</v>
      </c>
      <c r="Q91" s="781" t="s">
        <v>1233</v>
      </c>
      <c r="S91" s="781" t="s">
        <v>213</v>
      </c>
      <c r="T91">
        <f>M92+4+3.5</f>
        <v>50</v>
      </c>
      <c r="U91" s="781" t="s">
        <v>1224</v>
      </c>
    </row>
    <row r="92" spans="2:21">
      <c r="L92" s="415" t="s">
        <v>1061</v>
      </c>
      <c r="M92">
        <f>T40/10</f>
        <v>42.5</v>
      </c>
      <c r="O92" s="790" t="s">
        <v>1228</v>
      </c>
      <c r="Q92" s="790" t="s">
        <v>1229</v>
      </c>
      <c r="S92" s="790" t="s">
        <v>1230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1144</v>
      </c>
      <c r="F94" s="781" t="s">
        <v>1145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1231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1237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1220</v>
      </c>
      <c r="M99" s="410"/>
      <c r="N99" s="220"/>
      <c r="O99" s="801" t="s">
        <v>1223</v>
      </c>
      <c r="P99" s="220"/>
      <c r="Q99" s="220">
        <v>4</v>
      </c>
      <c r="R99" s="801" t="s">
        <v>1224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1208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1209</v>
      </c>
      <c r="S102">
        <f>P103</f>
        <v>36.893999999999998</v>
      </c>
      <c r="T102" t="s">
        <v>2</v>
      </c>
    </row>
    <row r="103" spans="2:24" ht="13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1210</v>
      </c>
      <c r="S103">
        <f>S102-S104*2</f>
        <v>34.893999999999998</v>
      </c>
      <c r="T103" t="s">
        <v>2</v>
      </c>
    </row>
    <row r="104" spans="2:24" ht="13" thickBot="1">
      <c r="B104" s="781" t="s">
        <v>53</v>
      </c>
      <c r="C104" s="781" t="s">
        <v>90</v>
      </c>
      <c r="D104" s="781" t="s">
        <v>1146</v>
      </c>
      <c r="E104" s="781" t="s">
        <v>1147</v>
      </c>
      <c r="G104" s="781" t="s">
        <v>1148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1149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 ht="13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1151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1150</v>
      </c>
    </row>
    <row r="142" spans="5:17">
      <c r="Q142" s="415"/>
    </row>
    <row r="146" spans="2:23">
      <c r="K146" t="s">
        <v>1203</v>
      </c>
      <c r="L146" s="781" t="s">
        <v>1186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1185</v>
      </c>
    </row>
    <row r="147" spans="2:23">
      <c r="K147">
        <v>1</v>
      </c>
      <c r="L147" s="781" t="s">
        <v>1181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1183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1180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1184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1182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1191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 ht="1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1105</v>
      </c>
      <c r="R166" s="781"/>
    </row>
    <row r="167" spans="2:19" ht="13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1205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1198</v>
      </c>
    </row>
    <row r="187" spans="2:5">
      <c r="B187" s="786" t="s">
        <v>757</v>
      </c>
      <c r="C187" s="143" t="s">
        <v>1199</v>
      </c>
    </row>
    <row r="189" spans="2:5">
      <c r="B189" s="787" t="s">
        <v>1171</v>
      </c>
    </row>
    <row r="190" spans="2:5">
      <c r="B190" s="786" t="s">
        <v>142</v>
      </c>
      <c r="C190" s="143" t="s">
        <v>1172</v>
      </c>
    </row>
    <row r="191" spans="2:5">
      <c r="B191" s="786" t="s">
        <v>139</v>
      </c>
      <c r="C191" s="143" t="s">
        <v>1173</v>
      </c>
      <c r="E191" s="781" t="s">
        <v>1179</v>
      </c>
    </row>
    <row r="192" spans="2:5">
      <c r="B192" s="786" t="s">
        <v>1176</v>
      </c>
      <c r="C192" s="143" t="s">
        <v>1177</v>
      </c>
    </row>
    <row r="193" spans="2:18">
      <c r="B193" s="786" t="s">
        <v>141</v>
      </c>
      <c r="C193" s="143" t="s">
        <v>1178</v>
      </c>
    </row>
    <row r="195" spans="2:18">
      <c r="B195" s="787" t="s">
        <v>1174</v>
      </c>
    </row>
    <row r="196" spans="2:18">
      <c r="B196" s="786" t="s">
        <v>142</v>
      </c>
      <c r="C196" s="143" t="s">
        <v>1175</v>
      </c>
    </row>
    <row r="198" spans="2:18">
      <c r="B198" t="s">
        <v>1187</v>
      </c>
    </row>
    <row r="199" spans="2:18">
      <c r="B199" t="s">
        <v>142</v>
      </c>
      <c r="C199" s="143" t="s">
        <v>1188</v>
      </c>
    </row>
    <row r="201" spans="2:18">
      <c r="B201" s="781" t="s">
        <v>1189</v>
      </c>
    </row>
    <row r="202" spans="2:18">
      <c r="B202" s="781" t="s">
        <v>142</v>
      </c>
      <c r="C202" s="143" t="s">
        <v>1190</v>
      </c>
    </row>
    <row r="203" spans="2:18">
      <c r="B203" s="781" t="s">
        <v>139</v>
      </c>
      <c r="C203" s="781" t="s">
        <v>1192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topLeftCell="B25" zoomScaleNormal="100" workbookViewId="0">
      <selection activeCell="C34" sqref="C34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1266</v>
      </c>
      <c r="D6" s="155"/>
      <c r="E6" s="155">
        <f>J7*5</f>
        <v>385.85098344725674</v>
      </c>
      <c r="F6" s="155" t="s">
        <v>1267</v>
      </c>
      <c r="G6" s="155">
        <f>((PI()*(do^2-dio^2))/4)*lo*(10^-3)</f>
        <v>124.17144963313658</v>
      </c>
      <c r="H6" s="155" t="s">
        <v>1268</v>
      </c>
      <c r="I6" s="155" t="s">
        <v>75</v>
      </c>
      <c r="J6" s="156" t="s">
        <v>68</v>
      </c>
    </row>
    <row r="7" spans="1:42">
      <c r="C7" s="157" t="s">
        <v>1261</v>
      </c>
      <c r="D7" s="158"/>
      <c r="E7" s="158">
        <f>I7*5</f>
        <v>716.58039783061963</v>
      </c>
      <c r="F7" s="158" t="s">
        <v>1269</v>
      </c>
      <c r="G7" s="158">
        <f>G6*rhopgrain*1</f>
        <v>220.48627625557529</v>
      </c>
      <c r="H7" s="158" t="s">
        <v>1023</v>
      </c>
      <c r="I7" s="158">
        <f>G7*0.65</f>
        <v>143.31607956612393</v>
      </c>
      <c r="J7" s="159">
        <f>G7*0.35</f>
        <v>77.170196689451345</v>
      </c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48</v>
      </c>
      <c r="D10" t="s">
        <v>2</v>
      </c>
      <c r="E10" t="s">
        <v>3</v>
      </c>
    </row>
    <row r="11" spans="1:42">
      <c r="B11" s="2" t="s">
        <v>1</v>
      </c>
      <c r="C11" s="64">
        <v>455.83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824850.53526864119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16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1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86.786308340821989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186.54571002899999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85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2997.2346356637622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124171.44963313657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78.27666344863907</v>
      </c>
      <c r="AO24" s="255" t="s">
        <v>461</v>
      </c>
      <c r="AP24" s="253"/>
    </row>
    <row r="25" spans="1:42" ht="14">
      <c r="B25" s="2" t="s">
        <v>293</v>
      </c>
      <c r="C25" s="10">
        <f>vg/vc</f>
        <v>0.15053812093689897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131.3691939448625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77.393202417054994</v>
      </c>
      <c r="AO26" s="255" t="s">
        <v>461</v>
      </c>
      <c r="AP26" s="253"/>
    </row>
    <row r="27" spans="1:42">
      <c r="C27" s="81">
        <v>0.94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226.50838289722893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1.77566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131.3691939448625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0.22048627625557526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85.848828432719344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2921.6811678385075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92.1429713749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4272.5660088821187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150 psi</v>
      </c>
      <c r="AE32" s="265">
        <f>VLOOKUP(AD32,AA17:AB57,2,FALSE)</f>
        <v>1.0342499999999999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86.786308340821989</v>
      </c>
      <c r="AP32" s="253"/>
    </row>
    <row r="33" spans="2:42" ht="14.5">
      <c r="B33" s="2" t="s">
        <v>14</v>
      </c>
      <c r="C33" s="4">
        <f>SUM(C30:C32)</f>
        <v>7194.2471767206262</v>
      </c>
      <c r="D33" t="s">
        <v>15</v>
      </c>
      <c r="E33" t="s">
        <v>41</v>
      </c>
      <c r="K33" s="108">
        <f>C96</f>
        <v>-1.7763568394002505E-14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78.27666344863907</v>
      </c>
      <c r="AP33" s="253"/>
    </row>
    <row r="34" spans="2:42" ht="13">
      <c r="B34" s="5" t="s">
        <v>451</v>
      </c>
      <c r="C34" s="238" t="s">
        <v>427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131.3691939448625</v>
      </c>
      <c r="AP34" s="253"/>
    </row>
    <row r="35" spans="2:42" ht="13">
      <c r="B35" s="5" t="s">
        <v>452</v>
      </c>
      <c r="C35" s="241">
        <f>VLOOKUP(fueltype,knselecttab,2,FALSE)</f>
        <v>77.393202417054994</v>
      </c>
      <c r="E35" s="8" t="s">
        <v>448</v>
      </c>
      <c r="I35" s="145" t="s">
        <v>56</v>
      </c>
      <c r="J35" s="146">
        <f>MAX(knrange)</f>
        <v>77.393202417055008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77.393202417054994</v>
      </c>
      <c r="AP35" s="253"/>
    </row>
    <row r="36" spans="2:42" ht="15">
      <c r="B36" s="11" t="s">
        <v>396</v>
      </c>
      <c r="C36" s="4">
        <f>abmax/kn</f>
        <v>111.9568742932705</v>
      </c>
      <c r="D36" t="s">
        <v>15</v>
      </c>
      <c r="E36" t="s">
        <v>37</v>
      </c>
      <c r="I36" s="147" t="s">
        <v>57</v>
      </c>
      <c r="J36" s="148">
        <f>MIN(knrange)</f>
        <v>64.259092817072855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226.50838289722893</v>
      </c>
    </row>
    <row r="37" spans="2:42" ht="13">
      <c r="B37" s="320" t="s">
        <v>493</v>
      </c>
      <c r="C37" s="321">
        <f>SQRT(4*at/PI())</f>
        <v>11.93934335108659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73.813774521969478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131.3691939448625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85.848828432719344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92.1429713749</v>
      </c>
    </row>
    <row r="40" spans="2:42">
      <c r="B40" s="2" t="s">
        <v>43</v>
      </c>
      <c r="C40" s="40">
        <f>SQRT(4*at/PI())+erate</f>
        <v>11.93934335108659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0.30000000000000016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16</v>
      </c>
      <c r="E45" s="77">
        <f t="shared" ref="E45:E50" si="2">do-osi*(2*C45)</f>
        <v>46</v>
      </c>
      <c r="F45" s="17">
        <f t="shared" ref="F45:F50" si="3">lgo-ei*(2*n*C45)</f>
        <v>85</v>
      </c>
      <c r="G45" s="77">
        <f t="shared" ref="G45:G50" si="4">(E45-D45)/2</f>
        <v>15</v>
      </c>
      <c r="H45" s="18">
        <f t="shared" ref="H45:H50" si="5">ei*2*n*PI()/4*(E45^2-D45^2)</f>
        <v>2921.6811678385075</v>
      </c>
      <c r="I45" s="18">
        <f t="shared" ref="I45:I50" si="6">ci*PI()*D45*F45</f>
        <v>4272.5660088821187</v>
      </c>
      <c r="J45" s="18">
        <f t="shared" ref="J45:J50" si="7">osi*PI()*E45*F45</f>
        <v>0</v>
      </c>
      <c r="K45" s="18">
        <f t="shared" ref="K45:K50" si="8">SUM(H45:J45)</f>
        <v>7194.2471767206262</v>
      </c>
      <c r="L45" s="17">
        <f>PI()/4*(dto+erate*(two-G45)/two)^2</f>
        <v>111.95687429327049</v>
      </c>
      <c r="M45" s="17">
        <f t="shared" ref="M45:M50" si="9">K45/L45</f>
        <v>64.259092817072855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0.30000000000000016</v>
      </c>
      <c r="D46" s="77">
        <f>dio+ci*(2*C46)</f>
        <v>16.600000000000001</v>
      </c>
      <c r="E46" s="77">
        <f t="shared" si="2"/>
        <v>46</v>
      </c>
      <c r="F46" s="17">
        <f t="shared" si="3"/>
        <v>84.4</v>
      </c>
      <c r="G46" s="77">
        <f t="shared" si="4"/>
        <v>14.7</v>
      </c>
      <c r="H46" s="18">
        <f t="shared" si="5"/>
        <v>2890.9563916863995</v>
      </c>
      <c r="I46" s="18">
        <f t="shared" si="6"/>
        <v>4401.4969713854443</v>
      </c>
      <c r="J46" s="18">
        <f t="shared" si="7"/>
        <v>0</v>
      </c>
      <c r="K46" s="18">
        <f t="shared" si="8"/>
        <v>7292.4533630718433</v>
      </c>
      <c r="L46" s="17">
        <f t="shared" ref="L46:L95" si="10">PI()/4*(dto+erate*(two-G46)/two)^2</f>
        <v>111.95687429327049</v>
      </c>
      <c r="M46" s="17">
        <f t="shared" si="9"/>
        <v>65.136271525134731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0.60000000000000031</v>
      </c>
      <c r="D47" s="77">
        <f t="shared" ref="D47:D95" si="11">dio+ci*(2*C47)</f>
        <v>17.2</v>
      </c>
      <c r="E47" s="77">
        <f t="shared" si="2"/>
        <v>46</v>
      </c>
      <c r="F47" s="17">
        <f t="shared" si="3"/>
        <v>83.8</v>
      </c>
      <c r="G47" s="77">
        <f t="shared" si="4"/>
        <v>14.4</v>
      </c>
      <c r="H47" s="18">
        <f t="shared" si="5"/>
        <v>2859.1006421789989</v>
      </c>
      <c r="I47" s="18">
        <f t="shared" si="6"/>
        <v>4528.165987178184</v>
      </c>
      <c r="J47" s="18">
        <f t="shared" si="7"/>
        <v>0</v>
      </c>
      <c r="K47" s="18">
        <f t="shared" si="8"/>
        <v>7387.2666293571829</v>
      </c>
      <c r="L47" s="17">
        <f t="shared" si="10"/>
        <v>111.95687429327049</v>
      </c>
      <c r="M47" s="17">
        <f t="shared" si="9"/>
        <v>65.983144634837458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0.90000000000000047</v>
      </c>
      <c r="D48" s="77">
        <f t="shared" si="11"/>
        <v>17.8</v>
      </c>
      <c r="E48" s="77">
        <f t="shared" si="2"/>
        <v>46</v>
      </c>
      <c r="F48" s="17">
        <f t="shared" si="3"/>
        <v>83.2</v>
      </c>
      <c r="G48" s="77">
        <f t="shared" si="4"/>
        <v>14.1</v>
      </c>
      <c r="H48" s="18">
        <f t="shared" si="5"/>
        <v>2826.1139193163058</v>
      </c>
      <c r="I48" s="18">
        <f t="shared" si="6"/>
        <v>4652.5730562603403</v>
      </c>
      <c r="J48" s="18">
        <f t="shared" si="7"/>
        <v>0</v>
      </c>
      <c r="K48" s="18">
        <f t="shared" si="8"/>
        <v>7478.6869755766456</v>
      </c>
      <c r="L48" s="17">
        <f t="shared" si="10"/>
        <v>111.95687429327049</v>
      </c>
      <c r="M48" s="17">
        <f t="shared" si="9"/>
        <v>66.799712146181051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1.2000000000000006</v>
      </c>
      <c r="D49" s="77">
        <f t="shared" si="11"/>
        <v>18.400000000000002</v>
      </c>
      <c r="E49" s="77">
        <f t="shared" si="2"/>
        <v>46</v>
      </c>
      <c r="F49" s="17">
        <f t="shared" si="3"/>
        <v>82.6</v>
      </c>
      <c r="G49" s="77">
        <f t="shared" si="4"/>
        <v>13.799999999999999</v>
      </c>
      <c r="H49" s="18">
        <f t="shared" si="5"/>
        <v>2791.996223098321</v>
      </c>
      <c r="I49" s="18">
        <f t="shared" si="6"/>
        <v>4774.7181786319115</v>
      </c>
      <c r="J49" s="18">
        <f t="shared" si="7"/>
        <v>0</v>
      </c>
      <c r="K49" s="18">
        <f t="shared" si="8"/>
        <v>7566.7144017302326</v>
      </c>
      <c r="L49" s="17">
        <f t="shared" si="10"/>
        <v>111.95687429327049</v>
      </c>
      <c r="M49" s="17">
        <f t="shared" si="9"/>
        <v>67.585974059165508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1.5000000000000009</v>
      </c>
      <c r="D50" s="77">
        <f t="shared" si="11"/>
        <v>19</v>
      </c>
      <c r="E50" s="77">
        <f t="shared" si="2"/>
        <v>46</v>
      </c>
      <c r="F50" s="17">
        <f t="shared" si="3"/>
        <v>82</v>
      </c>
      <c r="G50" s="77">
        <f t="shared" si="4"/>
        <v>13.5</v>
      </c>
      <c r="H50" s="18">
        <f t="shared" si="5"/>
        <v>2756.7475535250433</v>
      </c>
      <c r="I50" s="18">
        <f t="shared" si="6"/>
        <v>4894.6013542928977</v>
      </c>
      <c r="J50" s="18">
        <f t="shared" si="7"/>
        <v>0</v>
      </c>
      <c r="K50" s="18">
        <f t="shared" si="8"/>
        <v>7651.3489078179409</v>
      </c>
      <c r="L50" s="17">
        <f t="shared" si="10"/>
        <v>111.95687429327049</v>
      </c>
      <c r="M50" s="17">
        <f t="shared" si="9"/>
        <v>68.341930373790802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1.8000000000000012</v>
      </c>
      <c r="D51" s="77">
        <f t="shared" si="11"/>
        <v>19.600000000000001</v>
      </c>
      <c r="E51" s="77">
        <f t="shared" ref="E51:E95" si="14">do-osi*(2*C51)</f>
        <v>46</v>
      </c>
      <c r="F51" s="17">
        <f t="shared" ref="F51:F95" si="15">lgo-ei*(2*n*C51)</f>
        <v>81.399999999999991</v>
      </c>
      <c r="G51" s="77">
        <f t="shared" ref="G51:G95" si="16">(E51-D51)/2</f>
        <v>13.2</v>
      </c>
      <c r="H51" s="18">
        <f t="shared" ref="H51:H95" si="17">ei*2*n*PI()/4*(E51^2-D51^2)</f>
        <v>2720.3679105964734</v>
      </c>
      <c r="I51" s="18">
        <f t="shared" ref="I51:I95" si="18">ci*PI()*D51*F51</f>
        <v>5012.2225832432996</v>
      </c>
      <c r="J51" s="18">
        <f t="shared" ref="J51:J95" si="19">osi*PI()*E51*F51</f>
        <v>0</v>
      </c>
      <c r="K51" s="18">
        <f t="shared" ref="K51:K95" si="20">SUM(H51:J51)</f>
        <v>7732.5904938397725</v>
      </c>
      <c r="L51" s="17">
        <f t="shared" si="10"/>
        <v>111.95687429327049</v>
      </c>
      <c r="M51" s="17">
        <f t="shared" ref="M51:M95" si="21">K51/L51</f>
        <v>69.067581090056962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2.1000000000000014</v>
      </c>
      <c r="D52" s="77">
        <f t="shared" si="11"/>
        <v>20.200000000000003</v>
      </c>
      <c r="E52" s="77">
        <f t="shared" si="14"/>
        <v>46</v>
      </c>
      <c r="F52" s="17">
        <f t="shared" si="15"/>
        <v>80.8</v>
      </c>
      <c r="G52" s="77">
        <f t="shared" si="16"/>
        <v>12.899999999999999</v>
      </c>
      <c r="H52" s="18">
        <f t="shared" si="17"/>
        <v>2682.8572943126114</v>
      </c>
      <c r="I52" s="18">
        <f t="shared" si="18"/>
        <v>5127.5818654831173</v>
      </c>
      <c r="J52" s="18">
        <f t="shared" si="19"/>
        <v>0</v>
      </c>
      <c r="K52" s="18">
        <f t="shared" si="20"/>
        <v>7810.4391597957292</v>
      </c>
      <c r="L52" s="17">
        <f t="shared" si="10"/>
        <v>111.95687429327049</v>
      </c>
      <c r="M52" s="17">
        <f t="shared" si="21"/>
        <v>69.762926207963986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2.4000000000000017</v>
      </c>
      <c r="D53" s="77">
        <f t="shared" si="11"/>
        <v>20.800000000000004</v>
      </c>
      <c r="E53" s="77">
        <f t="shared" si="14"/>
        <v>46</v>
      </c>
      <c r="F53" s="17">
        <f t="shared" si="15"/>
        <v>80.2</v>
      </c>
      <c r="G53" s="77">
        <f t="shared" si="16"/>
        <v>12.599999999999998</v>
      </c>
      <c r="H53" s="18">
        <f t="shared" si="17"/>
        <v>2644.2157046734569</v>
      </c>
      <c r="I53" s="18">
        <f t="shared" si="18"/>
        <v>5240.6792010123509</v>
      </c>
      <c r="J53" s="18">
        <f t="shared" si="19"/>
        <v>0</v>
      </c>
      <c r="K53" s="18">
        <f t="shared" si="20"/>
        <v>7884.8949056858073</v>
      </c>
      <c r="L53" s="17">
        <f t="shared" si="10"/>
        <v>111.95687429327049</v>
      </c>
      <c r="M53" s="17">
        <f t="shared" si="21"/>
        <v>70.427965727511861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2.700000000000002</v>
      </c>
      <c r="D54" s="77">
        <f t="shared" si="11"/>
        <v>21.400000000000006</v>
      </c>
      <c r="E54" s="77">
        <f t="shared" si="14"/>
        <v>46</v>
      </c>
      <c r="F54" s="17">
        <f t="shared" si="15"/>
        <v>79.599999999999994</v>
      </c>
      <c r="G54" s="77">
        <f t="shared" si="16"/>
        <v>12.299999999999997</v>
      </c>
      <c r="H54" s="18">
        <f t="shared" si="17"/>
        <v>2604.4431416790098</v>
      </c>
      <c r="I54" s="18">
        <f t="shared" si="18"/>
        <v>5351.5145898309984</v>
      </c>
      <c r="J54" s="18">
        <f t="shared" si="19"/>
        <v>0</v>
      </c>
      <c r="K54" s="18">
        <f t="shared" si="20"/>
        <v>7955.9577315100087</v>
      </c>
      <c r="L54" s="17">
        <f t="shared" si="10"/>
        <v>111.95687429327049</v>
      </c>
      <c r="M54" s="17">
        <f t="shared" si="21"/>
        <v>71.062699648700587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3.0000000000000022</v>
      </c>
      <c r="D55" s="77">
        <f t="shared" si="11"/>
        <v>22.000000000000004</v>
      </c>
      <c r="E55" s="77">
        <f t="shared" si="14"/>
        <v>46</v>
      </c>
      <c r="F55" s="17">
        <f t="shared" si="15"/>
        <v>79</v>
      </c>
      <c r="G55" s="77">
        <f t="shared" si="16"/>
        <v>11.999999999999998</v>
      </c>
      <c r="H55" s="18">
        <f t="shared" si="17"/>
        <v>2563.5396053292707</v>
      </c>
      <c r="I55" s="18">
        <f t="shared" si="18"/>
        <v>5460.0880319390608</v>
      </c>
      <c r="J55" s="18">
        <f t="shared" si="19"/>
        <v>0</v>
      </c>
      <c r="K55" s="18">
        <f t="shared" si="20"/>
        <v>8023.6276372683315</v>
      </c>
      <c r="L55" s="17">
        <f t="shared" si="10"/>
        <v>111.95687429327049</v>
      </c>
      <c r="M55" s="17">
        <f t="shared" si="21"/>
        <v>71.667127971530164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3.3000000000000025</v>
      </c>
      <c r="D56" s="77">
        <f t="shared" si="11"/>
        <v>22.600000000000005</v>
      </c>
      <c r="E56" s="77">
        <f t="shared" si="14"/>
        <v>46</v>
      </c>
      <c r="F56" s="17">
        <f t="shared" si="15"/>
        <v>78.399999999999991</v>
      </c>
      <c r="G56" s="77">
        <f t="shared" si="16"/>
        <v>11.699999999999998</v>
      </c>
      <c r="H56" s="18">
        <f t="shared" si="17"/>
        <v>2521.5050956242394</v>
      </c>
      <c r="I56" s="18">
        <f t="shared" si="18"/>
        <v>5566.3995273365399</v>
      </c>
      <c r="J56" s="18">
        <f t="shared" si="19"/>
        <v>0</v>
      </c>
      <c r="K56" s="18">
        <f t="shared" si="20"/>
        <v>8087.9046229607793</v>
      </c>
      <c r="L56" s="17">
        <f t="shared" si="10"/>
        <v>111.95687429327049</v>
      </c>
      <c r="M56" s="17">
        <f t="shared" si="21"/>
        <v>72.241250696000606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3.6000000000000028</v>
      </c>
      <c r="D57" s="77">
        <f t="shared" si="11"/>
        <v>23.200000000000006</v>
      </c>
      <c r="E57" s="77">
        <f t="shared" si="14"/>
        <v>46</v>
      </c>
      <c r="F57" s="17">
        <f t="shared" si="15"/>
        <v>77.8</v>
      </c>
      <c r="G57" s="77">
        <f t="shared" si="16"/>
        <v>11.399999999999997</v>
      </c>
      <c r="H57" s="18">
        <f t="shared" si="17"/>
        <v>2478.3396125639156</v>
      </c>
      <c r="I57" s="18">
        <f t="shared" si="18"/>
        <v>5670.4490760234339</v>
      </c>
      <c r="J57" s="18">
        <f t="shared" si="19"/>
        <v>0</v>
      </c>
      <c r="K57" s="18">
        <f t="shared" si="20"/>
        <v>8148.7886885873495</v>
      </c>
      <c r="L57" s="17">
        <f t="shared" si="10"/>
        <v>111.95687429327049</v>
      </c>
      <c r="M57" s="17">
        <f t="shared" si="21"/>
        <v>72.785067822111913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3.900000000000003</v>
      </c>
      <c r="D58" s="77">
        <f t="shared" si="11"/>
        <v>23.800000000000004</v>
      </c>
      <c r="E58" s="77">
        <f t="shared" si="14"/>
        <v>46</v>
      </c>
      <c r="F58" s="17">
        <f t="shared" si="15"/>
        <v>77.199999999999989</v>
      </c>
      <c r="G58" s="77">
        <f t="shared" si="16"/>
        <v>11.099999999999998</v>
      </c>
      <c r="H58" s="18">
        <f t="shared" si="17"/>
        <v>2434.0431561482997</v>
      </c>
      <c r="I58" s="18">
        <f t="shared" si="18"/>
        <v>5772.2366779997419</v>
      </c>
      <c r="J58" s="18">
        <f t="shared" si="19"/>
        <v>0</v>
      </c>
      <c r="K58" s="18">
        <f t="shared" si="20"/>
        <v>8206.2798341480411</v>
      </c>
      <c r="L58" s="17">
        <f t="shared" si="10"/>
        <v>111.95687429327049</v>
      </c>
      <c r="M58" s="17">
        <f t="shared" si="21"/>
        <v>73.298579349864042</v>
      </c>
      <c r="N58" s="4"/>
      <c r="O58" s="4"/>
    </row>
    <row r="59" spans="2:28">
      <c r="B59" s="13">
        <f t="shared" si="12"/>
        <v>14</v>
      </c>
      <c r="C59" s="19">
        <f t="shared" si="13"/>
        <v>4.2000000000000028</v>
      </c>
      <c r="D59" s="77">
        <f t="shared" si="11"/>
        <v>24.400000000000006</v>
      </c>
      <c r="E59" s="77">
        <f t="shared" si="14"/>
        <v>46</v>
      </c>
      <c r="F59" s="17">
        <f t="shared" si="15"/>
        <v>76.599999999999994</v>
      </c>
      <c r="G59" s="77">
        <f t="shared" si="16"/>
        <v>10.799999999999997</v>
      </c>
      <c r="H59" s="18">
        <f t="shared" si="17"/>
        <v>2388.6157263773912</v>
      </c>
      <c r="I59" s="18">
        <f t="shared" si="18"/>
        <v>5871.7623332654684</v>
      </c>
      <c r="J59" s="18">
        <f t="shared" si="19"/>
        <v>0</v>
      </c>
      <c r="K59" s="18">
        <f t="shared" si="20"/>
        <v>8260.3780596428587</v>
      </c>
      <c r="L59" s="17">
        <f t="shared" si="10"/>
        <v>111.95687429327049</v>
      </c>
      <c r="M59" s="17">
        <f t="shared" si="21"/>
        <v>73.781785279257065</v>
      </c>
      <c r="N59" s="4"/>
      <c r="O59" s="4"/>
    </row>
    <row r="60" spans="2:28">
      <c r="B60" s="13">
        <f t="shared" si="12"/>
        <v>15</v>
      </c>
      <c r="C60" s="19">
        <f t="shared" si="13"/>
        <v>4.5000000000000027</v>
      </c>
      <c r="D60" s="77">
        <f t="shared" si="11"/>
        <v>25.000000000000007</v>
      </c>
      <c r="E60" s="77">
        <f t="shared" si="14"/>
        <v>46</v>
      </c>
      <c r="F60" s="17">
        <f t="shared" si="15"/>
        <v>76</v>
      </c>
      <c r="G60" s="77">
        <f t="shared" si="16"/>
        <v>10.499999999999996</v>
      </c>
      <c r="H60" s="18">
        <f t="shared" si="17"/>
        <v>2342.0573232511902</v>
      </c>
      <c r="I60" s="18">
        <f t="shared" si="18"/>
        <v>5969.026041820608</v>
      </c>
      <c r="J60" s="18">
        <f t="shared" si="19"/>
        <v>0</v>
      </c>
      <c r="K60" s="18">
        <f t="shared" si="20"/>
        <v>8311.0833650717977</v>
      </c>
      <c r="L60" s="17">
        <f t="shared" si="10"/>
        <v>111.95687429327049</v>
      </c>
      <c r="M60" s="17">
        <f t="shared" si="21"/>
        <v>74.234685610290938</v>
      </c>
      <c r="N60" s="4"/>
      <c r="O60" s="4"/>
    </row>
    <row r="61" spans="2:28">
      <c r="B61" s="13">
        <f t="shared" si="12"/>
        <v>16</v>
      </c>
      <c r="C61" s="19">
        <f t="shared" si="13"/>
        <v>4.8000000000000025</v>
      </c>
      <c r="D61" s="77">
        <f t="shared" si="11"/>
        <v>25.600000000000005</v>
      </c>
      <c r="E61" s="77">
        <f t="shared" si="14"/>
        <v>46</v>
      </c>
      <c r="F61" s="17">
        <f t="shared" si="15"/>
        <v>75.399999999999991</v>
      </c>
      <c r="G61" s="77">
        <f t="shared" si="16"/>
        <v>10.199999999999998</v>
      </c>
      <c r="H61" s="18">
        <f t="shared" si="17"/>
        <v>2294.3679467696975</v>
      </c>
      <c r="I61" s="18">
        <f t="shared" si="18"/>
        <v>6064.0278036651625</v>
      </c>
      <c r="J61" s="18">
        <f t="shared" si="19"/>
        <v>0</v>
      </c>
      <c r="K61" s="18">
        <f t="shared" si="20"/>
        <v>8358.39575043486</v>
      </c>
      <c r="L61" s="17">
        <f t="shared" si="10"/>
        <v>111.95687429327049</v>
      </c>
      <c r="M61" s="17">
        <f t="shared" si="21"/>
        <v>74.657280342965663</v>
      </c>
      <c r="N61" s="4"/>
      <c r="O61" s="4"/>
    </row>
    <row r="62" spans="2:28">
      <c r="B62" s="13">
        <f t="shared" si="12"/>
        <v>17</v>
      </c>
      <c r="C62" s="19">
        <f t="shared" si="13"/>
        <v>5.1000000000000023</v>
      </c>
      <c r="D62" s="77">
        <f t="shared" si="11"/>
        <v>26.200000000000003</v>
      </c>
      <c r="E62" s="77">
        <f t="shared" si="14"/>
        <v>46</v>
      </c>
      <c r="F62" s="17">
        <f t="shared" si="15"/>
        <v>74.8</v>
      </c>
      <c r="G62" s="77">
        <f t="shared" si="16"/>
        <v>9.8999999999999986</v>
      </c>
      <c r="H62" s="18">
        <f t="shared" si="17"/>
        <v>2245.5475969329123</v>
      </c>
      <c r="I62" s="18">
        <f t="shared" si="18"/>
        <v>6156.7676187991337</v>
      </c>
      <c r="J62" s="18">
        <f t="shared" si="19"/>
        <v>0</v>
      </c>
      <c r="K62" s="18">
        <f t="shared" si="20"/>
        <v>8402.3152157320455</v>
      </c>
      <c r="L62" s="17">
        <f t="shared" si="10"/>
        <v>111.95687429327049</v>
      </c>
      <c r="M62" s="17">
        <f t="shared" si="21"/>
        <v>75.049569477281239</v>
      </c>
      <c r="N62" s="4"/>
      <c r="O62" s="4"/>
    </row>
    <row r="63" spans="2:28">
      <c r="B63" s="13">
        <f t="shared" si="12"/>
        <v>18</v>
      </c>
      <c r="C63" s="19">
        <f t="shared" si="13"/>
        <v>5.4000000000000021</v>
      </c>
      <c r="D63" s="77">
        <f t="shared" si="11"/>
        <v>26.800000000000004</v>
      </c>
      <c r="E63" s="77">
        <f t="shared" si="14"/>
        <v>46</v>
      </c>
      <c r="F63" s="17">
        <f t="shared" si="15"/>
        <v>74.199999999999989</v>
      </c>
      <c r="G63" s="77">
        <f t="shared" si="16"/>
        <v>9.5999999999999979</v>
      </c>
      <c r="H63" s="18">
        <f t="shared" si="17"/>
        <v>2195.596273740834</v>
      </c>
      <c r="I63" s="18">
        <f t="shared" si="18"/>
        <v>6247.2454872225189</v>
      </c>
      <c r="J63" s="18">
        <f t="shared" si="19"/>
        <v>0</v>
      </c>
      <c r="K63" s="18">
        <f t="shared" si="20"/>
        <v>8442.8417609633525</v>
      </c>
      <c r="L63" s="17">
        <f t="shared" si="10"/>
        <v>111.95687429327049</v>
      </c>
      <c r="M63" s="17">
        <f t="shared" si="21"/>
        <v>75.411553013237665</v>
      </c>
      <c r="N63" s="4"/>
      <c r="O63" s="4"/>
    </row>
    <row r="64" spans="2:28">
      <c r="B64" s="13">
        <f t="shared" si="12"/>
        <v>19</v>
      </c>
      <c r="C64" s="19">
        <f t="shared" si="13"/>
        <v>5.700000000000002</v>
      </c>
      <c r="D64" s="77">
        <f t="shared" si="11"/>
        <v>27.400000000000006</v>
      </c>
      <c r="E64" s="77">
        <f t="shared" si="14"/>
        <v>46</v>
      </c>
      <c r="F64" s="17">
        <f t="shared" si="15"/>
        <v>73.599999999999994</v>
      </c>
      <c r="G64" s="77">
        <f t="shared" si="16"/>
        <v>9.2999999999999972</v>
      </c>
      <c r="H64" s="18">
        <f t="shared" si="17"/>
        <v>2144.5139771934641</v>
      </c>
      <c r="I64" s="18">
        <f t="shared" si="18"/>
        <v>6335.4614089353208</v>
      </c>
      <c r="J64" s="18">
        <f t="shared" si="19"/>
        <v>0</v>
      </c>
      <c r="K64" s="18">
        <f t="shared" si="20"/>
        <v>8479.9753861287845</v>
      </c>
      <c r="L64" s="17">
        <f t="shared" si="10"/>
        <v>111.95687429327049</v>
      </c>
      <c r="M64" s="17">
        <f t="shared" si="21"/>
        <v>75.74323095083497</v>
      </c>
      <c r="N64" s="4"/>
      <c r="O64" s="4"/>
    </row>
    <row r="65" spans="2:15">
      <c r="B65" s="13">
        <f t="shared" si="12"/>
        <v>20</v>
      </c>
      <c r="C65" s="19">
        <f t="shared" si="13"/>
        <v>6.0000000000000018</v>
      </c>
      <c r="D65" s="77">
        <f t="shared" si="11"/>
        <v>28.000000000000004</v>
      </c>
      <c r="E65" s="77">
        <f t="shared" si="14"/>
        <v>46</v>
      </c>
      <c r="F65" s="17">
        <f t="shared" si="15"/>
        <v>73</v>
      </c>
      <c r="G65" s="77">
        <f t="shared" si="16"/>
        <v>8.9999999999999982</v>
      </c>
      <c r="H65" s="18">
        <f t="shared" si="17"/>
        <v>2092.3007072908017</v>
      </c>
      <c r="I65" s="18">
        <f t="shared" si="18"/>
        <v>6421.4153839375385</v>
      </c>
      <c r="J65" s="18">
        <f t="shared" si="19"/>
        <v>0</v>
      </c>
      <c r="K65" s="18">
        <f t="shared" si="20"/>
        <v>8513.7160912283398</v>
      </c>
      <c r="L65" s="17">
        <f t="shared" si="10"/>
        <v>111.95687429327049</v>
      </c>
      <c r="M65" s="17">
        <f t="shared" si="21"/>
        <v>76.044603290073127</v>
      </c>
      <c r="N65" s="4"/>
      <c r="O65" s="4"/>
    </row>
    <row r="66" spans="2:15">
      <c r="B66" s="13">
        <f t="shared" si="12"/>
        <v>21</v>
      </c>
      <c r="C66" s="19">
        <f t="shared" si="13"/>
        <v>6.3000000000000016</v>
      </c>
      <c r="D66" s="77">
        <f t="shared" si="11"/>
        <v>28.6</v>
      </c>
      <c r="E66" s="77">
        <f t="shared" si="14"/>
        <v>46</v>
      </c>
      <c r="F66" s="17">
        <f t="shared" si="15"/>
        <v>72.399999999999991</v>
      </c>
      <c r="G66" s="77">
        <f t="shared" si="16"/>
        <v>8.6999999999999993</v>
      </c>
      <c r="H66" s="18">
        <f t="shared" si="17"/>
        <v>2038.9564640328474</v>
      </c>
      <c r="I66" s="18">
        <f t="shared" si="18"/>
        <v>6505.1074122291693</v>
      </c>
      <c r="J66" s="18">
        <f t="shared" si="19"/>
        <v>0</v>
      </c>
      <c r="K66" s="18">
        <f t="shared" si="20"/>
        <v>8544.0638762620165</v>
      </c>
      <c r="L66" s="17">
        <f t="shared" si="10"/>
        <v>111.95687429327049</v>
      </c>
      <c r="M66" s="17">
        <f t="shared" si="21"/>
        <v>76.31567003095212</v>
      </c>
      <c r="N66" s="4"/>
      <c r="O66" s="4"/>
    </row>
    <row r="67" spans="2:15">
      <c r="B67" s="13">
        <f t="shared" si="12"/>
        <v>22</v>
      </c>
      <c r="C67" s="19">
        <f t="shared" si="13"/>
        <v>6.6000000000000014</v>
      </c>
      <c r="D67" s="77">
        <f t="shared" si="11"/>
        <v>29.200000000000003</v>
      </c>
      <c r="E67" s="77">
        <f t="shared" si="14"/>
        <v>46</v>
      </c>
      <c r="F67" s="17">
        <f t="shared" si="15"/>
        <v>71.8</v>
      </c>
      <c r="G67" s="77">
        <f t="shared" si="16"/>
        <v>8.3999999999999986</v>
      </c>
      <c r="H67" s="18">
        <f t="shared" si="17"/>
        <v>1984.4812474196001</v>
      </c>
      <c r="I67" s="18">
        <f t="shared" si="18"/>
        <v>6586.5374938102168</v>
      </c>
      <c r="J67" s="18">
        <f t="shared" si="19"/>
        <v>0</v>
      </c>
      <c r="K67" s="18">
        <f t="shared" si="20"/>
        <v>8571.0187412298164</v>
      </c>
      <c r="L67" s="17">
        <f t="shared" si="10"/>
        <v>111.95687429327049</v>
      </c>
      <c r="M67" s="17">
        <f t="shared" si="21"/>
        <v>76.556431173471978</v>
      </c>
      <c r="N67" s="4"/>
      <c r="O67" s="4"/>
    </row>
    <row r="68" spans="2:15">
      <c r="B68" s="13">
        <f t="shared" si="12"/>
        <v>23</v>
      </c>
      <c r="C68" s="19">
        <f t="shared" si="13"/>
        <v>6.9000000000000012</v>
      </c>
      <c r="D68" s="77">
        <f t="shared" si="11"/>
        <v>29.800000000000004</v>
      </c>
      <c r="E68" s="77">
        <f t="shared" si="14"/>
        <v>46</v>
      </c>
      <c r="F68" s="17">
        <f t="shared" si="15"/>
        <v>71.2</v>
      </c>
      <c r="G68" s="77">
        <f t="shared" si="16"/>
        <v>8.0999999999999979</v>
      </c>
      <c r="H68" s="18">
        <f t="shared" si="17"/>
        <v>1928.8750574510605</v>
      </c>
      <c r="I68" s="18">
        <f t="shared" si="18"/>
        <v>6665.705628680681</v>
      </c>
      <c r="J68" s="18">
        <f t="shared" si="19"/>
        <v>0</v>
      </c>
      <c r="K68" s="18">
        <f t="shared" si="20"/>
        <v>8594.5806861317415</v>
      </c>
      <c r="L68" s="17">
        <f t="shared" si="10"/>
        <v>111.95687429327049</v>
      </c>
      <c r="M68" s="17">
        <f t="shared" si="21"/>
        <v>76.766886717632715</v>
      </c>
      <c r="N68" s="4"/>
      <c r="O68" s="4"/>
    </row>
    <row r="69" spans="2:15">
      <c r="B69" s="13">
        <f t="shared" si="12"/>
        <v>24</v>
      </c>
      <c r="C69" s="19">
        <f t="shared" si="13"/>
        <v>7.2000000000000011</v>
      </c>
      <c r="D69" s="77">
        <f t="shared" si="11"/>
        <v>30.400000000000002</v>
      </c>
      <c r="E69" s="77">
        <f t="shared" si="14"/>
        <v>46</v>
      </c>
      <c r="F69" s="17">
        <f t="shared" si="15"/>
        <v>70.599999999999994</v>
      </c>
      <c r="G69" s="77">
        <f t="shared" si="16"/>
        <v>7.7999999999999989</v>
      </c>
      <c r="H69" s="18">
        <f t="shared" si="17"/>
        <v>1872.1378941272294</v>
      </c>
      <c r="I69" s="18">
        <f t="shared" si="18"/>
        <v>6742.6118168405574</v>
      </c>
      <c r="J69" s="18">
        <f t="shared" si="19"/>
        <v>0</v>
      </c>
      <c r="K69" s="18">
        <f t="shared" si="20"/>
        <v>8614.7497109677861</v>
      </c>
      <c r="L69" s="17">
        <f t="shared" si="10"/>
        <v>111.95687429327049</v>
      </c>
      <c r="M69" s="17">
        <f t="shared" si="21"/>
        <v>76.947036663434275</v>
      </c>
      <c r="N69" s="4"/>
      <c r="O69" s="4"/>
    </row>
    <row r="70" spans="2:15">
      <c r="B70" s="13">
        <f t="shared" si="12"/>
        <v>25</v>
      </c>
      <c r="C70" s="19">
        <f t="shared" si="13"/>
        <v>7.5000000000000009</v>
      </c>
      <c r="D70" s="77">
        <f t="shared" si="11"/>
        <v>31</v>
      </c>
      <c r="E70" s="77">
        <f t="shared" si="14"/>
        <v>46</v>
      </c>
      <c r="F70" s="17">
        <f t="shared" si="15"/>
        <v>70</v>
      </c>
      <c r="G70" s="77">
        <f t="shared" si="16"/>
        <v>7.5</v>
      </c>
      <c r="H70" s="18">
        <f t="shared" si="17"/>
        <v>1814.2697574481056</v>
      </c>
      <c r="I70" s="18">
        <f t="shared" si="18"/>
        <v>6817.2560582898504</v>
      </c>
      <c r="J70" s="18">
        <f t="shared" si="19"/>
        <v>0</v>
      </c>
      <c r="K70" s="18">
        <f t="shared" si="20"/>
        <v>8631.5258157379558</v>
      </c>
      <c r="L70" s="17">
        <f t="shared" si="10"/>
        <v>111.95687429327049</v>
      </c>
      <c r="M70" s="17">
        <f t="shared" si="21"/>
        <v>77.0968810108767</v>
      </c>
      <c r="N70" s="4"/>
      <c r="O70" s="4"/>
    </row>
    <row r="71" spans="2:15">
      <c r="B71" s="13">
        <f t="shared" si="12"/>
        <v>26</v>
      </c>
      <c r="C71" s="19">
        <f t="shared" si="13"/>
        <v>7.8000000000000007</v>
      </c>
      <c r="D71" s="77">
        <f t="shared" si="11"/>
        <v>31.6</v>
      </c>
      <c r="E71" s="77">
        <f t="shared" si="14"/>
        <v>46</v>
      </c>
      <c r="F71" s="17">
        <f t="shared" si="15"/>
        <v>69.400000000000006</v>
      </c>
      <c r="G71" s="77">
        <f t="shared" si="16"/>
        <v>7.1999999999999993</v>
      </c>
      <c r="H71" s="18">
        <f t="shared" si="17"/>
        <v>1755.2706474136894</v>
      </c>
      <c r="I71" s="18">
        <f t="shared" si="18"/>
        <v>6889.6383530285611</v>
      </c>
      <c r="J71" s="18">
        <f t="shared" si="19"/>
        <v>0</v>
      </c>
      <c r="K71" s="18">
        <f t="shared" si="20"/>
        <v>8644.9090004422505</v>
      </c>
      <c r="L71" s="17">
        <f t="shared" si="10"/>
        <v>111.95687429327049</v>
      </c>
      <c r="M71" s="17">
        <f t="shared" si="21"/>
        <v>77.216419759960019</v>
      </c>
      <c r="N71" s="4"/>
      <c r="O71" s="4"/>
    </row>
    <row r="72" spans="2:15">
      <c r="B72" s="13">
        <f t="shared" si="12"/>
        <v>27</v>
      </c>
      <c r="C72" s="19">
        <f t="shared" si="13"/>
        <v>8.1000000000000014</v>
      </c>
      <c r="D72" s="77">
        <f t="shared" si="11"/>
        <v>32.200000000000003</v>
      </c>
      <c r="E72" s="77">
        <f t="shared" si="14"/>
        <v>46</v>
      </c>
      <c r="F72" s="17">
        <f t="shared" si="15"/>
        <v>68.8</v>
      </c>
      <c r="G72" s="77">
        <f t="shared" si="16"/>
        <v>6.8999999999999986</v>
      </c>
      <c r="H72" s="18">
        <f t="shared" si="17"/>
        <v>1695.1405640239802</v>
      </c>
      <c r="I72" s="18">
        <f t="shared" si="18"/>
        <v>6959.758701056684</v>
      </c>
      <c r="J72" s="18">
        <f t="shared" si="19"/>
        <v>0</v>
      </c>
      <c r="K72" s="18">
        <f t="shared" si="20"/>
        <v>8654.8992650806649</v>
      </c>
      <c r="L72" s="17">
        <f t="shared" si="10"/>
        <v>111.95687429327049</v>
      </c>
      <c r="M72" s="17">
        <f t="shared" si="21"/>
        <v>77.305652910684145</v>
      </c>
      <c r="N72" s="4"/>
      <c r="O72" s="4"/>
    </row>
    <row r="73" spans="2:15">
      <c r="B73" s="13">
        <f t="shared" si="12"/>
        <v>28</v>
      </c>
      <c r="C73" s="19">
        <f t="shared" si="13"/>
        <v>8.4000000000000021</v>
      </c>
      <c r="D73" s="77">
        <f t="shared" si="11"/>
        <v>32.800000000000004</v>
      </c>
      <c r="E73" s="77">
        <f t="shared" si="14"/>
        <v>46</v>
      </c>
      <c r="F73" s="17">
        <f t="shared" si="15"/>
        <v>68.199999999999989</v>
      </c>
      <c r="G73" s="77">
        <f t="shared" si="16"/>
        <v>6.5999999999999979</v>
      </c>
      <c r="H73" s="18">
        <f t="shared" si="17"/>
        <v>1633.879507278979</v>
      </c>
      <c r="I73" s="18">
        <f t="shared" si="18"/>
        <v>7027.6171023742236</v>
      </c>
      <c r="J73" s="18">
        <f t="shared" si="19"/>
        <v>0</v>
      </c>
      <c r="K73" s="18">
        <f t="shared" si="20"/>
        <v>8661.4966096532025</v>
      </c>
      <c r="L73" s="17">
        <f t="shared" si="10"/>
        <v>111.95687429327049</v>
      </c>
      <c r="M73" s="17">
        <f t="shared" si="21"/>
        <v>77.364580463049137</v>
      </c>
      <c r="N73" s="4"/>
      <c r="O73" s="4"/>
    </row>
    <row r="74" spans="2:15">
      <c r="B74" s="13">
        <f t="shared" si="12"/>
        <v>29</v>
      </c>
      <c r="C74" s="19">
        <f t="shared" si="13"/>
        <v>8.7000000000000028</v>
      </c>
      <c r="D74" s="77">
        <f t="shared" si="11"/>
        <v>33.400000000000006</v>
      </c>
      <c r="E74" s="77">
        <f t="shared" si="14"/>
        <v>46</v>
      </c>
      <c r="F74" s="17">
        <f t="shared" si="15"/>
        <v>67.599999999999994</v>
      </c>
      <c r="G74" s="77">
        <f t="shared" si="16"/>
        <v>6.2999999999999972</v>
      </c>
      <c r="H74" s="18">
        <f t="shared" si="17"/>
        <v>1571.4874771786856</v>
      </c>
      <c r="I74" s="18">
        <f t="shared" si="18"/>
        <v>7093.2135569811799</v>
      </c>
      <c r="J74" s="18">
        <f t="shared" si="19"/>
        <v>0</v>
      </c>
      <c r="K74" s="18">
        <f t="shared" si="20"/>
        <v>8664.7010341598652</v>
      </c>
      <c r="L74" s="17">
        <f t="shared" si="10"/>
        <v>111.95687429327049</v>
      </c>
      <c r="M74" s="17">
        <f t="shared" si="21"/>
        <v>77.393202417055008</v>
      </c>
      <c r="N74" s="4"/>
      <c r="O74" s="4"/>
    </row>
    <row r="75" spans="2:15">
      <c r="B75" s="13">
        <f t="shared" si="12"/>
        <v>30</v>
      </c>
      <c r="C75" s="19">
        <f t="shared" si="13"/>
        <v>9.0000000000000036</v>
      </c>
      <c r="D75" s="77">
        <f t="shared" si="11"/>
        <v>34.000000000000007</v>
      </c>
      <c r="E75" s="77">
        <f t="shared" si="14"/>
        <v>46</v>
      </c>
      <c r="F75" s="17">
        <f t="shared" si="15"/>
        <v>67</v>
      </c>
      <c r="G75" s="77">
        <f t="shared" si="16"/>
        <v>5.9999999999999964</v>
      </c>
      <c r="H75" s="18">
        <f t="shared" si="17"/>
        <v>1507.9644737230999</v>
      </c>
      <c r="I75" s="18">
        <f t="shared" si="18"/>
        <v>7156.5480648775501</v>
      </c>
      <c r="J75" s="18">
        <f t="shared" si="19"/>
        <v>0</v>
      </c>
      <c r="K75" s="18">
        <f t="shared" si="20"/>
        <v>8664.5125386006493</v>
      </c>
      <c r="L75" s="17">
        <f t="shared" si="10"/>
        <v>111.95687429327049</v>
      </c>
      <c r="M75" s="17">
        <f t="shared" si="21"/>
        <v>77.391518772701716</v>
      </c>
      <c r="N75" s="4"/>
      <c r="O75" s="4"/>
    </row>
    <row r="76" spans="2:15">
      <c r="B76" s="13">
        <f t="shared" si="12"/>
        <v>31</v>
      </c>
      <c r="C76" s="19">
        <f t="shared" si="13"/>
        <v>9.3000000000000043</v>
      </c>
      <c r="D76" s="77">
        <f t="shared" si="11"/>
        <v>34.600000000000009</v>
      </c>
      <c r="E76" s="77">
        <f t="shared" si="14"/>
        <v>46</v>
      </c>
      <c r="F76" s="17">
        <f t="shared" si="15"/>
        <v>66.399999999999991</v>
      </c>
      <c r="G76" s="77">
        <f t="shared" si="16"/>
        <v>5.6999999999999957</v>
      </c>
      <c r="H76" s="18">
        <f t="shared" si="17"/>
        <v>1443.3104969122219</v>
      </c>
      <c r="I76" s="18">
        <f t="shared" si="18"/>
        <v>7217.6206260633353</v>
      </c>
      <c r="J76" s="18">
        <f t="shared" si="19"/>
        <v>0</v>
      </c>
      <c r="K76" s="18">
        <f t="shared" si="20"/>
        <v>8660.9311229755567</v>
      </c>
      <c r="L76" s="17">
        <f t="shared" si="10"/>
        <v>111.95687429327049</v>
      </c>
      <c r="M76" s="17">
        <f t="shared" si="21"/>
        <v>77.359529529989288</v>
      </c>
      <c r="N76" s="4"/>
      <c r="O76" s="4"/>
    </row>
    <row r="77" spans="2:15">
      <c r="B77" s="13">
        <f t="shared" si="12"/>
        <v>32</v>
      </c>
      <c r="C77" s="19">
        <f t="shared" si="13"/>
        <v>9.600000000000005</v>
      </c>
      <c r="D77" s="77">
        <f t="shared" si="11"/>
        <v>35.20000000000001</v>
      </c>
      <c r="E77" s="77">
        <f t="shared" si="14"/>
        <v>46</v>
      </c>
      <c r="F77" s="17">
        <f t="shared" si="15"/>
        <v>65.799999999999983</v>
      </c>
      <c r="G77" s="77">
        <f t="shared" si="16"/>
        <v>5.399999999999995</v>
      </c>
      <c r="H77" s="18">
        <f t="shared" si="17"/>
        <v>1377.5255467460515</v>
      </c>
      <c r="I77" s="18">
        <f t="shared" si="18"/>
        <v>7276.4312405385353</v>
      </c>
      <c r="J77" s="18">
        <f t="shared" si="19"/>
        <v>0</v>
      </c>
      <c r="K77" s="18">
        <f t="shared" si="20"/>
        <v>8653.9567872845873</v>
      </c>
      <c r="L77" s="17">
        <f t="shared" si="10"/>
        <v>111.95687429327049</v>
      </c>
      <c r="M77" s="17">
        <f t="shared" si="21"/>
        <v>77.297234688917712</v>
      </c>
      <c r="N77" s="4"/>
      <c r="O77" s="4"/>
    </row>
    <row r="78" spans="2:15">
      <c r="B78" s="13">
        <f t="shared" si="12"/>
        <v>33</v>
      </c>
      <c r="C78" s="19">
        <f t="shared" si="13"/>
        <v>9.9000000000000057</v>
      </c>
      <c r="D78" s="77">
        <f t="shared" si="11"/>
        <v>35.800000000000011</v>
      </c>
      <c r="E78" s="77">
        <f t="shared" si="14"/>
        <v>46</v>
      </c>
      <c r="F78" s="17">
        <f t="shared" si="15"/>
        <v>65.199999999999989</v>
      </c>
      <c r="G78" s="77">
        <f t="shared" si="16"/>
        <v>5.0999999999999943</v>
      </c>
      <c r="H78" s="18">
        <f t="shared" si="17"/>
        <v>1310.6096232245886</v>
      </c>
      <c r="I78" s="18">
        <f t="shared" si="18"/>
        <v>7332.979908303153</v>
      </c>
      <c r="J78" s="18">
        <f t="shared" si="19"/>
        <v>0</v>
      </c>
      <c r="K78" s="18">
        <f t="shared" si="20"/>
        <v>8643.5895315277412</v>
      </c>
      <c r="L78" s="17">
        <f t="shared" si="10"/>
        <v>111.95687429327049</v>
      </c>
      <c r="M78" s="17">
        <f t="shared" si="21"/>
        <v>77.204634249487</v>
      </c>
      <c r="N78" s="4"/>
      <c r="O78" s="4"/>
    </row>
    <row r="79" spans="2:15">
      <c r="B79" s="13">
        <f t="shared" si="12"/>
        <v>34</v>
      </c>
      <c r="C79" s="19">
        <f t="shared" si="13"/>
        <v>10.200000000000006</v>
      </c>
      <c r="D79" s="77">
        <f t="shared" si="11"/>
        <v>36.400000000000013</v>
      </c>
      <c r="E79" s="77">
        <f t="shared" si="14"/>
        <v>46</v>
      </c>
      <c r="F79" s="17">
        <f t="shared" si="15"/>
        <v>64.599999999999994</v>
      </c>
      <c r="G79" s="77">
        <f t="shared" si="16"/>
        <v>4.7999999999999936</v>
      </c>
      <c r="H79" s="18">
        <f t="shared" si="17"/>
        <v>1242.5627263478334</v>
      </c>
      <c r="I79" s="18">
        <f t="shared" si="18"/>
        <v>7387.2666293571847</v>
      </c>
      <c r="J79" s="18">
        <f t="shared" si="19"/>
        <v>0</v>
      </c>
      <c r="K79" s="18">
        <f t="shared" si="20"/>
        <v>8629.8293557050183</v>
      </c>
      <c r="L79" s="17">
        <f t="shared" si="10"/>
        <v>111.95687429327049</v>
      </c>
      <c r="M79" s="17">
        <f t="shared" si="21"/>
        <v>77.08172821169714</v>
      </c>
      <c r="N79" s="4"/>
      <c r="O79" s="4"/>
    </row>
    <row r="80" spans="2:15">
      <c r="B80" s="13">
        <f t="shared" si="12"/>
        <v>35</v>
      </c>
      <c r="C80" s="19">
        <f t="shared" si="13"/>
        <v>10.500000000000007</v>
      </c>
      <c r="D80" s="77">
        <f t="shared" si="11"/>
        <v>37.000000000000014</v>
      </c>
      <c r="E80" s="77">
        <f t="shared" si="14"/>
        <v>46</v>
      </c>
      <c r="F80" s="17">
        <f t="shared" si="15"/>
        <v>63.999999999999986</v>
      </c>
      <c r="G80" s="77">
        <f t="shared" si="16"/>
        <v>4.4999999999999929</v>
      </c>
      <c r="H80" s="18">
        <f t="shared" si="17"/>
        <v>1173.3848561157859</v>
      </c>
      <c r="I80" s="18">
        <f t="shared" si="18"/>
        <v>7439.2914037006312</v>
      </c>
      <c r="J80" s="18">
        <f t="shared" si="19"/>
        <v>0</v>
      </c>
      <c r="K80" s="18">
        <f t="shared" si="20"/>
        <v>8612.6762598164169</v>
      </c>
      <c r="L80" s="17">
        <f t="shared" si="10"/>
        <v>111.95687429327049</v>
      </c>
      <c r="M80" s="17">
        <f t="shared" si="21"/>
        <v>76.92851657554813</v>
      </c>
      <c r="N80" s="4"/>
      <c r="O80" s="4"/>
    </row>
    <row r="81" spans="2:15">
      <c r="B81" s="13">
        <f t="shared" si="12"/>
        <v>36</v>
      </c>
      <c r="C81" s="19">
        <f t="shared" si="13"/>
        <v>10.800000000000008</v>
      </c>
      <c r="D81" s="77">
        <f t="shared" si="11"/>
        <v>37.600000000000016</v>
      </c>
      <c r="E81" s="77">
        <f t="shared" si="14"/>
        <v>46</v>
      </c>
      <c r="F81" s="17">
        <f t="shared" si="15"/>
        <v>63.399999999999984</v>
      </c>
      <c r="G81" s="77">
        <f t="shared" si="16"/>
        <v>4.1999999999999922</v>
      </c>
      <c r="H81" s="18">
        <f t="shared" si="17"/>
        <v>1103.0760125284464</v>
      </c>
      <c r="I81" s="18">
        <f t="shared" si="18"/>
        <v>7489.0542313334936</v>
      </c>
      <c r="J81" s="18">
        <f t="shared" si="19"/>
        <v>0</v>
      </c>
      <c r="K81" s="18">
        <f t="shared" si="20"/>
        <v>8592.1302438619405</v>
      </c>
      <c r="L81" s="17">
        <f t="shared" si="10"/>
        <v>111.95687429327049</v>
      </c>
      <c r="M81" s="17">
        <f t="shared" si="21"/>
        <v>76.744999341039986</v>
      </c>
      <c r="N81" s="4"/>
      <c r="O81" s="4"/>
    </row>
    <row r="82" spans="2:15">
      <c r="B82" s="13">
        <f t="shared" si="12"/>
        <v>37</v>
      </c>
      <c r="C82" s="19">
        <f t="shared" si="13"/>
        <v>11.100000000000009</v>
      </c>
      <c r="D82" s="77">
        <f t="shared" si="11"/>
        <v>38.200000000000017</v>
      </c>
      <c r="E82" s="77">
        <f t="shared" si="14"/>
        <v>46</v>
      </c>
      <c r="F82" s="17">
        <f t="shared" si="15"/>
        <v>62.799999999999983</v>
      </c>
      <c r="G82" s="77">
        <f t="shared" si="16"/>
        <v>3.8999999999999915</v>
      </c>
      <c r="H82" s="18">
        <f t="shared" si="17"/>
        <v>1031.636195585814</v>
      </c>
      <c r="I82" s="18">
        <f t="shared" si="18"/>
        <v>7536.5551122557717</v>
      </c>
      <c r="J82" s="18">
        <f t="shared" si="19"/>
        <v>0</v>
      </c>
      <c r="K82" s="18">
        <f t="shared" si="20"/>
        <v>8568.1913078415855</v>
      </c>
      <c r="L82" s="17">
        <f t="shared" si="10"/>
        <v>111.95687429327049</v>
      </c>
      <c r="M82" s="17">
        <f t="shared" si="21"/>
        <v>76.531176508172692</v>
      </c>
      <c r="N82" s="4"/>
      <c r="O82" s="4"/>
    </row>
    <row r="83" spans="2:15">
      <c r="B83" s="13">
        <f t="shared" si="12"/>
        <v>38</v>
      </c>
      <c r="C83" s="19">
        <f t="shared" si="13"/>
        <v>11.400000000000009</v>
      </c>
      <c r="D83" s="77">
        <f t="shared" si="11"/>
        <v>38.800000000000018</v>
      </c>
      <c r="E83" s="77">
        <f t="shared" si="14"/>
        <v>46</v>
      </c>
      <c r="F83" s="17">
        <f t="shared" si="15"/>
        <v>62.199999999999982</v>
      </c>
      <c r="G83" s="77">
        <f t="shared" si="16"/>
        <v>3.5999999999999908</v>
      </c>
      <c r="H83" s="18">
        <f t="shared" si="17"/>
        <v>959.0654052878898</v>
      </c>
      <c r="I83" s="18">
        <f t="shared" si="18"/>
        <v>7581.7940464674648</v>
      </c>
      <c r="J83" s="18">
        <f t="shared" si="19"/>
        <v>0</v>
      </c>
      <c r="K83" s="18">
        <f t="shared" si="20"/>
        <v>8540.8594517553538</v>
      </c>
      <c r="L83" s="17">
        <f t="shared" si="10"/>
        <v>111.95687429327049</v>
      </c>
      <c r="M83" s="17">
        <f t="shared" si="21"/>
        <v>76.287048076946249</v>
      </c>
      <c r="N83" s="4"/>
      <c r="O83" s="4"/>
    </row>
    <row r="84" spans="2:15">
      <c r="B84" s="13">
        <f t="shared" si="12"/>
        <v>39</v>
      </c>
      <c r="C84" s="19">
        <f t="shared" si="13"/>
        <v>11.70000000000001</v>
      </c>
      <c r="D84" s="77">
        <f t="shared" si="11"/>
        <v>39.40000000000002</v>
      </c>
      <c r="E84" s="77">
        <f t="shared" si="14"/>
        <v>46</v>
      </c>
      <c r="F84" s="17">
        <f t="shared" si="15"/>
        <v>61.59999999999998</v>
      </c>
      <c r="G84" s="77">
        <f t="shared" si="16"/>
        <v>3.2999999999999901</v>
      </c>
      <c r="H84" s="18">
        <f t="shared" si="17"/>
        <v>885.36364163467317</v>
      </c>
      <c r="I84" s="18">
        <f t="shared" si="18"/>
        <v>7624.7710339685727</v>
      </c>
      <c r="J84" s="18">
        <f t="shared" si="19"/>
        <v>0</v>
      </c>
      <c r="K84" s="18">
        <f t="shared" si="20"/>
        <v>8510.1346756032453</v>
      </c>
      <c r="L84" s="17">
        <f t="shared" si="10"/>
        <v>111.95687429327049</v>
      </c>
      <c r="M84" s="17">
        <f t="shared" si="21"/>
        <v>76.012614047360671</v>
      </c>
      <c r="N84" s="4"/>
      <c r="O84" s="4"/>
    </row>
    <row r="85" spans="2:15">
      <c r="B85" s="13">
        <f t="shared" si="12"/>
        <v>40</v>
      </c>
      <c r="C85" s="19">
        <f t="shared" si="13"/>
        <v>12.000000000000011</v>
      </c>
      <c r="D85" s="77">
        <f t="shared" si="11"/>
        <v>40.000000000000021</v>
      </c>
      <c r="E85" s="77">
        <f t="shared" si="14"/>
        <v>46</v>
      </c>
      <c r="F85" s="17">
        <f t="shared" si="15"/>
        <v>60.999999999999979</v>
      </c>
      <c r="G85" s="77">
        <f t="shared" si="16"/>
        <v>2.9999999999999893</v>
      </c>
      <c r="H85" s="18">
        <f t="shared" si="17"/>
        <v>810.53090462616376</v>
      </c>
      <c r="I85" s="18">
        <f t="shared" si="18"/>
        <v>7665.4860747590965</v>
      </c>
      <c r="J85" s="18">
        <f t="shared" si="19"/>
        <v>0</v>
      </c>
      <c r="K85" s="18">
        <f t="shared" si="20"/>
        <v>8476.0169793852601</v>
      </c>
      <c r="L85" s="17">
        <f t="shared" si="10"/>
        <v>111.95687429327049</v>
      </c>
      <c r="M85" s="17">
        <f t="shared" si="21"/>
        <v>75.707874419415958</v>
      </c>
      <c r="N85" s="4"/>
      <c r="O85" s="4"/>
    </row>
    <row r="86" spans="2:15">
      <c r="B86" s="13">
        <f t="shared" si="12"/>
        <v>41</v>
      </c>
      <c r="C86" s="19">
        <f t="shared" si="13"/>
        <v>12.300000000000011</v>
      </c>
      <c r="D86" s="77">
        <f t="shared" si="11"/>
        <v>40.600000000000023</v>
      </c>
      <c r="E86" s="77">
        <f t="shared" si="14"/>
        <v>46</v>
      </c>
      <c r="F86" s="17">
        <f t="shared" si="15"/>
        <v>60.399999999999977</v>
      </c>
      <c r="G86" s="77">
        <f t="shared" si="16"/>
        <v>2.6999999999999886</v>
      </c>
      <c r="H86" s="18">
        <f t="shared" si="17"/>
        <v>734.56719426236236</v>
      </c>
      <c r="I86" s="18">
        <f t="shared" si="18"/>
        <v>7703.9391688390351</v>
      </c>
      <c r="J86" s="18">
        <f t="shared" si="19"/>
        <v>0</v>
      </c>
      <c r="K86" s="18">
        <f t="shared" si="20"/>
        <v>8438.5063631013982</v>
      </c>
      <c r="L86" s="17">
        <f t="shared" si="10"/>
        <v>111.95687429327049</v>
      </c>
      <c r="M86" s="17">
        <f t="shared" si="21"/>
        <v>75.372829193112082</v>
      </c>
      <c r="N86" s="4"/>
      <c r="O86" s="4"/>
    </row>
    <row r="87" spans="2:15">
      <c r="B87" s="13">
        <f t="shared" si="12"/>
        <v>42</v>
      </c>
      <c r="C87" s="19">
        <f t="shared" si="13"/>
        <v>12.600000000000012</v>
      </c>
      <c r="D87" s="77">
        <f t="shared" si="11"/>
        <v>41.200000000000024</v>
      </c>
      <c r="E87" s="77">
        <f t="shared" si="14"/>
        <v>46</v>
      </c>
      <c r="F87" s="17">
        <f t="shared" si="15"/>
        <v>59.799999999999976</v>
      </c>
      <c r="G87" s="77">
        <f t="shared" si="16"/>
        <v>2.3999999999999879</v>
      </c>
      <c r="H87" s="18">
        <f t="shared" si="17"/>
        <v>657.47251054326864</v>
      </c>
      <c r="I87" s="18">
        <f t="shared" si="18"/>
        <v>7740.1303162083905</v>
      </c>
      <c r="J87" s="18">
        <f t="shared" si="19"/>
        <v>0</v>
      </c>
      <c r="K87" s="18">
        <f t="shared" si="20"/>
        <v>8397.6028267516594</v>
      </c>
      <c r="L87" s="17">
        <f t="shared" si="10"/>
        <v>111.95687429327049</v>
      </c>
      <c r="M87" s="17">
        <f t="shared" si="21"/>
        <v>75.007478368449085</v>
      </c>
      <c r="N87" s="4"/>
      <c r="O87" s="4"/>
    </row>
    <row r="88" spans="2:15">
      <c r="B88" s="13">
        <f t="shared" si="12"/>
        <v>43</v>
      </c>
      <c r="C88" s="19">
        <f t="shared" si="13"/>
        <v>12.900000000000013</v>
      </c>
      <c r="D88" s="77">
        <f t="shared" si="11"/>
        <v>41.800000000000026</v>
      </c>
      <c r="E88" s="77">
        <f t="shared" si="14"/>
        <v>46</v>
      </c>
      <c r="F88" s="17">
        <f t="shared" si="15"/>
        <v>59.199999999999974</v>
      </c>
      <c r="G88" s="77">
        <f t="shared" si="16"/>
        <v>2.0999999999999872</v>
      </c>
      <c r="H88" s="18">
        <f t="shared" si="17"/>
        <v>579.24685346888282</v>
      </c>
      <c r="I88" s="18">
        <f t="shared" si="18"/>
        <v>7774.0595168671607</v>
      </c>
      <c r="J88" s="18">
        <f t="shared" si="19"/>
        <v>0</v>
      </c>
      <c r="K88" s="18">
        <f t="shared" si="20"/>
        <v>8353.306370336044</v>
      </c>
      <c r="L88" s="17">
        <f t="shared" si="10"/>
        <v>111.95687429327049</v>
      </c>
      <c r="M88" s="17">
        <f t="shared" si="21"/>
        <v>74.611821945426939</v>
      </c>
      <c r="N88" s="4"/>
      <c r="O88" s="4"/>
    </row>
    <row r="89" spans="2:15">
      <c r="B89" s="13">
        <f t="shared" si="12"/>
        <v>44</v>
      </c>
      <c r="C89" s="19">
        <f t="shared" si="13"/>
        <v>13.200000000000014</v>
      </c>
      <c r="D89" s="77">
        <f t="shared" si="11"/>
        <v>42.400000000000027</v>
      </c>
      <c r="E89" s="77">
        <f t="shared" si="14"/>
        <v>46</v>
      </c>
      <c r="F89" s="17">
        <f t="shared" si="15"/>
        <v>58.599999999999973</v>
      </c>
      <c r="G89" s="77">
        <f t="shared" si="16"/>
        <v>1.7999999999999865</v>
      </c>
      <c r="H89" s="18">
        <f t="shared" si="17"/>
        <v>499.89022303920433</v>
      </c>
      <c r="I89" s="18">
        <f t="shared" si="18"/>
        <v>7805.726770815344</v>
      </c>
      <c r="J89" s="18">
        <f t="shared" si="19"/>
        <v>0</v>
      </c>
      <c r="K89" s="18">
        <f t="shared" si="20"/>
        <v>8305.6169938545481</v>
      </c>
      <c r="L89" s="17">
        <f t="shared" si="10"/>
        <v>111.95687429327049</v>
      </c>
      <c r="M89" s="17">
        <f t="shared" si="21"/>
        <v>74.185859924045616</v>
      </c>
      <c r="N89" s="4"/>
      <c r="O89" s="4"/>
    </row>
    <row r="90" spans="2:15">
      <c r="B90" s="13">
        <f t="shared" si="12"/>
        <v>45</v>
      </c>
      <c r="C90" s="19">
        <f t="shared" si="13"/>
        <v>13.500000000000014</v>
      </c>
      <c r="D90" s="77">
        <f t="shared" si="11"/>
        <v>43.000000000000028</v>
      </c>
      <c r="E90" s="77">
        <f t="shared" si="14"/>
        <v>46</v>
      </c>
      <c r="F90" s="17">
        <f t="shared" si="15"/>
        <v>57.999999999999972</v>
      </c>
      <c r="G90" s="77">
        <f t="shared" si="16"/>
        <v>1.4999999999999858</v>
      </c>
      <c r="H90" s="18">
        <f t="shared" si="17"/>
        <v>419.40261925423346</v>
      </c>
      <c r="I90" s="18">
        <f t="shared" si="18"/>
        <v>7835.132078052945</v>
      </c>
      <c r="J90" s="18">
        <f t="shared" si="19"/>
        <v>0</v>
      </c>
      <c r="K90" s="18">
        <f t="shared" si="20"/>
        <v>8254.5346973071792</v>
      </c>
      <c r="L90" s="17">
        <f t="shared" si="10"/>
        <v>111.95687429327049</v>
      </c>
      <c r="M90" s="17">
        <f t="shared" si="21"/>
        <v>73.729592304305186</v>
      </c>
      <c r="N90" s="4"/>
      <c r="O90" s="4"/>
    </row>
    <row r="91" spans="2:15">
      <c r="B91" s="13">
        <f t="shared" si="12"/>
        <v>46</v>
      </c>
      <c r="C91" s="19">
        <f t="shared" si="13"/>
        <v>13.800000000000015</v>
      </c>
      <c r="D91" s="77">
        <f t="shared" si="11"/>
        <v>43.60000000000003</v>
      </c>
      <c r="E91" s="77">
        <f t="shared" si="14"/>
        <v>46</v>
      </c>
      <c r="F91" s="17">
        <f t="shared" si="15"/>
        <v>57.39999999999997</v>
      </c>
      <c r="G91" s="77">
        <f t="shared" si="16"/>
        <v>1.1999999999999851</v>
      </c>
      <c r="H91" s="18">
        <f t="shared" si="17"/>
        <v>337.78404211397054</v>
      </c>
      <c r="I91" s="18">
        <f t="shared" si="18"/>
        <v>7862.2754385799608</v>
      </c>
      <c r="J91" s="18">
        <f t="shared" si="19"/>
        <v>0</v>
      </c>
      <c r="K91" s="18">
        <f t="shared" si="20"/>
        <v>8200.0594806939316</v>
      </c>
      <c r="L91" s="17">
        <f t="shared" si="10"/>
        <v>111.95687429327049</v>
      </c>
      <c r="M91" s="17">
        <f t="shared" si="21"/>
        <v>73.243019086205607</v>
      </c>
      <c r="N91" s="4"/>
      <c r="O91" s="4"/>
    </row>
    <row r="92" spans="2:15">
      <c r="B92" s="13">
        <f t="shared" si="12"/>
        <v>47</v>
      </c>
      <c r="C92" s="19">
        <f t="shared" si="13"/>
        <v>14.100000000000016</v>
      </c>
      <c r="D92" s="77">
        <f t="shared" si="11"/>
        <v>44.200000000000031</v>
      </c>
      <c r="E92" s="77">
        <f t="shared" si="14"/>
        <v>46</v>
      </c>
      <c r="F92" s="17">
        <f t="shared" si="15"/>
        <v>56.799999999999969</v>
      </c>
      <c r="G92" s="77">
        <f t="shared" si="16"/>
        <v>0.89999999999998437</v>
      </c>
      <c r="H92" s="18">
        <f t="shared" si="17"/>
        <v>255.03449161841496</v>
      </c>
      <c r="I92" s="18">
        <f t="shared" si="18"/>
        <v>7887.1568523963924</v>
      </c>
      <c r="J92" s="18">
        <f t="shared" si="19"/>
        <v>0</v>
      </c>
      <c r="K92" s="18">
        <f t="shared" si="20"/>
        <v>8142.1913440148073</v>
      </c>
      <c r="L92" s="17">
        <f t="shared" si="10"/>
        <v>111.95687429327049</v>
      </c>
      <c r="M92" s="17">
        <f t="shared" si="21"/>
        <v>72.726140269746878</v>
      </c>
      <c r="N92" s="4"/>
      <c r="O92" s="4"/>
    </row>
    <row r="93" spans="2:15">
      <c r="B93" s="13">
        <f t="shared" si="12"/>
        <v>48</v>
      </c>
      <c r="C93" s="19">
        <f t="shared" si="13"/>
        <v>14.400000000000016</v>
      </c>
      <c r="D93" s="77">
        <f t="shared" si="11"/>
        <v>44.800000000000033</v>
      </c>
      <c r="E93" s="77">
        <f t="shared" si="14"/>
        <v>46</v>
      </c>
      <c r="F93" s="17">
        <f t="shared" si="15"/>
        <v>56.199999999999967</v>
      </c>
      <c r="G93" s="77">
        <f t="shared" si="16"/>
        <v>0.59999999999998366</v>
      </c>
      <c r="H93" s="18">
        <f t="shared" si="17"/>
        <v>171.15396776756734</v>
      </c>
      <c r="I93" s="18">
        <f t="shared" si="18"/>
        <v>7909.7763195022389</v>
      </c>
      <c r="J93" s="18">
        <f t="shared" si="19"/>
        <v>0</v>
      </c>
      <c r="K93" s="18">
        <f t="shared" si="20"/>
        <v>8080.9302872698063</v>
      </c>
      <c r="L93" s="17">
        <f t="shared" si="10"/>
        <v>111.95687429327049</v>
      </c>
      <c r="M93" s="17">
        <f t="shared" si="21"/>
        <v>72.178955854929001</v>
      </c>
      <c r="N93" s="4"/>
      <c r="O93" s="4"/>
    </row>
    <row r="94" spans="2:15">
      <c r="B94" s="13">
        <f t="shared" si="12"/>
        <v>49</v>
      </c>
      <c r="C94" s="19">
        <f t="shared" si="13"/>
        <v>14.700000000000017</v>
      </c>
      <c r="D94" s="77">
        <f t="shared" si="11"/>
        <v>45.400000000000034</v>
      </c>
      <c r="E94" s="77">
        <f t="shared" si="14"/>
        <v>46</v>
      </c>
      <c r="F94" s="17">
        <f t="shared" si="15"/>
        <v>55.599999999999966</v>
      </c>
      <c r="G94" s="77">
        <f t="shared" si="16"/>
        <v>0.29999999999998295</v>
      </c>
      <c r="H94" s="18">
        <f t="shared" si="17"/>
        <v>86.142470561427359</v>
      </c>
      <c r="I94" s="18">
        <f t="shared" si="18"/>
        <v>7930.1338398974995</v>
      </c>
      <c r="J94" s="18">
        <f t="shared" si="19"/>
        <v>0</v>
      </c>
      <c r="K94" s="18">
        <f t="shared" si="20"/>
        <v>8016.2763104589267</v>
      </c>
      <c r="L94" s="17">
        <f t="shared" si="10"/>
        <v>111.95687429327049</v>
      </c>
      <c r="M94" s="17">
        <f t="shared" si="21"/>
        <v>71.601465841751974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15.000000000000018</v>
      </c>
      <c r="D95" s="77">
        <f t="shared" si="11"/>
        <v>46.000000000000036</v>
      </c>
      <c r="E95" s="77">
        <f t="shared" si="14"/>
        <v>46</v>
      </c>
      <c r="F95" s="17">
        <f t="shared" si="15"/>
        <v>54.999999999999964</v>
      </c>
      <c r="G95" s="77">
        <f t="shared" si="16"/>
        <v>-1.7763568394002505E-14</v>
      </c>
      <c r="H95" s="18">
        <f t="shared" si="17"/>
        <v>-5.0002082787451745E-12</v>
      </c>
      <c r="I95" s="18">
        <f t="shared" si="18"/>
        <v>7948.2294135821776</v>
      </c>
      <c r="J95" s="18">
        <f t="shared" si="19"/>
        <v>0</v>
      </c>
      <c r="K95" s="206">
        <f t="shared" si="20"/>
        <v>7948.229413582173</v>
      </c>
      <c r="L95" s="17">
        <f t="shared" si="10"/>
        <v>111.95687429327049</v>
      </c>
      <c r="M95" s="236">
        <f t="shared" si="21"/>
        <v>70.993670230215827</v>
      </c>
      <c r="N95" s="4"/>
      <c r="O95" s="4"/>
    </row>
    <row r="96" spans="2:15" ht="13.5" thickBot="1">
      <c r="C96" s="19">
        <f>two-xfinal*(ci+osi)</f>
        <v>-1.7763568394002505E-14</v>
      </c>
      <c r="J96" s="203" t="s">
        <v>376</v>
      </c>
      <c r="K96" s="207">
        <f>MAX(K45:K95)</f>
        <v>8664.7010341598652</v>
      </c>
      <c r="L96" s="203" t="s">
        <v>376</v>
      </c>
      <c r="M96" s="237">
        <f>MAX(knrange)</f>
        <v>77.393202417055008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5" sqref="C15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1.0412519781472538</v>
      </c>
      <c r="L18" s="133" t="s">
        <v>127</v>
      </c>
      <c r="O18" s="131" t="s">
        <v>156</v>
      </c>
      <c r="P18" s="132">
        <f>pmax/0.006895</f>
        <v>151.01551532229931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1.7855822016667202</v>
      </c>
      <c r="L19" s="136" t="s">
        <v>91</v>
      </c>
      <c r="O19" s="134" t="s">
        <v>157</v>
      </c>
      <c r="P19" s="141">
        <f>tbout</f>
        <v>1.7855822016667202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1.8184568872509534</v>
      </c>
      <c r="L20" s="139" t="s">
        <v>91</v>
      </c>
      <c r="O20" s="137" t="s">
        <v>158</v>
      </c>
      <c r="P20" s="138">
        <f>tthr</f>
        <v>1.8184568872509534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1.0412519781472538</v>
      </c>
      <c r="AC22" s="381" t="s">
        <v>127</v>
      </c>
    </row>
    <row r="23" spans="2:35" ht="13">
      <c r="E23" s="50"/>
      <c r="G23" s="108">
        <f>D862</f>
        <v>2.6858515411731787E-12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1.7985611510787734E-2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15</v>
      </c>
      <c r="E28" s="40">
        <f>dio</f>
        <v>16</v>
      </c>
      <c r="F28" s="40">
        <f>do</f>
        <v>46</v>
      </c>
      <c r="G28" s="3">
        <f>lgo</f>
        <v>85</v>
      </c>
      <c r="H28" s="3">
        <f t="shared" ref="H28:H39" si="0">PI()/4*(dto+erate*(two-D28)/two)^2</f>
        <v>111.95687429327049</v>
      </c>
      <c r="I28">
        <f t="shared" ref="I28:I91" si="1">H28/1000^2</f>
        <v>1.1195687429327048E-4</v>
      </c>
      <c r="J28" s="4">
        <f t="shared" ref="J28:J39" si="2">PI()/4*dc^2-PI()/4*(F28^2-E28^2)</f>
        <v>348.7167845484671</v>
      </c>
      <c r="K28" s="40">
        <f t="shared" ref="K28:K39" si="3">J28/H28</f>
        <v>3.1147420535786412</v>
      </c>
      <c r="L28" s="40">
        <f t="shared" ref="L28:L91" si="4">IF((gstar-K28)&lt;0,0,gstar-K28)</f>
        <v>2.8852579464213588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124171.44963313657</v>
      </c>
      <c r="S28">
        <f t="shared" ref="S28:S91" si="9">R28/1000^3</f>
        <v>1.2417144963313656E-4</v>
      </c>
      <c r="T28" s="41">
        <f t="shared" ref="T28:T91" si="10">(vc/1000^3-S28)</f>
        <v>7.0067908563550461E-4</v>
      </c>
      <c r="U28" s="42">
        <f t="shared" ref="U28:U39" si="11">rhopgrain*R28/1000^2</f>
        <v>0.22048627625557526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1.7985611510787734E-2</v>
      </c>
      <c r="D29" s="10">
        <f t="shared" ref="D29:D39" si="20">(F29-E29)/2</f>
        <v>14.982014388489212</v>
      </c>
      <c r="E29" s="40">
        <f t="shared" ref="E29:E39" si="21">E28+ci*2*xincp</f>
        <v>16.035971223021576</v>
      </c>
      <c r="F29" s="40">
        <f t="shared" ref="F29:F39" si="22">F28-osi*2*xincp</f>
        <v>46</v>
      </c>
      <c r="G29" s="3">
        <f t="shared" ref="G29:G39" si="23">G28-ei*n*2*xincp</f>
        <v>84.964028776978424</v>
      </c>
      <c r="H29" s="3">
        <f t="shared" si="0"/>
        <v>111.95687429327049</v>
      </c>
      <c r="I29">
        <f t="shared" si="1"/>
        <v>1.1195687429327048E-4</v>
      </c>
      <c r="J29" s="4">
        <f t="shared" si="2"/>
        <v>349.62185623771916</v>
      </c>
      <c r="K29" s="40">
        <f t="shared" si="3"/>
        <v>3.122826163598373</v>
      </c>
      <c r="L29" s="40">
        <f t="shared" si="4"/>
        <v>2.877173836401627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4.5244588521508198E-3</v>
      </c>
      <c r="R29" s="4">
        <f t="shared" si="8"/>
        <v>124042.0028736426</v>
      </c>
      <c r="S29">
        <f t="shared" si="9"/>
        <v>1.2404200287364261E-4</v>
      </c>
      <c r="T29" s="41">
        <f t="shared" si="10"/>
        <v>7.0080853239499856E-4</v>
      </c>
      <c r="U29" s="42">
        <f t="shared" si="11"/>
        <v>0.22025642282261221</v>
      </c>
      <c r="V29" s="42">
        <f t="shared" ref="V29:V39" si="26">(U28-U29)/(Q29-Q28)</f>
        <v>5.0802414271883485E-2</v>
      </c>
      <c r="W29" s="42">
        <f t="shared" ref="W29:W39" si="27">IF(V29&lt;AI29,IF(AB28&gt;pbd,AI29,0),AI29)</f>
        <v>0</v>
      </c>
      <c r="X29" s="42">
        <f t="shared" si="12"/>
        <v>5.0802414271883485E-2</v>
      </c>
      <c r="Y29" s="42">
        <f>IF((X29*(Q29-Q28)+Y28)&lt;0,0,X29*(Q29-Q28)+Y28)</f>
        <v>2.2985343296305638E-4</v>
      </c>
      <c r="Z29" s="10">
        <f t="shared" si="13"/>
        <v>0.32798321130243246</v>
      </c>
      <c r="AA29">
        <f t="shared" si="14"/>
        <v>203688.51183862812</v>
      </c>
      <c r="AB29" s="10">
        <f t="shared" si="15"/>
        <v>0.20368851183862813</v>
      </c>
      <c r="AC29" s="10">
        <f t="shared" si="16"/>
        <v>0.10268851183862812</v>
      </c>
      <c r="AD29" s="3">
        <f t="shared" si="17"/>
        <v>14.893185183267313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3.5971223021575467E-2</v>
      </c>
      <c r="D30" s="10">
        <f t="shared" si="20"/>
        <v>14.964028776978424</v>
      </c>
      <c r="E30" s="40">
        <f t="shared" si="21"/>
        <v>16.071942446043153</v>
      </c>
      <c r="F30" s="40">
        <f t="shared" si="22"/>
        <v>46</v>
      </c>
      <c r="G30" s="3">
        <f t="shared" si="23"/>
        <v>84.928057553956847</v>
      </c>
      <c r="H30" s="3">
        <f t="shared" si="0"/>
        <v>111.95687429327049</v>
      </c>
      <c r="I30">
        <f t="shared" si="1"/>
        <v>1.1195687429327048E-4</v>
      </c>
      <c r="J30" s="4">
        <f t="shared" si="2"/>
        <v>350.52896042571206</v>
      </c>
      <c r="K30" s="40">
        <f t="shared" si="3"/>
        <v>3.1309284279186214</v>
      </c>
      <c r="L30" s="40">
        <f t="shared" si="4"/>
        <v>2.8690715720813786</v>
      </c>
      <c r="M30" s="10">
        <f t="shared" si="24"/>
        <v>0.20368851183862813</v>
      </c>
      <c r="N30" s="10">
        <f t="shared" si="5"/>
        <v>8.26</v>
      </c>
      <c r="O30" s="10">
        <f t="shared" si="6"/>
        <v>0.31900000000000001</v>
      </c>
      <c r="P30" s="10">
        <f t="shared" si="7"/>
        <v>4.9721059231506315</v>
      </c>
      <c r="Q30" s="42">
        <f t="shared" si="25"/>
        <v>8.1417614174571808E-3</v>
      </c>
      <c r="R30" s="4">
        <f t="shared" si="8"/>
        <v>123912.44861104975</v>
      </c>
      <c r="S30">
        <f t="shared" si="9"/>
        <v>1.2391244861104976E-4</v>
      </c>
      <c r="T30" s="41">
        <f t="shared" si="10"/>
        <v>7.0093808665759138E-4</v>
      </c>
      <c r="U30" s="42">
        <f t="shared" si="11"/>
        <v>0.22002637850069659</v>
      </c>
      <c r="V30" s="42">
        <f t="shared" si="26"/>
        <v>6.3595543298472917E-2</v>
      </c>
      <c r="W30" s="42">
        <f t="shared" si="27"/>
        <v>1.3050886071085149E-2</v>
      </c>
      <c r="X30" s="42">
        <f t="shared" si="12"/>
        <v>5.0544657227387768E-2</v>
      </c>
      <c r="Y30" s="42">
        <f t="shared" ref="Y30:Y93" si="29">IF((X30*(Q30-Q29)+Y29)&lt;0,0,X30*(Q30-Q29)+Y29)</f>
        <v>4.1268875121421684E-4</v>
      </c>
      <c r="Z30" s="10">
        <f t="shared" si="13"/>
        <v>0.58876633909581733</v>
      </c>
      <c r="AA30">
        <f t="shared" si="14"/>
        <v>285337.29867556237</v>
      </c>
      <c r="AB30" s="10">
        <f t="shared" si="15"/>
        <v>0.28533729867556235</v>
      </c>
      <c r="AC30" s="10">
        <f t="shared" si="16"/>
        <v>0.18433729867556234</v>
      </c>
      <c r="AD30" s="3">
        <f t="shared" si="17"/>
        <v>26.734923665781341</v>
      </c>
      <c r="AI30" s="94">
        <f t="shared" si="28"/>
        <v>1.3050886071085149E-2</v>
      </c>
    </row>
    <row r="31" spans="2:35">
      <c r="B31" s="39">
        <f t="shared" si="18"/>
        <v>3</v>
      </c>
      <c r="C31" s="42">
        <f t="shared" si="19"/>
        <v>5.3956834532363204E-2</v>
      </c>
      <c r="D31" s="10">
        <f t="shared" si="20"/>
        <v>14.946043165467636</v>
      </c>
      <c r="E31" s="40">
        <f t="shared" si="21"/>
        <v>16.107913669064729</v>
      </c>
      <c r="F31" s="40">
        <f t="shared" si="22"/>
        <v>46</v>
      </c>
      <c r="G31" s="3">
        <f t="shared" si="23"/>
        <v>84.892086330935271</v>
      </c>
      <c r="H31" s="3">
        <f t="shared" si="0"/>
        <v>111.95687429327049</v>
      </c>
      <c r="I31">
        <f t="shared" si="1"/>
        <v>1.1195687429327048E-4</v>
      </c>
      <c r="J31" s="4">
        <f t="shared" si="2"/>
        <v>351.4380971124458</v>
      </c>
      <c r="K31" s="40">
        <f t="shared" si="3"/>
        <v>3.1390488465393864</v>
      </c>
      <c r="L31" s="40">
        <f t="shared" si="4"/>
        <v>2.8609511534606136</v>
      </c>
      <c r="M31" s="10">
        <f t="shared" si="24"/>
        <v>0.28533729867556235</v>
      </c>
      <c r="N31" s="10">
        <f t="shared" si="5"/>
        <v>8.26</v>
      </c>
      <c r="O31" s="10">
        <f t="shared" si="6"/>
        <v>0.31900000000000001</v>
      </c>
      <c r="P31" s="10">
        <f t="shared" si="7"/>
        <v>5.5365525110193676</v>
      </c>
      <c r="Q31" s="42">
        <f t="shared" si="25"/>
        <v>1.1390283214187381E-2</v>
      </c>
      <c r="R31" s="4">
        <f t="shared" si="8"/>
        <v>123782.78706469244</v>
      </c>
      <c r="S31">
        <f t="shared" si="9"/>
        <v>1.2378278706469243E-4</v>
      </c>
      <c r="T31" s="41">
        <f t="shared" si="10"/>
        <v>7.0106774820394876E-4</v>
      </c>
      <c r="U31" s="42">
        <f t="shared" si="11"/>
        <v>0.21979614367929179</v>
      </c>
      <c r="V31" s="42">
        <f t="shared" si="26"/>
        <v>7.0873719128664622E-2</v>
      </c>
      <c r="W31" s="42">
        <f t="shared" si="27"/>
        <v>2.3427791878481461E-2</v>
      </c>
      <c r="X31" s="42">
        <f t="shared" si="12"/>
        <v>4.7445927250183165E-2</v>
      </c>
      <c r="Y31" s="42">
        <f t="shared" si="29"/>
        <v>5.6681788005251226E-4</v>
      </c>
      <c r="Z31" s="10">
        <f t="shared" si="13"/>
        <v>0.80850656945014443</v>
      </c>
      <c r="AA31">
        <f t="shared" si="14"/>
        <v>354135.93369275611</v>
      </c>
      <c r="AB31" s="10">
        <f t="shared" si="15"/>
        <v>0.35413593369275609</v>
      </c>
      <c r="AC31" s="10">
        <f t="shared" si="16"/>
        <v>0.25313593369275611</v>
      </c>
      <c r="AD31" s="3">
        <f t="shared" si="17"/>
        <v>36.712970803880509</v>
      </c>
      <c r="AI31" s="94">
        <f t="shared" si="28"/>
        <v>2.3427791878481461E-2</v>
      </c>
    </row>
    <row r="32" spans="2:35">
      <c r="B32" s="39">
        <f t="shared" si="18"/>
        <v>4</v>
      </c>
      <c r="C32" s="42">
        <f t="shared" si="19"/>
        <v>7.1942446043150934E-2</v>
      </c>
      <c r="D32" s="10">
        <f t="shared" si="20"/>
        <v>14.928057553956847</v>
      </c>
      <c r="E32" s="40">
        <f t="shared" si="21"/>
        <v>16.143884892086305</v>
      </c>
      <c r="F32" s="40">
        <f t="shared" si="22"/>
        <v>46</v>
      </c>
      <c r="G32" s="3">
        <f t="shared" si="23"/>
        <v>84.856115107913695</v>
      </c>
      <c r="H32" s="3">
        <f t="shared" si="0"/>
        <v>111.95687429327049</v>
      </c>
      <c r="I32">
        <f t="shared" si="1"/>
        <v>1.1195687429327048E-4</v>
      </c>
      <c r="J32" s="4">
        <f t="shared" si="2"/>
        <v>352.34926629792017</v>
      </c>
      <c r="K32" s="40">
        <f t="shared" si="3"/>
        <v>3.1471874194606664</v>
      </c>
      <c r="L32" s="40">
        <f t="shared" si="4"/>
        <v>2.8528125805393336</v>
      </c>
      <c r="M32" s="10">
        <f t="shared" si="24"/>
        <v>0.35413593369275609</v>
      </c>
      <c r="N32" s="10">
        <f t="shared" si="5"/>
        <v>8.26</v>
      </c>
      <c r="O32" s="10">
        <f t="shared" si="6"/>
        <v>0.31900000000000001</v>
      </c>
      <c r="P32" s="10">
        <f t="shared" si="7"/>
        <v>5.9315101257713296</v>
      </c>
      <c r="Q32" s="42">
        <f t="shared" si="25"/>
        <v>1.4422497798571809E-2</v>
      </c>
      <c r="R32" s="4">
        <f t="shared" si="8"/>
        <v>123653.01845390507</v>
      </c>
      <c r="S32">
        <f t="shared" si="9"/>
        <v>1.2365301845390506E-4</v>
      </c>
      <c r="T32" s="41">
        <f t="shared" si="10"/>
        <v>7.0119751681473616E-4</v>
      </c>
      <c r="U32" s="42">
        <f t="shared" si="11"/>
        <v>0.21956571874786107</v>
      </c>
      <c r="V32" s="42">
        <f t="shared" si="26"/>
        <v>7.5992290459052689E-2</v>
      </c>
      <c r="W32" s="42">
        <f t="shared" si="27"/>
        <v>3.2171546475554223E-2</v>
      </c>
      <c r="X32" s="42">
        <f t="shared" si="12"/>
        <v>4.3820743983498466E-2</v>
      </c>
      <c r="Y32" s="42">
        <f t="shared" si="29"/>
        <v>6.9969177905785252E-4</v>
      </c>
      <c r="Z32" s="10">
        <f t="shared" si="13"/>
        <v>0.99785261966738903</v>
      </c>
      <c r="AA32">
        <f t="shared" si="14"/>
        <v>413418.43184904754</v>
      </c>
      <c r="AB32" s="10">
        <f t="shared" si="15"/>
        <v>0.41341843184904753</v>
      </c>
      <c r="AC32" s="10">
        <f t="shared" si="16"/>
        <v>0.3124184318490475</v>
      </c>
      <c r="AD32" s="3">
        <f t="shared" si="17"/>
        <v>45.310867563313629</v>
      </c>
      <c r="AI32" s="94">
        <f t="shared" si="28"/>
        <v>3.2171546475554223E-2</v>
      </c>
    </row>
    <row r="33" spans="2:35">
      <c r="B33" s="39">
        <f t="shared" si="18"/>
        <v>5</v>
      </c>
      <c r="C33" s="42">
        <f t="shared" si="19"/>
        <v>8.9928057553938665E-2</v>
      </c>
      <c r="D33" s="10">
        <f t="shared" si="20"/>
        <v>14.910071942446059</v>
      </c>
      <c r="E33" s="40">
        <f t="shared" si="21"/>
        <v>16.179856115107881</v>
      </c>
      <c r="F33" s="40">
        <f t="shared" si="22"/>
        <v>46</v>
      </c>
      <c r="G33" s="3">
        <f t="shared" si="23"/>
        <v>84.820143884892119</v>
      </c>
      <c r="H33" s="3">
        <f t="shared" si="0"/>
        <v>111.95687429327049</v>
      </c>
      <c r="I33">
        <f t="shared" si="1"/>
        <v>1.1195687429327048E-4</v>
      </c>
      <c r="J33" s="4">
        <f t="shared" si="2"/>
        <v>353.26246798213538</v>
      </c>
      <c r="K33" s="40">
        <f t="shared" si="3"/>
        <v>3.1553441466824634</v>
      </c>
      <c r="L33" s="40">
        <f t="shared" si="4"/>
        <v>2.8446558533175366</v>
      </c>
      <c r="M33" s="10">
        <f t="shared" si="24"/>
        <v>0.41341843184904753</v>
      </c>
      <c r="N33" s="10">
        <f t="shared" si="5"/>
        <v>8.26</v>
      </c>
      <c r="O33" s="10">
        <f t="shared" si="6"/>
        <v>0.31900000000000001</v>
      </c>
      <c r="P33" s="10">
        <f t="shared" si="7"/>
        <v>6.2317267892227957</v>
      </c>
      <c r="Q33" s="42">
        <f t="shared" si="25"/>
        <v>1.7308633875957651E-2</v>
      </c>
      <c r="R33" s="4">
        <f t="shared" si="8"/>
        <v>123523.14299802201</v>
      </c>
      <c r="S33">
        <f t="shared" si="9"/>
        <v>1.2352314299802201E-4</v>
      </c>
      <c r="T33" s="41">
        <f t="shared" si="10"/>
        <v>7.0132739227061916E-4</v>
      </c>
      <c r="U33" s="42">
        <f t="shared" si="11"/>
        <v>0.21933510409586779</v>
      </c>
      <c r="V33" s="42">
        <f t="shared" si="26"/>
        <v>7.9904289267665185E-2</v>
      </c>
      <c r="W33" s="42">
        <f t="shared" si="27"/>
        <v>3.9705876417572492E-2</v>
      </c>
      <c r="X33" s="42">
        <f t="shared" si="12"/>
        <v>4.0198412850092693E-2</v>
      </c>
      <c r="Y33" s="42">
        <f t="shared" si="29"/>
        <v>8.1570986863815562E-4</v>
      </c>
      <c r="Z33" s="10">
        <f t="shared" si="13"/>
        <v>1.1630942661418251</v>
      </c>
      <c r="AA33">
        <f t="shared" si="14"/>
        <v>465154.06399571249</v>
      </c>
      <c r="AB33" s="10">
        <f t="shared" si="15"/>
        <v>0.46515406399571252</v>
      </c>
      <c r="AC33" s="10">
        <f t="shared" si="16"/>
        <v>0.36415406399571248</v>
      </c>
      <c r="AD33" s="3">
        <f t="shared" si="17"/>
        <v>52.814222479436182</v>
      </c>
      <c r="AI33" s="94">
        <f t="shared" si="28"/>
        <v>3.9705876417572492E-2</v>
      </c>
    </row>
    <row r="34" spans="2:35">
      <c r="B34" s="39">
        <f t="shared" si="18"/>
        <v>6</v>
      </c>
      <c r="C34" s="42">
        <f t="shared" si="19"/>
        <v>0.10791366906472639</v>
      </c>
      <c r="D34" s="10">
        <f t="shared" si="20"/>
        <v>14.892086330935271</v>
      </c>
      <c r="E34" s="40">
        <f t="shared" si="21"/>
        <v>16.215827338129458</v>
      </c>
      <c r="F34" s="40">
        <f t="shared" si="22"/>
        <v>46</v>
      </c>
      <c r="G34" s="3">
        <f t="shared" si="23"/>
        <v>84.784172661870542</v>
      </c>
      <c r="H34" s="3">
        <f t="shared" si="0"/>
        <v>111.95687429327049</v>
      </c>
      <c r="I34">
        <f t="shared" si="1"/>
        <v>1.1195687429327048E-4</v>
      </c>
      <c r="J34" s="4">
        <f t="shared" si="2"/>
        <v>354.1777021650912</v>
      </c>
      <c r="K34" s="40">
        <f t="shared" si="3"/>
        <v>3.1635190282047749</v>
      </c>
      <c r="L34" s="40">
        <f t="shared" si="4"/>
        <v>2.8364809717952251</v>
      </c>
      <c r="M34" s="10">
        <f t="shared" si="24"/>
        <v>0.46515406399571252</v>
      </c>
      <c r="N34" s="10">
        <f t="shared" si="5"/>
        <v>8.26</v>
      </c>
      <c r="O34" s="10">
        <f t="shared" si="6"/>
        <v>0.31900000000000001</v>
      </c>
      <c r="P34" s="10">
        <f t="shared" si="7"/>
        <v>6.4705833040157454</v>
      </c>
      <c r="Q34" s="41">
        <f t="shared" si="25"/>
        <v>2.0088230500519392E-2</v>
      </c>
      <c r="R34" s="4">
        <f t="shared" si="8"/>
        <v>123393.16091637769</v>
      </c>
      <c r="S34">
        <f t="shared" si="9"/>
        <v>1.2339316091637768E-4</v>
      </c>
      <c r="T34" s="41">
        <f t="shared" si="10"/>
        <v>7.0145737435226355E-4</v>
      </c>
      <c r="U34" s="42">
        <f t="shared" si="11"/>
        <v>0.21910430011277521</v>
      </c>
      <c r="V34" s="42">
        <f t="shared" si="26"/>
        <v>8.3035063812171683E-2</v>
      </c>
      <c r="W34" s="42">
        <f t="shared" si="27"/>
        <v>4.6281060231928926E-2</v>
      </c>
      <c r="X34" s="42">
        <f t="shared" si="12"/>
        <v>3.6754003580242757E-2</v>
      </c>
      <c r="Y34" s="42">
        <f t="shared" si="29"/>
        <v>9.1787117292892856E-4</v>
      </c>
      <c r="Z34" s="10">
        <f t="shared" si="13"/>
        <v>1.3085202415563808</v>
      </c>
      <c r="AA34">
        <f t="shared" si="14"/>
        <v>510685.59269408678</v>
      </c>
      <c r="AB34" s="10">
        <f t="shared" si="15"/>
        <v>0.51068559269408675</v>
      </c>
      <c r="AC34" s="10">
        <f t="shared" si="16"/>
        <v>0.40968559269408678</v>
      </c>
      <c r="AD34" s="3">
        <f t="shared" si="17"/>
        <v>59.417779941129339</v>
      </c>
      <c r="AI34" s="94">
        <f t="shared" si="28"/>
        <v>4.6281060231928926E-2</v>
      </c>
    </row>
    <row r="35" spans="2:35">
      <c r="B35" s="39">
        <f t="shared" si="18"/>
        <v>7</v>
      </c>
      <c r="C35" s="42">
        <f t="shared" si="19"/>
        <v>0.12589928057551414</v>
      </c>
      <c r="D35" s="10">
        <f t="shared" si="20"/>
        <v>14.874100719424483</v>
      </c>
      <c r="E35" s="40">
        <f t="shared" si="21"/>
        <v>16.251798561151034</v>
      </c>
      <c r="F35" s="40">
        <f t="shared" si="22"/>
        <v>46</v>
      </c>
      <c r="G35" s="3">
        <f t="shared" si="23"/>
        <v>84.748201438848966</v>
      </c>
      <c r="H35" s="3">
        <f t="shared" si="0"/>
        <v>111.95687429327049</v>
      </c>
      <c r="I35">
        <f t="shared" si="1"/>
        <v>1.1195687429327048E-4</v>
      </c>
      <c r="J35" s="4">
        <f t="shared" si="2"/>
        <v>355.09496884678765</v>
      </c>
      <c r="K35" s="40">
        <f t="shared" si="3"/>
        <v>3.1717120640276013</v>
      </c>
      <c r="L35" s="40">
        <f t="shared" si="4"/>
        <v>2.8282879359723987</v>
      </c>
      <c r="M35" s="10">
        <f t="shared" si="24"/>
        <v>0.51068559269408675</v>
      </c>
      <c r="N35" s="10">
        <f t="shared" si="5"/>
        <v>8.26</v>
      </c>
      <c r="O35" s="10">
        <f t="shared" si="6"/>
        <v>0.31900000000000001</v>
      </c>
      <c r="P35" s="10">
        <f t="shared" si="7"/>
        <v>6.6662415714442425</v>
      </c>
      <c r="Q35" s="41">
        <f t="shared" si="25"/>
        <v>2.2786244264051687E-2</v>
      </c>
      <c r="R35" s="4">
        <f t="shared" si="8"/>
        <v>123263.07242830649</v>
      </c>
      <c r="S35">
        <f t="shared" si="9"/>
        <v>1.2326307242830649E-4</v>
      </c>
      <c r="T35" s="41">
        <f t="shared" si="10"/>
        <v>7.0158746284033468E-4</v>
      </c>
      <c r="U35" s="42">
        <f t="shared" si="11"/>
        <v>0.21887330718804671</v>
      </c>
      <c r="V35" s="42">
        <f t="shared" si="26"/>
        <v>8.5615917846942599E-2</v>
      </c>
      <c r="W35" s="42">
        <f t="shared" si="27"/>
        <v>5.2067752268314026E-2</v>
      </c>
      <c r="X35" s="42">
        <f t="shared" si="12"/>
        <v>3.3548165578628573E-2</v>
      </c>
      <c r="Y35" s="42">
        <f t="shared" si="29"/>
        <v>1.0083845854013289E-3</v>
      </c>
      <c r="Z35" s="10">
        <f t="shared" si="13"/>
        <v>1.4372899158131256</v>
      </c>
      <c r="AA35">
        <f t="shared" si="14"/>
        <v>551002.18745776499</v>
      </c>
      <c r="AB35" s="10">
        <f t="shared" si="15"/>
        <v>0.55100218745776497</v>
      </c>
      <c r="AC35" s="10">
        <f t="shared" si="16"/>
        <v>0.45000218745776499</v>
      </c>
      <c r="AD35" s="3">
        <f t="shared" si="17"/>
        <v>65.26500180678245</v>
      </c>
      <c r="AI35" s="94">
        <f t="shared" si="28"/>
        <v>5.2067752268314026E-2</v>
      </c>
    </row>
    <row r="36" spans="2:35">
      <c r="B36" s="39">
        <f t="shared" si="18"/>
        <v>8</v>
      </c>
      <c r="C36" s="42">
        <f t="shared" si="19"/>
        <v>0.14388489208630187</v>
      </c>
      <c r="D36" s="10">
        <f t="shared" si="20"/>
        <v>14.856115107913695</v>
      </c>
      <c r="E36" s="40">
        <f t="shared" si="21"/>
        <v>16.28776978417261</v>
      </c>
      <c r="F36" s="40">
        <f t="shared" si="22"/>
        <v>46</v>
      </c>
      <c r="G36" s="3">
        <f t="shared" si="23"/>
        <v>84.71223021582739</v>
      </c>
      <c r="H36" s="3">
        <f t="shared" si="0"/>
        <v>111.95687429327049</v>
      </c>
      <c r="I36">
        <f t="shared" si="1"/>
        <v>1.1195687429327048E-4</v>
      </c>
      <c r="J36" s="4">
        <f t="shared" si="2"/>
        <v>356.01426802722517</v>
      </c>
      <c r="K36" s="40">
        <f t="shared" si="3"/>
        <v>3.179923254150947</v>
      </c>
      <c r="L36" s="40">
        <f t="shared" si="4"/>
        <v>2.820076745849053</v>
      </c>
      <c r="M36" s="10">
        <f t="shared" si="24"/>
        <v>0.55100218745776497</v>
      </c>
      <c r="N36" s="10">
        <f t="shared" si="5"/>
        <v>8.26</v>
      </c>
      <c r="O36" s="10">
        <f t="shared" si="6"/>
        <v>0.31900000000000001</v>
      </c>
      <c r="P36" s="10">
        <f t="shared" si="7"/>
        <v>6.829799545822949</v>
      </c>
      <c r="Q36" s="42">
        <f t="shared" si="25"/>
        <v>2.5419646809780514E-2</v>
      </c>
      <c r="R36" s="4">
        <f t="shared" si="8"/>
        <v>123132.87775314278</v>
      </c>
      <c r="S36">
        <f t="shared" si="9"/>
        <v>1.2313287775314277E-4</v>
      </c>
      <c r="T36" s="41">
        <f t="shared" si="10"/>
        <v>7.0171765751549835E-4</v>
      </c>
      <c r="U36" s="42">
        <f t="shared" si="11"/>
        <v>0.2186421257111455</v>
      </c>
      <c r="V36" s="42">
        <f t="shared" si="26"/>
        <v>8.7788126914424169E-2</v>
      </c>
      <c r="W36" s="42">
        <f t="shared" si="27"/>
        <v>5.7191668036630228E-2</v>
      </c>
      <c r="X36" s="42">
        <f t="shared" si="12"/>
        <v>3.0596458877793942E-2</v>
      </c>
      <c r="Y36" s="42">
        <f t="shared" si="29"/>
        <v>1.0889573781003989E-3</v>
      </c>
      <c r="Z36" s="10">
        <f t="shared" si="13"/>
        <v>1.5518454843447456</v>
      </c>
      <c r="AA36">
        <f t="shared" si="14"/>
        <v>586868.47710297769</v>
      </c>
      <c r="AB36" s="10">
        <f t="shared" si="15"/>
        <v>0.58686847710297774</v>
      </c>
      <c r="AC36" s="10">
        <f t="shared" si="16"/>
        <v>0.48586847710297776</v>
      </c>
      <c r="AD36" s="3">
        <f t="shared" si="17"/>
        <v>70.466784206378208</v>
      </c>
      <c r="AI36" s="94">
        <f t="shared" si="28"/>
        <v>5.7191668036630228E-2</v>
      </c>
    </row>
    <row r="37" spans="2:35">
      <c r="B37" s="39">
        <f t="shared" si="18"/>
        <v>9</v>
      </c>
      <c r="C37" s="42">
        <f t="shared" si="19"/>
        <v>0.1618705035970896</v>
      </c>
      <c r="D37" s="10">
        <f t="shared" si="20"/>
        <v>14.838129496402907</v>
      </c>
      <c r="E37" s="40">
        <f t="shared" si="21"/>
        <v>16.323741007194187</v>
      </c>
      <c r="F37" s="40">
        <f t="shared" si="22"/>
        <v>46</v>
      </c>
      <c r="G37" s="3">
        <f t="shared" si="23"/>
        <v>84.676258992805813</v>
      </c>
      <c r="H37" s="3">
        <f t="shared" si="0"/>
        <v>111.95687429327049</v>
      </c>
      <c r="I37">
        <f t="shared" si="1"/>
        <v>1.1195687429327048E-4</v>
      </c>
      <c r="J37" s="4">
        <f t="shared" si="2"/>
        <v>356.93559970640331</v>
      </c>
      <c r="K37" s="40">
        <f t="shared" si="3"/>
        <v>3.1881525985748072</v>
      </c>
      <c r="L37" s="40">
        <f t="shared" si="4"/>
        <v>2.8118474014251928</v>
      </c>
      <c r="M37" s="10">
        <f t="shared" si="24"/>
        <v>0.58686847710297774</v>
      </c>
      <c r="N37" s="10">
        <f t="shared" si="5"/>
        <v>8.26</v>
      </c>
      <c r="O37" s="10">
        <f t="shared" si="6"/>
        <v>0.31900000000000001</v>
      </c>
      <c r="P37" s="10">
        <f t="shared" si="7"/>
        <v>6.9685842811187921</v>
      </c>
      <c r="Q37" s="42">
        <f t="shared" si="25"/>
        <v>2.8000603110979211E-2</v>
      </c>
      <c r="R37" s="4">
        <f t="shared" si="8"/>
        <v>123002.577110221</v>
      </c>
      <c r="S37">
        <f t="shared" si="9"/>
        <v>1.2300257711022101E-4</v>
      </c>
      <c r="T37" s="41">
        <f t="shared" si="10"/>
        <v>7.0184795815842014E-4</v>
      </c>
      <c r="U37" s="42">
        <f t="shared" si="11"/>
        <v>0.21841075607153504</v>
      </c>
      <c r="V37" s="42">
        <f t="shared" si="26"/>
        <v>8.9644927154713894E-2</v>
      </c>
      <c r="W37" s="42">
        <f t="shared" si="27"/>
        <v>6.1749985725446259E-2</v>
      </c>
      <c r="X37" s="42">
        <f t="shared" si="12"/>
        <v>2.7894941429267635E-2</v>
      </c>
      <c r="Y37" s="42">
        <f t="shared" si="29"/>
        <v>1.1609530029538357E-3</v>
      </c>
      <c r="Z37" s="10">
        <f t="shared" si="13"/>
        <v>1.6541374658979731</v>
      </c>
      <c r="AA37">
        <f t="shared" si="14"/>
        <v>618895.1510202575</v>
      </c>
      <c r="AB37" s="10">
        <f t="shared" si="15"/>
        <v>0.61889515102025749</v>
      </c>
      <c r="AC37" s="10">
        <f t="shared" si="16"/>
        <v>0.51789515102025752</v>
      </c>
      <c r="AD37" s="3">
        <f t="shared" si="17"/>
        <v>75.111697029769033</v>
      </c>
      <c r="AI37" s="94">
        <f t="shared" si="28"/>
        <v>6.1749985725446259E-2</v>
      </c>
    </row>
    <row r="38" spans="2:35">
      <c r="B38" s="39">
        <f t="shared" si="18"/>
        <v>10</v>
      </c>
      <c r="C38" s="42">
        <f t="shared" si="19"/>
        <v>0.17985611510787733</v>
      </c>
      <c r="D38" s="10">
        <f t="shared" si="20"/>
        <v>14.820143884892119</v>
      </c>
      <c r="E38" s="40">
        <f t="shared" si="21"/>
        <v>16.359712230215763</v>
      </c>
      <c r="F38" s="40">
        <f t="shared" si="22"/>
        <v>46</v>
      </c>
      <c r="G38" s="3">
        <f t="shared" si="23"/>
        <v>84.640287769784237</v>
      </c>
      <c r="H38" s="3">
        <f t="shared" si="0"/>
        <v>111.95687429327049</v>
      </c>
      <c r="I38">
        <f t="shared" si="1"/>
        <v>1.1195687429327048E-4</v>
      </c>
      <c r="J38" s="4">
        <f t="shared" si="2"/>
        <v>357.85896388432207</v>
      </c>
      <c r="K38" s="40">
        <f t="shared" si="3"/>
        <v>3.1964000972991817</v>
      </c>
      <c r="L38" s="40">
        <f t="shared" si="4"/>
        <v>2.8035999027008183</v>
      </c>
      <c r="M38" s="10">
        <f t="shared" si="24"/>
        <v>0.61889515102025749</v>
      </c>
      <c r="N38" s="10">
        <f t="shared" si="5"/>
        <v>8.26</v>
      </c>
      <c r="O38" s="10">
        <f t="shared" si="6"/>
        <v>0.31900000000000001</v>
      </c>
      <c r="P38" s="10">
        <f t="shared" si="7"/>
        <v>7.08770928456976</v>
      </c>
      <c r="Q38" s="42">
        <f t="shared" si="25"/>
        <v>3.0538180597395471E-2</v>
      </c>
      <c r="R38" s="4">
        <f t="shared" si="8"/>
        <v>122872.17071887554</v>
      </c>
      <c r="S38">
        <f t="shared" si="9"/>
        <v>1.2287217071887553E-4</v>
      </c>
      <c r="T38" s="41">
        <f t="shared" si="10"/>
        <v>7.0197836454976561E-4</v>
      </c>
      <c r="U38" s="42">
        <f t="shared" si="11"/>
        <v>0.21817919865867855</v>
      </c>
      <c r="V38" s="42">
        <f t="shared" si="26"/>
        <v>9.125136635079209E-2</v>
      </c>
      <c r="W38" s="42">
        <f t="shared" si="27"/>
        <v>6.5820319057251178E-2</v>
      </c>
      <c r="X38" s="42">
        <f t="shared" si="12"/>
        <v>2.5431047293540912E-2</v>
      </c>
      <c r="Y38" s="42">
        <f t="shared" si="29"/>
        <v>1.2254862560219122E-3</v>
      </c>
      <c r="Z38" s="10">
        <f t="shared" si="13"/>
        <v>1.745760721283645</v>
      </c>
      <c r="AA38">
        <f t="shared" si="14"/>
        <v>647581.54538783245</v>
      </c>
      <c r="AB38" s="10">
        <f t="shared" si="15"/>
        <v>0.64758154538783241</v>
      </c>
      <c r="AC38" s="10">
        <f t="shared" si="16"/>
        <v>0.54658154538783243</v>
      </c>
      <c r="AD38" s="3">
        <f t="shared" si="17"/>
        <v>79.272160317307097</v>
      </c>
      <c r="AI38" s="94">
        <f t="shared" si="28"/>
        <v>6.5820319057251178E-2</v>
      </c>
    </row>
    <row r="39" spans="2:35">
      <c r="B39" s="39">
        <f t="shared" si="18"/>
        <v>11</v>
      </c>
      <c r="C39" s="42">
        <f t="shared" si="19"/>
        <v>0.19784172661866506</v>
      </c>
      <c r="D39" s="10">
        <f t="shared" si="20"/>
        <v>14.80215827338133</v>
      </c>
      <c r="E39" s="40">
        <f t="shared" si="21"/>
        <v>16.395683453237339</v>
      </c>
      <c r="F39" s="40">
        <f t="shared" si="22"/>
        <v>46</v>
      </c>
      <c r="G39" s="3">
        <f t="shared" si="23"/>
        <v>84.604316546762661</v>
      </c>
      <c r="H39" s="3">
        <f t="shared" si="0"/>
        <v>111.95687429327049</v>
      </c>
      <c r="I39">
        <f t="shared" si="1"/>
        <v>1.1195687429327048E-4</v>
      </c>
      <c r="J39" s="4">
        <f t="shared" si="2"/>
        <v>358.78436056098167</v>
      </c>
      <c r="K39" s="40">
        <f t="shared" si="3"/>
        <v>3.2046657503240739</v>
      </c>
      <c r="L39" s="40">
        <f t="shared" si="4"/>
        <v>2.7953342496759261</v>
      </c>
      <c r="M39" s="10">
        <f t="shared" si="24"/>
        <v>0.64758154538783241</v>
      </c>
      <c r="N39" s="10">
        <f t="shared" si="5"/>
        <v>8.26</v>
      </c>
      <c r="O39" s="10">
        <f t="shared" si="6"/>
        <v>0.31900000000000001</v>
      </c>
      <c r="P39" s="10">
        <f t="shared" si="7"/>
        <v>7.1908955624294828</v>
      </c>
      <c r="Q39" s="42">
        <f t="shared" si="25"/>
        <v>3.3039344931467818E-2</v>
      </c>
      <c r="R39" s="4">
        <f t="shared" si="8"/>
        <v>122741.65879844077</v>
      </c>
      <c r="S39">
        <f t="shared" si="9"/>
        <v>1.2274165879844076E-4</v>
      </c>
      <c r="T39" s="41">
        <f t="shared" si="10"/>
        <v>7.0210887647020035E-4</v>
      </c>
      <c r="U39" s="42">
        <f t="shared" si="11"/>
        <v>0.21794745386203934</v>
      </c>
      <c r="V39" s="42">
        <f t="shared" si="26"/>
        <v>9.2654766215174156E-2</v>
      </c>
      <c r="W39" s="42">
        <f t="shared" si="27"/>
        <v>6.9466129654543421E-2</v>
      </c>
      <c r="X39" s="42">
        <f t="shared" si="12"/>
        <v>2.3188636560630735E-2</v>
      </c>
      <c r="Y39" s="42">
        <f t="shared" si="29"/>
        <v>1.283484846743128E-3</v>
      </c>
      <c r="Z39" s="10">
        <f t="shared" si="13"/>
        <v>1.8280424728366227</v>
      </c>
      <c r="AA39">
        <f t="shared" si="14"/>
        <v>673343.20125094266</v>
      </c>
      <c r="AB39" s="10">
        <f t="shared" si="15"/>
        <v>0.6733432012509426</v>
      </c>
      <c r="AC39" s="10">
        <f t="shared" si="16"/>
        <v>0.57234320125094262</v>
      </c>
      <c r="AD39" s="3">
        <f t="shared" si="17"/>
        <v>83.008441080629822</v>
      </c>
      <c r="AI39" s="94">
        <f t="shared" si="28"/>
        <v>6.9466129654543421E-2</v>
      </c>
    </row>
    <row r="40" spans="2:35">
      <c r="B40" s="39">
        <f t="shared" ref="B40:B103" si="30">1+B39</f>
        <v>12</v>
      </c>
      <c r="C40" s="42">
        <f t="shared" ref="C40:C103" si="31">xincp+C39</f>
        <v>0.21582733812945279</v>
      </c>
      <c r="D40" s="10">
        <f t="shared" ref="D40:D103" si="32">(F40-E40)/2</f>
        <v>14.784172661870542</v>
      </c>
      <c r="E40" s="40">
        <f t="shared" ref="E40:E103" si="33">E39+ci*2*xincp</f>
        <v>16.431654676258916</v>
      </c>
      <c r="F40" s="40">
        <f t="shared" ref="F40:F103" si="34">F39-osi*2*xincp</f>
        <v>46</v>
      </c>
      <c r="G40" s="3">
        <f t="shared" ref="G40:G103" si="35">G39-ei*n*2*xincp</f>
        <v>84.568345323741084</v>
      </c>
      <c r="H40" s="3">
        <f t="shared" ref="H40:H103" si="36">PI()/4*(dto+erate*(two-D40)/two)^2</f>
        <v>111.95687429327049</v>
      </c>
      <c r="I40">
        <f t="shared" si="1"/>
        <v>1.1195687429327048E-4</v>
      </c>
      <c r="J40" s="4">
        <f t="shared" ref="J40:J103" si="37">PI()/4*dc^2-PI()/4*(F40^2-E40^2)</f>
        <v>359.71178973638189</v>
      </c>
      <c r="K40" s="40">
        <f t="shared" ref="K40:K103" si="38">J40/H40</f>
        <v>3.2129495576494804</v>
      </c>
      <c r="L40" s="40">
        <f t="shared" si="4"/>
        <v>2.7870504423505196</v>
      </c>
      <c r="M40" s="10">
        <f t="shared" ref="M40:M103" si="39">AB39</f>
        <v>0.6733432012509426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7.2809405376977949</v>
      </c>
      <c r="Q40" s="42">
        <f t="shared" ref="Q40:Q103" si="41">xincp/P40+Q39</f>
        <v>3.5509576822205756E-2</v>
      </c>
      <c r="R40" s="4">
        <f t="shared" ref="R40:R103" si="42">PI()/4*(F40^2-E40^2)*G40</f>
        <v>122611.04156825111</v>
      </c>
      <c r="S40">
        <f t="shared" si="9"/>
        <v>1.226110415682511E-4</v>
      </c>
      <c r="T40" s="41">
        <f t="shared" si="10"/>
        <v>7.0223949370039004E-4</v>
      </c>
      <c r="U40" s="42">
        <f t="shared" ref="U40:U103" si="43">rhopgrain*R40/1000^2</f>
        <v>0.21771552207108077</v>
      </c>
      <c r="V40" s="42">
        <f t="shared" ref="V40:V103" si="44">(U39-U40)/(Q40-Q39)</f>
        <v>9.3890695779691224E-2</v>
      </c>
      <c r="W40" s="42">
        <f t="shared" ref="W40:W103" si="45">IF(V40&lt;AI40,IF(AB39&gt;pbd,AI40,0),AI40)</f>
        <v>7.274022945063649E-2</v>
      </c>
      <c r="X40" s="42">
        <f t="shared" ref="X40:X103" si="46">V40-W40</f>
        <v>2.1150466329054735E-2</v>
      </c>
      <c r="Y40" s="42">
        <f t="shared" si="29"/>
        <v>1.335731403173138E-3</v>
      </c>
      <c r="Z40" s="10">
        <f t="shared" ref="Z40:Z103" si="47">Y40/T40</f>
        <v>1.9021023670067563</v>
      </c>
      <c r="AA40">
        <f t="shared" si="14"/>
        <v>696530.66956390045</v>
      </c>
      <c r="AB40" s="10">
        <f t="shared" si="15"/>
        <v>0.69653066956390042</v>
      </c>
      <c r="AC40" s="10">
        <f t="shared" si="16"/>
        <v>0.59553066956390044</v>
      </c>
      <c r="AD40" s="3">
        <f t="shared" si="17"/>
        <v>86.371380647411229</v>
      </c>
      <c r="AI40" s="94">
        <f t="shared" si="28"/>
        <v>7.274022945063649E-2</v>
      </c>
    </row>
    <row r="41" spans="2:35">
      <c r="B41" s="39">
        <f t="shared" si="30"/>
        <v>13</v>
      </c>
      <c r="C41" s="42">
        <f t="shared" si="31"/>
        <v>0.23381294964024052</v>
      </c>
      <c r="D41" s="10">
        <f t="shared" si="32"/>
        <v>14.766187050359754</v>
      </c>
      <c r="E41" s="40">
        <f t="shared" si="33"/>
        <v>16.467625899280492</v>
      </c>
      <c r="F41" s="40">
        <f t="shared" si="34"/>
        <v>46</v>
      </c>
      <c r="G41" s="3">
        <f t="shared" si="35"/>
        <v>84.532374100719508</v>
      </c>
      <c r="H41" s="3">
        <f t="shared" si="36"/>
        <v>111.95687429327049</v>
      </c>
      <c r="I41">
        <f t="shared" si="1"/>
        <v>1.1195687429327048E-4</v>
      </c>
      <c r="J41" s="4">
        <f t="shared" si="37"/>
        <v>360.64125141052295</v>
      </c>
      <c r="K41" s="40">
        <f t="shared" si="38"/>
        <v>3.2212515192754037</v>
      </c>
      <c r="L41" s="40">
        <f t="shared" si="4"/>
        <v>2.7787484807245963</v>
      </c>
      <c r="M41" s="10">
        <f t="shared" si="39"/>
        <v>0.69653066956390042</v>
      </c>
      <c r="N41" s="10">
        <f t="shared" si="5"/>
        <v>8.26</v>
      </c>
      <c r="O41" s="10">
        <f t="shared" si="6"/>
        <v>0.31900000000000001</v>
      </c>
      <c r="P41" s="10">
        <f t="shared" si="40"/>
        <v>7.3600028948140244</v>
      </c>
      <c r="Q41" s="42">
        <f t="shared" si="41"/>
        <v>3.7953273077197813E-2</v>
      </c>
      <c r="R41" s="4">
        <f t="shared" si="42"/>
        <v>122480.31924764095</v>
      </c>
      <c r="S41">
        <f t="shared" si="9"/>
        <v>1.2248031924764094E-4</v>
      </c>
      <c r="T41" s="41">
        <f t="shared" si="10"/>
        <v>7.0237021602100025E-4</v>
      </c>
      <c r="U41" s="42">
        <f t="shared" si="43"/>
        <v>0.21748340367526614</v>
      </c>
      <c r="V41" s="42">
        <f t="shared" si="44"/>
        <v>9.4986598821541715E-2</v>
      </c>
      <c r="W41" s="42">
        <f t="shared" si="45"/>
        <v>7.5687170659647918E-2</v>
      </c>
      <c r="X41" s="42">
        <f t="shared" si="46"/>
        <v>1.9299428161893797E-2</v>
      </c>
      <c r="Y41" s="42">
        <f t="shared" si="29"/>
        <v>1.3828933434958462E-3</v>
      </c>
      <c r="Z41" s="10">
        <f t="shared" si="47"/>
        <v>1.9688951950868299</v>
      </c>
      <c r="AA41">
        <f t="shared" si="14"/>
        <v>717442.8866551331</v>
      </c>
      <c r="AB41" s="10">
        <f t="shared" si="15"/>
        <v>0.71744288665513312</v>
      </c>
      <c r="AC41" s="10">
        <f t="shared" si="16"/>
        <v>0.61644288665513314</v>
      </c>
      <c r="AD41" s="3">
        <f t="shared" si="17"/>
        <v>89.404334540265864</v>
      </c>
      <c r="AI41" s="94">
        <f t="shared" si="28"/>
        <v>7.5687170659647918E-2</v>
      </c>
    </row>
    <row r="42" spans="2:35">
      <c r="B42" s="39">
        <f t="shared" si="30"/>
        <v>14</v>
      </c>
      <c r="C42" s="42">
        <f t="shared" si="31"/>
        <v>0.25179856115102828</v>
      </c>
      <c r="D42" s="10">
        <f t="shared" si="32"/>
        <v>14.748201438848966</v>
      </c>
      <c r="E42" s="40">
        <f t="shared" si="33"/>
        <v>16.503597122302068</v>
      </c>
      <c r="F42" s="40">
        <f t="shared" si="34"/>
        <v>46</v>
      </c>
      <c r="G42" s="3">
        <f t="shared" si="35"/>
        <v>84.496402877697932</v>
      </c>
      <c r="H42" s="3">
        <f t="shared" si="36"/>
        <v>111.95687429327049</v>
      </c>
      <c r="I42">
        <f t="shared" si="1"/>
        <v>1.1195687429327048E-4</v>
      </c>
      <c r="J42" s="4">
        <f t="shared" si="37"/>
        <v>361.57274558340487</v>
      </c>
      <c r="K42" s="40">
        <f t="shared" si="38"/>
        <v>3.229571635201844</v>
      </c>
      <c r="L42" s="40">
        <f t="shared" si="4"/>
        <v>2.770428364798156</v>
      </c>
      <c r="M42" s="10">
        <f t="shared" si="39"/>
        <v>0.71744288665513312</v>
      </c>
      <c r="N42" s="10">
        <f t="shared" si="5"/>
        <v>8.26</v>
      </c>
      <c r="O42" s="10">
        <f t="shared" si="6"/>
        <v>0.31900000000000001</v>
      </c>
      <c r="P42" s="10">
        <f t="shared" si="40"/>
        <v>7.4297843216657906</v>
      </c>
      <c r="Q42" s="42">
        <f t="shared" si="41"/>
        <v>4.0374017843414024E-2</v>
      </c>
      <c r="R42" s="4">
        <f t="shared" si="42"/>
        <v>122349.49205594468</v>
      </c>
      <c r="S42">
        <f t="shared" si="9"/>
        <v>1.2234949205594469E-4</v>
      </c>
      <c r="T42" s="41">
        <f t="shared" si="10"/>
        <v>7.0250104321269646E-4</v>
      </c>
      <c r="U42" s="42">
        <f t="shared" si="43"/>
        <v>0.21725109906405871</v>
      </c>
      <c r="V42" s="42">
        <f t="shared" si="44"/>
        <v>9.596410759592075E-2</v>
      </c>
      <c r="W42" s="42">
        <f t="shared" si="45"/>
        <v>7.8344945690805884E-2</v>
      </c>
      <c r="X42" s="42">
        <f t="shared" si="46"/>
        <v>1.7619161905114866E-2</v>
      </c>
      <c r="Y42" s="42">
        <f t="shared" si="29"/>
        <v>1.425544837462769E-3</v>
      </c>
      <c r="Z42" s="10">
        <f t="shared" si="47"/>
        <v>2.0292423068063066</v>
      </c>
      <c r="AA42">
        <f t="shared" si="14"/>
        <v>736337.00953302113</v>
      </c>
      <c r="AB42" s="10">
        <f t="shared" si="15"/>
        <v>0.73633700953302117</v>
      </c>
      <c r="AC42" s="10">
        <f t="shared" si="16"/>
        <v>0.63533700953302119</v>
      </c>
      <c r="AD42" s="3">
        <f t="shared" si="17"/>
        <v>92.144598917044405</v>
      </c>
      <c r="AI42" s="94">
        <f t="shared" si="28"/>
        <v>7.8344945690805884E-2</v>
      </c>
    </row>
    <row r="43" spans="2:35">
      <c r="B43" s="39">
        <f t="shared" si="30"/>
        <v>15</v>
      </c>
      <c r="C43" s="42">
        <f t="shared" si="31"/>
        <v>0.26978417266181604</v>
      </c>
      <c r="D43" s="10">
        <f t="shared" si="32"/>
        <v>14.730215827338178</v>
      </c>
      <c r="E43" s="40">
        <f t="shared" si="33"/>
        <v>16.539568345323644</v>
      </c>
      <c r="F43" s="40">
        <f t="shared" si="34"/>
        <v>46</v>
      </c>
      <c r="G43" s="3">
        <f t="shared" si="35"/>
        <v>84.460431654676356</v>
      </c>
      <c r="H43" s="3">
        <f t="shared" si="36"/>
        <v>111.95687429327049</v>
      </c>
      <c r="I43">
        <f t="shared" si="1"/>
        <v>1.1195687429327048E-4</v>
      </c>
      <c r="J43" s="4">
        <f t="shared" si="37"/>
        <v>362.50627225502717</v>
      </c>
      <c r="K43" s="40">
        <f t="shared" si="38"/>
        <v>3.237909905428797</v>
      </c>
      <c r="L43" s="40">
        <f t="shared" si="4"/>
        <v>2.762090094571203</v>
      </c>
      <c r="M43" s="10">
        <f t="shared" si="39"/>
        <v>0.73633700953302117</v>
      </c>
      <c r="N43" s="10">
        <f t="shared" si="5"/>
        <v>8.26</v>
      </c>
      <c r="O43" s="10">
        <f t="shared" si="6"/>
        <v>0.31900000000000001</v>
      </c>
      <c r="P43" s="10">
        <f t="shared" si="40"/>
        <v>7.4916502170934711</v>
      </c>
      <c r="Q43" s="42">
        <f t="shared" si="41"/>
        <v>4.2774772148486961E-2</v>
      </c>
      <c r="R43" s="4">
        <f t="shared" si="42"/>
        <v>122218.56021249671</v>
      </c>
      <c r="S43">
        <f t="shared" si="9"/>
        <v>1.222185602124967E-4</v>
      </c>
      <c r="T43" s="41">
        <f t="shared" si="10"/>
        <v>7.0263197505614444E-4</v>
      </c>
      <c r="U43" s="42">
        <f t="shared" si="43"/>
        <v>0.21701860862692193</v>
      </c>
      <c r="V43" s="42">
        <f t="shared" si="44"/>
        <v>9.6840579081960587E-2</v>
      </c>
      <c r="W43" s="42">
        <f t="shared" si="45"/>
        <v>8.0746237136921112E-2</v>
      </c>
      <c r="X43" s="42">
        <f t="shared" si="46"/>
        <v>1.6094341945039475E-2</v>
      </c>
      <c r="Y43" s="42">
        <f t="shared" si="29"/>
        <v>1.4641833981746384E-3</v>
      </c>
      <c r="Z43" s="10">
        <f t="shared" si="47"/>
        <v>2.083855346972562</v>
      </c>
      <c r="AA43">
        <f t="shared" si="14"/>
        <v>753435.84760886629</v>
      </c>
      <c r="AB43" s="10">
        <f t="shared" si="15"/>
        <v>0.75343584760886628</v>
      </c>
      <c r="AC43" s="10">
        <f t="shared" si="16"/>
        <v>0.6524358476088663</v>
      </c>
      <c r="AD43" s="3">
        <f t="shared" si="17"/>
        <v>94.624488413178582</v>
      </c>
      <c r="AI43" s="94">
        <f t="shared" si="28"/>
        <v>8.0746237136921112E-2</v>
      </c>
    </row>
    <row r="44" spans="2:35">
      <c r="B44" s="39">
        <f t="shared" si="30"/>
        <v>16</v>
      </c>
      <c r="C44" s="42">
        <f t="shared" si="31"/>
        <v>0.28776978417260379</v>
      </c>
      <c r="D44" s="10">
        <f t="shared" si="32"/>
        <v>14.71223021582739</v>
      </c>
      <c r="E44" s="40">
        <f t="shared" si="33"/>
        <v>16.575539568345221</v>
      </c>
      <c r="F44" s="40">
        <f t="shared" si="34"/>
        <v>46</v>
      </c>
      <c r="G44" s="3">
        <f t="shared" si="35"/>
        <v>84.424460431654779</v>
      </c>
      <c r="H44" s="3">
        <f t="shared" si="36"/>
        <v>111.95687429327049</v>
      </c>
      <c r="I44">
        <f t="shared" si="1"/>
        <v>1.1195687429327048E-4</v>
      </c>
      <c r="J44" s="4">
        <f t="shared" si="37"/>
        <v>363.44183142539055</v>
      </c>
      <c r="K44" s="40">
        <f t="shared" si="38"/>
        <v>3.2462663299562688</v>
      </c>
      <c r="L44" s="40">
        <f t="shared" si="4"/>
        <v>2.7537336700437312</v>
      </c>
      <c r="M44" s="10">
        <f t="shared" si="39"/>
        <v>0.75343584760886628</v>
      </c>
      <c r="N44" s="10">
        <f t="shared" si="5"/>
        <v>8.26</v>
      </c>
      <c r="O44" s="10">
        <f t="shared" si="6"/>
        <v>0.31900000000000001</v>
      </c>
      <c r="P44" s="10">
        <f t="shared" si="40"/>
        <v>7.5467125888107214</v>
      </c>
      <c r="Q44" s="42">
        <f t="shared" si="41"/>
        <v>4.5158010054943666E-2</v>
      </c>
      <c r="R44" s="4">
        <f t="shared" si="42"/>
        <v>122087.52393663142</v>
      </c>
      <c r="S44">
        <f t="shared" si="9"/>
        <v>1.2208752393663141E-4</v>
      </c>
      <c r="T44" s="41">
        <f t="shared" si="10"/>
        <v>7.0276301133200979E-4</v>
      </c>
      <c r="U44" s="42">
        <f t="shared" si="43"/>
        <v>0.21678593275331895</v>
      </c>
      <c r="V44" s="42">
        <f t="shared" si="44"/>
        <v>9.7630149710448214E-2</v>
      </c>
      <c r="W44" s="42">
        <f t="shared" si="45"/>
        <v>8.2919362286757448E-2</v>
      </c>
      <c r="X44" s="42">
        <f t="shared" si="46"/>
        <v>1.4710787423690766E-2</v>
      </c>
      <c r="Y44" s="42">
        <f t="shared" si="29"/>
        <v>1.4992427043966049E-3</v>
      </c>
      <c r="Z44" s="10">
        <f t="shared" si="47"/>
        <v>2.1333546020798044</v>
      </c>
      <c r="AA44">
        <f t="shared" si="14"/>
        <v>768933.60685056215</v>
      </c>
      <c r="AB44" s="10">
        <f t="shared" si="15"/>
        <v>0.76893360685056211</v>
      </c>
      <c r="AC44" s="10">
        <f t="shared" si="16"/>
        <v>0.66793360685056213</v>
      </c>
      <c r="AD44" s="3">
        <f t="shared" si="17"/>
        <v>96.872169231408577</v>
      </c>
      <c r="AI44" s="94">
        <f t="shared" si="28"/>
        <v>8.2919362286757448E-2</v>
      </c>
    </row>
    <row r="45" spans="2:35">
      <c r="B45" s="39">
        <f t="shared" si="30"/>
        <v>17</v>
      </c>
      <c r="C45" s="42">
        <f t="shared" si="31"/>
        <v>0.30575539568339155</v>
      </c>
      <c r="D45" s="10">
        <f t="shared" si="32"/>
        <v>14.694244604316602</v>
      </c>
      <c r="E45" s="40">
        <f t="shared" si="33"/>
        <v>16.611510791366797</v>
      </c>
      <c r="F45" s="40">
        <f t="shared" si="34"/>
        <v>46</v>
      </c>
      <c r="G45" s="3">
        <f t="shared" si="35"/>
        <v>84.388489208633203</v>
      </c>
      <c r="H45" s="3">
        <f t="shared" si="36"/>
        <v>111.95687429327049</v>
      </c>
      <c r="I45">
        <f t="shared" si="1"/>
        <v>1.1195687429327048E-4</v>
      </c>
      <c r="J45" s="4">
        <f t="shared" si="37"/>
        <v>364.37942309449454</v>
      </c>
      <c r="K45" s="40">
        <f t="shared" si="38"/>
        <v>3.2546409087842556</v>
      </c>
      <c r="L45" s="40">
        <f t="shared" si="4"/>
        <v>2.7453590912157444</v>
      </c>
      <c r="M45" s="10">
        <f t="shared" si="39"/>
        <v>0.76893360685056211</v>
      </c>
      <c r="N45" s="10">
        <f t="shared" si="5"/>
        <v>8.26</v>
      </c>
      <c r="O45" s="10">
        <f t="shared" si="6"/>
        <v>0.31900000000000001</v>
      </c>
      <c r="P45" s="10">
        <f t="shared" si="40"/>
        <v>7.5958886219547912</v>
      </c>
      <c r="Q45" s="42">
        <f t="shared" si="41"/>
        <v>4.7525818800691066E-2</v>
      </c>
      <c r="R45" s="4">
        <f t="shared" si="42"/>
        <v>121956.38344768321</v>
      </c>
      <c r="S45">
        <f t="shared" si="9"/>
        <v>1.2195638344768321E-4</v>
      </c>
      <c r="T45" s="41">
        <f t="shared" si="10"/>
        <v>7.0289415182095796E-4</v>
      </c>
      <c r="U45" s="42">
        <f t="shared" si="43"/>
        <v>0.21655307183271319</v>
      </c>
      <c r="V45" s="42">
        <f t="shared" si="44"/>
        <v>9.8344480323412684E-2</v>
      </c>
      <c r="W45" s="42">
        <f t="shared" si="45"/>
        <v>8.4889003160882909E-2</v>
      </c>
      <c r="X45" s="42">
        <f t="shared" si="46"/>
        <v>1.3455477162529775E-2</v>
      </c>
      <c r="Y45" s="42">
        <f t="shared" si="29"/>
        <v>1.5311027009002472E-3</v>
      </c>
      <c r="Z45" s="10">
        <f t="shared" si="47"/>
        <v>2.178283454107115</v>
      </c>
      <c r="AA45">
        <f t="shared" si="14"/>
        <v>783000.41513316112</v>
      </c>
      <c r="AB45" s="10">
        <f t="shared" si="15"/>
        <v>0.7830004151331611</v>
      </c>
      <c r="AC45" s="10">
        <f t="shared" si="16"/>
        <v>0.68200041513316112</v>
      </c>
      <c r="AD45" s="3">
        <f t="shared" si="17"/>
        <v>98.912315465288046</v>
      </c>
      <c r="AI45" s="94">
        <f t="shared" si="28"/>
        <v>8.4889003160882909E-2</v>
      </c>
    </row>
    <row r="46" spans="2:35">
      <c r="B46" s="39">
        <f t="shared" si="30"/>
        <v>18</v>
      </c>
      <c r="C46" s="42">
        <f t="shared" si="31"/>
        <v>0.32374100719417931</v>
      </c>
      <c r="D46" s="10">
        <f t="shared" si="32"/>
        <v>14.676258992805813</v>
      </c>
      <c r="E46" s="40">
        <f t="shared" si="33"/>
        <v>16.647482014388373</v>
      </c>
      <c r="F46" s="40">
        <f t="shared" si="34"/>
        <v>46</v>
      </c>
      <c r="G46" s="3">
        <f t="shared" si="35"/>
        <v>84.352517985611627</v>
      </c>
      <c r="H46" s="3">
        <f t="shared" si="36"/>
        <v>111.95687429327049</v>
      </c>
      <c r="I46">
        <f t="shared" si="1"/>
        <v>1.1195687429327048E-4</v>
      </c>
      <c r="J46" s="4">
        <f t="shared" si="37"/>
        <v>365.31904726233938</v>
      </c>
      <c r="K46" s="40">
        <f t="shared" si="38"/>
        <v>3.2630336419127595</v>
      </c>
      <c r="L46" s="40">
        <f t="shared" si="4"/>
        <v>2.7369663580872405</v>
      </c>
      <c r="M46" s="10">
        <f t="shared" si="39"/>
        <v>0.7830004151331611</v>
      </c>
      <c r="N46" s="10">
        <f t="shared" si="5"/>
        <v>8.26</v>
      </c>
      <c r="O46" s="10">
        <f t="shared" si="6"/>
        <v>0.31900000000000001</v>
      </c>
      <c r="P46" s="10">
        <f t="shared" si="40"/>
        <v>7.6399430784570033</v>
      </c>
      <c r="Q46" s="42">
        <f t="shared" si="41"/>
        <v>4.9879973972540882E-2</v>
      </c>
      <c r="R46" s="4">
        <f t="shared" si="42"/>
        <v>121825.13896498649</v>
      </c>
      <c r="S46">
        <f t="shared" si="9"/>
        <v>1.2182513896498648E-4</v>
      </c>
      <c r="T46" s="41">
        <f t="shared" si="10"/>
        <v>7.0302539630365474E-4</v>
      </c>
      <c r="U46" s="42">
        <f t="shared" si="43"/>
        <v>0.21632002625456789</v>
      </c>
      <c r="V46" s="42">
        <f t="shared" si="44"/>
        <v>9.8993295315438934E-2</v>
      </c>
      <c r="W46" s="42">
        <f t="shared" si="45"/>
        <v>8.6676781647423776E-2</v>
      </c>
      <c r="X46" s="42">
        <f t="shared" si="46"/>
        <v>1.2316513668015158E-2</v>
      </c>
      <c r="Y46" s="42">
        <f t="shared" si="29"/>
        <v>1.5600976852509641E-3</v>
      </c>
      <c r="Z46" s="10">
        <f t="shared" si="47"/>
        <v>2.2191199542059188</v>
      </c>
      <c r="AA46">
        <f t="shared" si="14"/>
        <v>795785.94585344358</v>
      </c>
      <c r="AB46" s="10">
        <f t="shared" si="15"/>
        <v>0.79578594585344353</v>
      </c>
      <c r="AC46" s="10">
        <f t="shared" si="16"/>
        <v>0.69478594585344355</v>
      </c>
      <c r="AD46" s="3">
        <f t="shared" si="17"/>
        <v>100.76663464154366</v>
      </c>
      <c r="AI46" s="94">
        <f t="shared" si="28"/>
        <v>8.6676781647423776E-2</v>
      </c>
    </row>
    <row r="47" spans="2:35">
      <c r="B47" s="39">
        <f t="shared" si="30"/>
        <v>19</v>
      </c>
      <c r="C47" s="42">
        <f t="shared" si="31"/>
        <v>0.34172661870496707</v>
      </c>
      <c r="D47" s="10">
        <f t="shared" si="32"/>
        <v>14.658273381295025</v>
      </c>
      <c r="E47" s="40">
        <f t="shared" si="33"/>
        <v>16.68345323740995</v>
      </c>
      <c r="F47" s="40">
        <f t="shared" si="34"/>
        <v>46</v>
      </c>
      <c r="G47" s="3">
        <f t="shared" si="35"/>
        <v>84.31654676259005</v>
      </c>
      <c r="H47" s="3">
        <f t="shared" si="36"/>
        <v>111.95687429327049</v>
      </c>
      <c r="I47">
        <f t="shared" si="1"/>
        <v>1.1195687429327048E-4</v>
      </c>
      <c r="J47" s="4">
        <f t="shared" si="37"/>
        <v>366.26070392892484</v>
      </c>
      <c r="K47" s="40">
        <f t="shared" si="38"/>
        <v>3.2714445293417778</v>
      </c>
      <c r="L47" s="40">
        <f t="shared" si="4"/>
        <v>2.7285554706582222</v>
      </c>
      <c r="M47" s="10">
        <f t="shared" si="39"/>
        <v>0.79578594585344353</v>
      </c>
      <c r="N47" s="10">
        <f t="shared" si="5"/>
        <v>8.26</v>
      </c>
      <c r="O47" s="10">
        <f t="shared" si="6"/>
        <v>0.31900000000000001</v>
      </c>
      <c r="P47" s="10">
        <f t="shared" si="40"/>
        <v>7.6795196473063863</v>
      </c>
      <c r="Q47" s="42">
        <f t="shared" si="41"/>
        <v>5.2221996955332028E-2</v>
      </c>
      <c r="R47" s="4">
        <f t="shared" si="42"/>
        <v>121693.79070787564</v>
      </c>
      <c r="S47">
        <f t="shared" si="9"/>
        <v>1.2169379070787564E-4</v>
      </c>
      <c r="T47" s="41">
        <f t="shared" si="10"/>
        <v>7.031567445607655E-4</v>
      </c>
      <c r="U47" s="42">
        <f t="shared" si="43"/>
        <v>0.21608679640834644</v>
      </c>
      <c r="V47" s="42">
        <f t="shared" si="44"/>
        <v>9.9584781163633077E-2</v>
      </c>
      <c r="W47" s="42">
        <f t="shared" si="45"/>
        <v>8.8301720034406977E-2</v>
      </c>
      <c r="X47" s="42">
        <f t="shared" si="46"/>
        <v>1.1283061129226099E-2</v>
      </c>
      <c r="Y47" s="42">
        <f t="shared" si="29"/>
        <v>1.5865228737318492E-3</v>
      </c>
      <c r="Z47" s="10">
        <f t="shared" si="47"/>
        <v>2.2562862206816887</v>
      </c>
      <c r="AA47">
        <f t="shared" si="14"/>
        <v>807422.36035112187</v>
      </c>
      <c r="AB47" s="10">
        <f t="shared" si="15"/>
        <v>0.80742236035112191</v>
      </c>
      <c r="AC47" s="10">
        <f t="shared" si="16"/>
        <v>0.70642236035112194</v>
      </c>
      <c r="AD47" s="3">
        <f t="shared" si="17"/>
        <v>102.4542944671678</v>
      </c>
      <c r="AI47" s="94">
        <f t="shared" si="28"/>
        <v>8.8301720034406977E-2</v>
      </c>
    </row>
    <row r="48" spans="2:35">
      <c r="B48" s="39">
        <f t="shared" si="30"/>
        <v>20</v>
      </c>
      <c r="C48" s="42">
        <f t="shared" si="31"/>
        <v>0.35971223021575482</v>
      </c>
      <c r="D48" s="10">
        <f t="shared" si="32"/>
        <v>14.640287769784237</v>
      </c>
      <c r="E48" s="40">
        <f t="shared" si="33"/>
        <v>16.719424460431526</v>
      </c>
      <c r="F48" s="40">
        <f t="shared" si="34"/>
        <v>46</v>
      </c>
      <c r="G48" s="3">
        <f t="shared" si="35"/>
        <v>84.280575539568474</v>
      </c>
      <c r="H48" s="3">
        <f t="shared" si="36"/>
        <v>111.95687429327049</v>
      </c>
      <c r="I48">
        <f t="shared" si="1"/>
        <v>1.1195687429327048E-4</v>
      </c>
      <c r="J48" s="4">
        <f t="shared" si="37"/>
        <v>367.20439309425115</v>
      </c>
      <c r="K48" s="40">
        <f t="shared" si="38"/>
        <v>3.2798735710713127</v>
      </c>
      <c r="L48" s="40">
        <f t="shared" si="4"/>
        <v>2.7201264289286873</v>
      </c>
      <c r="M48" s="10">
        <f t="shared" si="39"/>
        <v>0.80742236035112191</v>
      </c>
      <c r="N48" s="10">
        <f t="shared" si="5"/>
        <v>8.26</v>
      </c>
      <c r="O48" s="10">
        <f t="shared" si="6"/>
        <v>0.31900000000000001</v>
      </c>
      <c r="P48" s="10">
        <f t="shared" si="40"/>
        <v>7.7151645592864098</v>
      </c>
      <c r="Q48" s="42">
        <f t="shared" si="41"/>
        <v>5.4553199533394894E-2</v>
      </c>
      <c r="R48" s="4">
        <f t="shared" si="42"/>
        <v>121562.33889568505</v>
      </c>
      <c r="S48">
        <f t="shared" si="9"/>
        <v>1.2156233889568506E-4</v>
      </c>
      <c r="T48" s="41">
        <f t="shared" si="10"/>
        <v>7.0328819637295614E-4</v>
      </c>
      <c r="U48" s="42">
        <f t="shared" si="43"/>
        <v>0.21585338268351212</v>
      </c>
      <c r="V48" s="42">
        <f t="shared" si="44"/>
        <v>0.10012588654061827</v>
      </c>
      <c r="W48" s="42">
        <f t="shared" si="45"/>
        <v>8.9780614967890637E-2</v>
      </c>
      <c r="X48" s="42">
        <f t="shared" si="46"/>
        <v>1.0345271572727632E-2</v>
      </c>
      <c r="Y48" s="42">
        <f t="shared" si="29"/>
        <v>1.6106397974929524E-3</v>
      </c>
      <c r="Z48" s="10">
        <f t="shared" si="47"/>
        <v>2.2901561632904537</v>
      </c>
      <c r="AA48">
        <f t="shared" si="14"/>
        <v>818026.72631467937</v>
      </c>
      <c r="AB48" s="10">
        <f t="shared" si="15"/>
        <v>0.81802672631467932</v>
      </c>
      <c r="AC48" s="10">
        <f t="shared" si="16"/>
        <v>0.71702672631467934</v>
      </c>
      <c r="AD48" s="3">
        <f t="shared" si="17"/>
        <v>103.99227357718337</v>
      </c>
      <c r="AI48" s="94">
        <f t="shared" si="28"/>
        <v>8.9780614967890637E-2</v>
      </c>
    </row>
    <row r="49" spans="2:35">
      <c r="B49" s="39">
        <f t="shared" si="30"/>
        <v>21</v>
      </c>
      <c r="C49" s="42">
        <f t="shared" si="31"/>
        <v>0.37769784172654258</v>
      </c>
      <c r="D49" s="10">
        <f t="shared" si="32"/>
        <v>14.622302158273449</v>
      </c>
      <c r="E49" s="40">
        <f t="shared" si="33"/>
        <v>16.755395683453102</v>
      </c>
      <c r="F49" s="40">
        <f t="shared" si="34"/>
        <v>46</v>
      </c>
      <c r="G49" s="3">
        <f t="shared" si="35"/>
        <v>84.244604316546898</v>
      </c>
      <c r="H49" s="3">
        <f t="shared" si="36"/>
        <v>111.95687429327049</v>
      </c>
      <c r="I49">
        <f t="shared" si="1"/>
        <v>1.1195687429327048E-4</v>
      </c>
      <c r="J49" s="4">
        <f t="shared" si="37"/>
        <v>368.15011475831807</v>
      </c>
      <c r="K49" s="40">
        <f t="shared" si="38"/>
        <v>3.288320767101363</v>
      </c>
      <c r="L49" s="40">
        <f t="shared" si="4"/>
        <v>2.711679232898637</v>
      </c>
      <c r="M49" s="10">
        <f t="shared" si="39"/>
        <v>0.81802672631467932</v>
      </c>
      <c r="N49" s="10">
        <f t="shared" si="5"/>
        <v>8.26</v>
      </c>
      <c r="O49" s="10">
        <f t="shared" si="6"/>
        <v>0.31900000000000001</v>
      </c>
      <c r="P49" s="10">
        <f t="shared" si="40"/>
        <v>7.7473446693969912</v>
      </c>
      <c r="Q49" s="42">
        <f t="shared" si="41"/>
        <v>5.6874719005974086E-2</v>
      </c>
      <c r="R49" s="4">
        <f t="shared" si="42"/>
        <v>121430.78374774916</v>
      </c>
      <c r="S49">
        <f t="shared" si="9"/>
        <v>1.2143078374774915E-4</v>
      </c>
      <c r="T49" s="41">
        <f t="shared" si="10"/>
        <v>7.0341975152089201E-4</v>
      </c>
      <c r="U49" s="42">
        <f t="shared" si="43"/>
        <v>0.21561978546952826</v>
      </c>
      <c r="V49" s="42">
        <f t="shared" si="44"/>
        <v>0.10062255205825846</v>
      </c>
      <c r="W49" s="42">
        <f t="shared" si="45"/>
        <v>9.1128344811945303E-2</v>
      </c>
      <c r="X49" s="42">
        <f t="shared" si="46"/>
        <v>9.4942072463131549E-3</v>
      </c>
      <c r="Y49" s="42">
        <f t="shared" si="29"/>
        <v>1.6326807844919708E-3</v>
      </c>
      <c r="Z49" s="10">
        <f t="shared" si="47"/>
        <v>2.3210618993309278</v>
      </c>
      <c r="AA49">
        <f t="shared" si="14"/>
        <v>827703.02660051116</v>
      </c>
      <c r="AB49" s="10">
        <f t="shared" si="15"/>
        <v>0.8277030266005112</v>
      </c>
      <c r="AC49" s="10">
        <f t="shared" si="16"/>
        <v>0.72670302660051123</v>
      </c>
      <c r="AD49" s="3">
        <f t="shared" si="17"/>
        <v>105.3956528789719</v>
      </c>
      <c r="AI49" s="94">
        <f t="shared" si="28"/>
        <v>9.1128344811945303E-2</v>
      </c>
    </row>
    <row r="50" spans="2:35">
      <c r="B50" s="39">
        <f t="shared" si="30"/>
        <v>22</v>
      </c>
      <c r="C50" s="42">
        <f t="shared" si="31"/>
        <v>0.39568345323733034</v>
      </c>
      <c r="D50" s="10">
        <f t="shared" si="32"/>
        <v>14.604316546762661</v>
      </c>
      <c r="E50" s="40">
        <f t="shared" si="33"/>
        <v>16.791366906474678</v>
      </c>
      <c r="F50" s="40">
        <f t="shared" si="34"/>
        <v>46</v>
      </c>
      <c r="G50" s="3">
        <f t="shared" si="35"/>
        <v>84.208633093525322</v>
      </c>
      <c r="H50" s="3">
        <f t="shared" si="36"/>
        <v>111.95687429327049</v>
      </c>
      <c r="I50">
        <f t="shared" si="1"/>
        <v>1.1195687429327048E-4</v>
      </c>
      <c r="J50" s="4">
        <f t="shared" si="37"/>
        <v>369.09786892112584</v>
      </c>
      <c r="K50" s="40">
        <f t="shared" si="38"/>
        <v>3.29678611743193</v>
      </c>
      <c r="L50" s="40">
        <f t="shared" si="4"/>
        <v>2.70321388256807</v>
      </c>
      <c r="M50" s="10">
        <f t="shared" si="39"/>
        <v>0.8277030266005112</v>
      </c>
      <c r="N50" s="10">
        <f t="shared" si="5"/>
        <v>8.26</v>
      </c>
      <c r="O50" s="10">
        <f t="shared" si="6"/>
        <v>0.31900000000000001</v>
      </c>
      <c r="P50" s="10">
        <f t="shared" si="40"/>
        <v>7.776461507169258</v>
      </c>
      <c r="Q50" s="42">
        <f t="shared" si="41"/>
        <v>5.9187546182474154E-2</v>
      </c>
      <c r="R50" s="4">
        <f t="shared" si="42"/>
        <v>121299.12548340233</v>
      </c>
      <c r="S50">
        <f t="shared" si="9"/>
        <v>1.2129912548340233E-4</v>
      </c>
      <c r="T50" s="41">
        <f t="shared" si="10"/>
        <v>7.035514097852388E-4</v>
      </c>
      <c r="U50" s="42">
        <f t="shared" si="43"/>
        <v>0.21538600515585818</v>
      </c>
      <c r="V50" s="42">
        <f t="shared" si="44"/>
        <v>0.1010798887376668</v>
      </c>
      <c r="W50" s="42">
        <f t="shared" si="45"/>
        <v>9.2358124953451831E-2</v>
      </c>
      <c r="X50" s="42">
        <f t="shared" si="46"/>
        <v>8.7217637842149642E-3</v>
      </c>
      <c r="Y50" s="42">
        <f t="shared" si="29"/>
        <v>1.6528527167991173E-3</v>
      </c>
      <c r="Z50" s="10">
        <f t="shared" si="47"/>
        <v>2.3492991326727006</v>
      </c>
      <c r="AA50">
        <f t="shared" si="14"/>
        <v>836543.84335693042</v>
      </c>
      <c r="AB50" s="10">
        <f t="shared" si="15"/>
        <v>0.83654384335693044</v>
      </c>
      <c r="AC50" s="10">
        <f t="shared" si="16"/>
        <v>0.73554384335693046</v>
      </c>
      <c r="AD50" s="3">
        <f t="shared" si="17"/>
        <v>106.67785980521109</v>
      </c>
      <c r="AI50" s="94">
        <f t="shared" si="28"/>
        <v>9.2358124953451831E-2</v>
      </c>
    </row>
    <row r="51" spans="2:35">
      <c r="B51" s="39">
        <f t="shared" si="30"/>
        <v>23</v>
      </c>
      <c r="C51" s="42">
        <f t="shared" si="31"/>
        <v>0.4136690647481181</v>
      </c>
      <c r="D51" s="10">
        <f t="shared" si="32"/>
        <v>14.586330935251873</v>
      </c>
      <c r="E51" s="40">
        <f t="shared" si="33"/>
        <v>16.827338129496255</v>
      </c>
      <c r="F51" s="40">
        <f t="shared" si="34"/>
        <v>46</v>
      </c>
      <c r="G51" s="3">
        <f t="shared" si="35"/>
        <v>84.172661870503745</v>
      </c>
      <c r="H51" s="3">
        <f t="shared" si="36"/>
        <v>111.95687429327049</v>
      </c>
      <c r="I51">
        <f t="shared" si="1"/>
        <v>1.1195687429327048E-4</v>
      </c>
      <c r="J51" s="4">
        <f t="shared" si="37"/>
        <v>370.04765558267422</v>
      </c>
      <c r="K51" s="40">
        <f t="shared" si="38"/>
        <v>3.3052696220630113</v>
      </c>
      <c r="L51" s="40">
        <f t="shared" si="4"/>
        <v>2.6947303779369887</v>
      </c>
      <c r="M51" s="10">
        <f t="shared" si="39"/>
        <v>0.83654384335693044</v>
      </c>
      <c r="N51" s="10">
        <f t="shared" si="5"/>
        <v>8.26</v>
      </c>
      <c r="O51" s="10">
        <f t="shared" si="6"/>
        <v>0.31900000000000001</v>
      </c>
      <c r="P51" s="10">
        <f t="shared" si="40"/>
        <v>7.8028623382159701</v>
      </c>
      <c r="Q51" s="42">
        <f t="shared" si="41"/>
        <v>6.1492547953772854E-2</v>
      </c>
      <c r="R51" s="4">
        <f t="shared" si="42"/>
        <v>121167.36432197895</v>
      </c>
      <c r="S51">
        <f t="shared" si="9"/>
        <v>1.2116736432197896E-4</v>
      </c>
      <c r="T51" s="41">
        <f t="shared" si="10"/>
        <v>7.0368317094666219E-4</v>
      </c>
      <c r="U51" s="42">
        <f t="shared" si="43"/>
        <v>0.21515204213196515</v>
      </c>
      <c r="V51" s="42">
        <f t="shared" si="44"/>
        <v>0.10150231848247523</v>
      </c>
      <c r="W51" s="42">
        <f t="shared" si="45"/>
        <v>9.3481721840751972E-2</v>
      </c>
      <c r="X51" s="42">
        <f t="shared" si="46"/>
        <v>8.0205966417232627E-3</v>
      </c>
      <c r="Y51" s="42">
        <f t="shared" si="29"/>
        <v>1.6713402062651617E-3</v>
      </c>
      <c r="Z51" s="10">
        <f t="shared" si="47"/>
        <v>2.3751317002745913</v>
      </c>
      <c r="AA51">
        <f t="shared" si="14"/>
        <v>844631.781497041</v>
      </c>
      <c r="AB51" s="10">
        <f t="shared" si="15"/>
        <v>0.84463178149704099</v>
      </c>
      <c r="AC51" s="10">
        <f t="shared" si="16"/>
        <v>0.74363178149704101</v>
      </c>
      <c r="AD51" s="3">
        <f t="shared" si="17"/>
        <v>107.85087476389282</v>
      </c>
      <c r="AI51" s="94">
        <f t="shared" si="28"/>
        <v>9.3481721840751972E-2</v>
      </c>
    </row>
    <row r="52" spans="2:35">
      <c r="B52" s="39">
        <f t="shared" si="30"/>
        <v>24</v>
      </c>
      <c r="C52" s="42">
        <f t="shared" si="31"/>
        <v>0.43165467625890586</v>
      </c>
      <c r="D52" s="10">
        <f t="shared" si="32"/>
        <v>14.568345323741084</v>
      </c>
      <c r="E52" s="40">
        <f t="shared" si="33"/>
        <v>16.863309352517831</v>
      </c>
      <c r="F52" s="40">
        <f t="shared" si="34"/>
        <v>46</v>
      </c>
      <c r="G52" s="3">
        <f t="shared" si="35"/>
        <v>84.136690647482169</v>
      </c>
      <c r="H52" s="3">
        <f t="shared" si="36"/>
        <v>111.95687429327049</v>
      </c>
      <c r="I52">
        <f t="shared" si="1"/>
        <v>1.1195687429327048E-4</v>
      </c>
      <c r="J52" s="4">
        <f t="shared" si="37"/>
        <v>370.99947474296346</v>
      </c>
      <c r="K52" s="40">
        <f t="shared" si="38"/>
        <v>3.3137712809946098</v>
      </c>
      <c r="L52" s="40">
        <f t="shared" si="4"/>
        <v>2.6862287190053902</v>
      </c>
      <c r="M52" s="10">
        <f t="shared" si="39"/>
        <v>0.84463178149704099</v>
      </c>
      <c r="N52" s="10">
        <f t="shared" si="5"/>
        <v>8.26</v>
      </c>
      <c r="O52" s="10">
        <f t="shared" si="6"/>
        <v>0.31900000000000001</v>
      </c>
      <c r="P52" s="10">
        <f t="shared" si="40"/>
        <v>7.8268489764706475</v>
      </c>
      <c r="Q52" s="42">
        <f t="shared" si="41"/>
        <v>6.3790485676201991E-2</v>
      </c>
      <c r="R52" s="4">
        <f t="shared" si="42"/>
        <v>121035.50048281344</v>
      </c>
      <c r="S52">
        <f t="shared" si="9"/>
        <v>1.2103550048281345E-4</v>
      </c>
      <c r="T52" s="41">
        <f t="shared" si="10"/>
        <v>7.0381503478582775E-4</v>
      </c>
      <c r="U52" s="42">
        <f t="shared" si="43"/>
        <v>0.21491789678731252</v>
      </c>
      <c r="V52" s="42">
        <f t="shared" si="44"/>
        <v>0.10189368596339381</v>
      </c>
      <c r="W52" s="42">
        <f t="shared" si="45"/>
        <v>9.4509633895631523E-2</v>
      </c>
      <c r="X52" s="42">
        <f t="shared" si="46"/>
        <v>7.384052067762284E-3</v>
      </c>
      <c r="Y52" s="42">
        <f t="shared" si="29"/>
        <v>1.6883082980560535E-3</v>
      </c>
      <c r="Z52" s="10">
        <f t="shared" si="47"/>
        <v>2.3987954428535461</v>
      </c>
      <c r="AA52">
        <f t="shared" si="14"/>
        <v>852040.68056939181</v>
      </c>
      <c r="AB52" s="10">
        <f t="shared" si="15"/>
        <v>0.85204068056939186</v>
      </c>
      <c r="AC52" s="10">
        <f t="shared" si="16"/>
        <v>0.75104068056939188</v>
      </c>
      <c r="AD52" s="3">
        <f t="shared" si="17"/>
        <v>108.92540689911414</v>
      </c>
      <c r="AI52" s="94">
        <f t="shared" si="28"/>
        <v>9.4509633895631523E-2</v>
      </c>
    </row>
    <row r="53" spans="2:35">
      <c r="B53" s="39">
        <f t="shared" si="30"/>
        <v>25</v>
      </c>
      <c r="C53" s="42">
        <f t="shared" si="31"/>
        <v>0.44964028776969361</v>
      </c>
      <c r="D53" s="10">
        <f t="shared" si="32"/>
        <v>14.550359712230296</v>
      </c>
      <c r="E53" s="40">
        <f t="shared" si="33"/>
        <v>16.899280575539407</v>
      </c>
      <c r="F53" s="40">
        <f t="shared" si="34"/>
        <v>46</v>
      </c>
      <c r="G53" s="3">
        <f t="shared" si="35"/>
        <v>84.100719424460593</v>
      </c>
      <c r="H53" s="3">
        <f t="shared" si="36"/>
        <v>111.95687429327049</v>
      </c>
      <c r="I53">
        <f t="shared" si="1"/>
        <v>1.1195687429327048E-4</v>
      </c>
      <c r="J53" s="4">
        <f t="shared" si="37"/>
        <v>371.95332640199354</v>
      </c>
      <c r="K53" s="40">
        <f t="shared" si="38"/>
        <v>3.3222910942267254</v>
      </c>
      <c r="L53" s="40">
        <f t="shared" si="4"/>
        <v>2.6777089057732746</v>
      </c>
      <c r="M53" s="10">
        <f t="shared" si="39"/>
        <v>0.85204068056939186</v>
      </c>
      <c r="N53" s="10">
        <f t="shared" si="5"/>
        <v>8.26</v>
      </c>
      <c r="O53" s="10">
        <f t="shared" si="6"/>
        <v>0.31900000000000001</v>
      </c>
      <c r="P53" s="10">
        <f t="shared" si="40"/>
        <v>7.8486848801825984</v>
      </c>
      <c r="Q53" s="42">
        <f t="shared" si="41"/>
        <v>6.6082030283401122E-2</v>
      </c>
      <c r="R53" s="4">
        <f t="shared" si="42"/>
        <v>120903.53418524018</v>
      </c>
      <c r="S53">
        <f t="shared" si="9"/>
        <v>1.2090353418524018E-4</v>
      </c>
      <c r="T53" s="41">
        <f t="shared" si="10"/>
        <v>7.0394700108340096E-4</v>
      </c>
      <c r="U53" s="42">
        <f t="shared" si="43"/>
        <v>0.21468356951136358</v>
      </c>
      <c r="V53" s="42">
        <f t="shared" si="44"/>
        <v>0.10225734869518696</v>
      </c>
      <c r="W53" s="42">
        <f t="shared" si="45"/>
        <v>9.5451245532358425E-2</v>
      </c>
      <c r="X53" s="42">
        <f t="shared" si="46"/>
        <v>6.8061031628285362E-3</v>
      </c>
      <c r="Y53" s="42">
        <f t="shared" si="29"/>
        <v>1.7039047870548742E-3</v>
      </c>
      <c r="Z53" s="10">
        <f t="shared" si="47"/>
        <v>2.4205015213254697</v>
      </c>
      <c r="AA53">
        <f t="shared" si="14"/>
        <v>858836.65310494648</v>
      </c>
      <c r="AB53" s="10">
        <f t="shared" si="15"/>
        <v>0.8588366531049465</v>
      </c>
      <c r="AC53" s="10">
        <f t="shared" si="16"/>
        <v>0.75783665310494652</v>
      </c>
      <c r="AD53" s="3">
        <f t="shared" si="17"/>
        <v>109.91104468527142</v>
      </c>
      <c r="AI53" s="94">
        <f t="shared" si="28"/>
        <v>9.5451245532358425E-2</v>
      </c>
    </row>
    <row r="54" spans="2:35">
      <c r="B54" s="39">
        <f t="shared" si="30"/>
        <v>26</v>
      </c>
      <c r="C54" s="42">
        <f t="shared" si="31"/>
        <v>0.46762589928048137</v>
      </c>
      <c r="D54" s="10">
        <f t="shared" si="32"/>
        <v>14.532374100719508</v>
      </c>
      <c r="E54" s="40">
        <f t="shared" si="33"/>
        <v>16.935251798560984</v>
      </c>
      <c r="F54" s="40">
        <f t="shared" si="34"/>
        <v>46</v>
      </c>
      <c r="G54" s="3">
        <f t="shared" si="35"/>
        <v>84.064748201439016</v>
      </c>
      <c r="H54" s="3">
        <f t="shared" si="36"/>
        <v>111.95687429327049</v>
      </c>
      <c r="I54">
        <f t="shared" si="1"/>
        <v>1.1195687429327048E-4</v>
      </c>
      <c r="J54" s="4">
        <f t="shared" si="37"/>
        <v>372.90921055976423</v>
      </c>
      <c r="K54" s="40">
        <f t="shared" si="38"/>
        <v>3.3308290617593554</v>
      </c>
      <c r="L54" s="40">
        <f t="shared" si="4"/>
        <v>2.6691709382406446</v>
      </c>
      <c r="M54" s="10">
        <f t="shared" si="39"/>
        <v>0.8588366531049465</v>
      </c>
      <c r="N54" s="10">
        <f t="shared" si="5"/>
        <v>8.26</v>
      </c>
      <c r="O54" s="10">
        <f t="shared" si="6"/>
        <v>0.31900000000000001</v>
      </c>
      <c r="P54" s="10">
        <f t="shared" si="40"/>
        <v>7.8686009219165429</v>
      </c>
      <c r="Q54" s="42">
        <f t="shared" si="41"/>
        <v>6.8367774812735704E-2</v>
      </c>
      <c r="R54" s="4">
        <f t="shared" si="42"/>
        <v>120771.46564859357</v>
      </c>
      <c r="S54">
        <f t="shared" si="9"/>
        <v>1.2077146564859358E-4</v>
      </c>
      <c r="T54" s="41">
        <f t="shared" si="10"/>
        <v>7.0407906962004761E-4</v>
      </c>
      <c r="U54" s="42">
        <f t="shared" si="43"/>
        <v>0.21444906069358163</v>
      </c>
      <c r="V54" s="42">
        <f t="shared" si="44"/>
        <v>0.10259625026871091</v>
      </c>
      <c r="W54" s="42">
        <f t="shared" si="45"/>
        <v>9.631495912325283E-2</v>
      </c>
      <c r="X54" s="42">
        <f t="shared" si="46"/>
        <v>6.2812911454580844E-3</v>
      </c>
      <c r="Y54" s="42">
        <f t="shared" si="29"/>
        <v>1.7182622139277628E-3</v>
      </c>
      <c r="Z54" s="10">
        <f t="shared" si="47"/>
        <v>2.4404392746045036</v>
      </c>
      <c r="AA54">
        <f t="shared" si="14"/>
        <v>865078.97936762159</v>
      </c>
      <c r="AB54" s="10">
        <f t="shared" si="15"/>
        <v>0.86507897936762157</v>
      </c>
      <c r="AC54" s="10">
        <f t="shared" si="16"/>
        <v>0.76407897936762159</v>
      </c>
      <c r="AD54" s="3">
        <f t="shared" si="17"/>
        <v>110.81638569508652</v>
      </c>
      <c r="AI54" s="94">
        <f t="shared" si="28"/>
        <v>9.631495912325283E-2</v>
      </c>
    </row>
    <row r="55" spans="2:35">
      <c r="B55" s="39">
        <f t="shared" si="30"/>
        <v>27</v>
      </c>
      <c r="C55" s="42">
        <f t="shared" si="31"/>
        <v>0.48561151079126913</v>
      </c>
      <c r="D55" s="10">
        <f t="shared" si="32"/>
        <v>14.51438848920872</v>
      </c>
      <c r="E55" s="40">
        <f t="shared" si="33"/>
        <v>16.97122302158256</v>
      </c>
      <c r="F55" s="40">
        <f t="shared" si="34"/>
        <v>46</v>
      </c>
      <c r="G55" s="3">
        <f t="shared" si="35"/>
        <v>84.02877697841744</v>
      </c>
      <c r="H55" s="3">
        <f t="shared" si="36"/>
        <v>111.95687429327049</v>
      </c>
      <c r="I55">
        <f t="shared" si="1"/>
        <v>1.1195687429327048E-4</v>
      </c>
      <c r="J55" s="4">
        <f t="shared" si="37"/>
        <v>373.86712721627555</v>
      </c>
      <c r="K55" s="40">
        <f t="shared" si="38"/>
        <v>3.3393851835925004</v>
      </c>
      <c r="L55" s="40">
        <f t="shared" si="4"/>
        <v>2.6606148164074996</v>
      </c>
      <c r="M55" s="10">
        <f t="shared" si="39"/>
        <v>0.86507897936762157</v>
      </c>
      <c r="N55" s="10">
        <f t="shared" si="5"/>
        <v>8.26</v>
      </c>
      <c r="O55" s="10">
        <f t="shared" si="6"/>
        <v>0.31900000000000001</v>
      </c>
      <c r="P55" s="10">
        <f t="shared" si="40"/>
        <v>7.8868001222798236</v>
      </c>
      <c r="Q55" s="42">
        <f t="shared" si="41"/>
        <v>7.0648244868009358E-2</v>
      </c>
      <c r="R55" s="4">
        <f t="shared" si="42"/>
        <v>120639.29509220802</v>
      </c>
      <c r="S55">
        <f t="shared" si="9"/>
        <v>1.2063929509220802E-4</v>
      </c>
      <c r="T55" s="41">
        <f t="shared" si="10"/>
        <v>7.0421124017643316E-4</v>
      </c>
      <c r="U55" s="42">
        <f t="shared" si="43"/>
        <v>0.21421437072343011</v>
      </c>
      <c r="V55" s="42">
        <f t="shared" si="44"/>
        <v>0.10291298042208334</v>
      </c>
      <c r="W55" s="42">
        <f t="shared" si="45"/>
        <v>9.7108308714302913E-2</v>
      </c>
      <c r="X55" s="42">
        <f t="shared" si="46"/>
        <v>5.8046717077804288E-3</v>
      </c>
      <c r="Y55" s="42">
        <f t="shared" si="29"/>
        <v>1.7314995939380503E-3</v>
      </c>
      <c r="Z55" s="10">
        <f t="shared" si="47"/>
        <v>2.4587786947340406</v>
      </c>
      <c r="AA55">
        <f t="shared" si="14"/>
        <v>870820.8822949304</v>
      </c>
      <c r="AB55" s="10">
        <f t="shared" si="15"/>
        <v>0.87082088229493038</v>
      </c>
      <c r="AC55" s="10">
        <f t="shared" si="16"/>
        <v>0.7698208822949304</v>
      </c>
      <c r="AD55" s="3">
        <f t="shared" si="17"/>
        <v>111.64914899128794</v>
      </c>
      <c r="AI55" s="94">
        <f t="shared" si="28"/>
        <v>9.7108308714302913E-2</v>
      </c>
    </row>
    <row r="56" spans="2:35">
      <c r="B56" s="39">
        <f t="shared" si="30"/>
        <v>28</v>
      </c>
      <c r="C56" s="42">
        <f t="shared" si="31"/>
        <v>0.50359712230205689</v>
      </c>
      <c r="D56" s="10">
        <f t="shared" si="32"/>
        <v>14.496402877697932</v>
      </c>
      <c r="E56" s="40">
        <f t="shared" si="33"/>
        <v>17.007194244604136</v>
      </c>
      <c r="F56" s="40">
        <f t="shared" si="34"/>
        <v>46</v>
      </c>
      <c r="G56" s="3">
        <f t="shared" si="35"/>
        <v>83.992805755395864</v>
      </c>
      <c r="H56" s="3">
        <f t="shared" si="36"/>
        <v>111.95687429327049</v>
      </c>
      <c r="I56">
        <f t="shared" si="1"/>
        <v>1.1195687429327048E-4</v>
      </c>
      <c r="J56" s="4">
        <f t="shared" si="37"/>
        <v>374.82707637152771</v>
      </c>
      <c r="K56" s="40">
        <f t="shared" si="38"/>
        <v>3.3479594597261619</v>
      </c>
      <c r="L56" s="40">
        <f t="shared" si="4"/>
        <v>2.6520405402738381</v>
      </c>
      <c r="M56" s="10">
        <f t="shared" si="39"/>
        <v>0.87082088229493038</v>
      </c>
      <c r="N56" s="10">
        <f t="shared" si="5"/>
        <v>8.26</v>
      </c>
      <c r="O56" s="10">
        <f t="shared" si="6"/>
        <v>0.31900000000000001</v>
      </c>
      <c r="P56" s="10">
        <f t="shared" si="40"/>
        <v>7.9034615652440019</v>
      </c>
      <c r="Q56" s="42">
        <f t="shared" si="41"/>
        <v>7.2923907419451456E-2</v>
      </c>
      <c r="R56" s="4">
        <f t="shared" si="42"/>
        <v>120507.02273541792</v>
      </c>
      <c r="S56">
        <f t="shared" si="9"/>
        <v>1.2050702273541792E-4</v>
      </c>
      <c r="T56" s="41">
        <f t="shared" si="10"/>
        <v>7.0434351253322329E-4</v>
      </c>
      <c r="U56" s="42">
        <f t="shared" si="43"/>
        <v>0.21397949999037219</v>
      </c>
      <c r="V56" s="42">
        <f t="shared" si="44"/>
        <v>0.10320982472075192</v>
      </c>
      <c r="W56" s="42">
        <f t="shared" si="45"/>
        <v>9.7838058513903661E-2</v>
      </c>
      <c r="X56" s="42">
        <f t="shared" si="46"/>
        <v>5.3717662068482608E-3</v>
      </c>
      <c r="Y56" s="42">
        <f t="shared" si="29"/>
        <v>1.7437239211300771E-3</v>
      </c>
      <c r="Z56" s="10">
        <f t="shared" si="47"/>
        <v>2.4756725803559201</v>
      </c>
      <c r="AA56">
        <f t="shared" si="14"/>
        <v>876110.20172928122</v>
      </c>
      <c r="AB56" s="10">
        <f t="shared" si="15"/>
        <v>0.87611020172928122</v>
      </c>
      <c r="AC56" s="10">
        <f t="shared" si="16"/>
        <v>0.77511020172928125</v>
      </c>
      <c r="AD56" s="3">
        <f t="shared" si="17"/>
        <v>112.41627291215102</v>
      </c>
      <c r="AI56" s="94">
        <f t="shared" si="28"/>
        <v>9.7838058513903661E-2</v>
      </c>
    </row>
    <row r="57" spans="2:35">
      <c r="B57" s="39">
        <f t="shared" si="30"/>
        <v>29</v>
      </c>
      <c r="C57" s="42">
        <f t="shared" si="31"/>
        <v>0.52158273381284459</v>
      </c>
      <c r="D57" s="10">
        <f t="shared" si="32"/>
        <v>14.478417266187144</v>
      </c>
      <c r="E57" s="40">
        <f t="shared" si="33"/>
        <v>17.043165467625712</v>
      </c>
      <c r="F57" s="40">
        <f t="shared" si="34"/>
        <v>46</v>
      </c>
      <c r="G57" s="3">
        <f t="shared" si="35"/>
        <v>83.956834532374288</v>
      </c>
      <c r="H57" s="3">
        <f t="shared" si="36"/>
        <v>111.95687429327049</v>
      </c>
      <c r="I57">
        <f t="shared" si="1"/>
        <v>1.1195687429327048E-4</v>
      </c>
      <c r="J57" s="4">
        <f t="shared" si="37"/>
        <v>375.78905802552072</v>
      </c>
      <c r="K57" s="40">
        <f t="shared" si="38"/>
        <v>3.3565518901603406</v>
      </c>
      <c r="L57" s="40">
        <f t="shared" si="4"/>
        <v>2.6434481098396594</v>
      </c>
      <c r="M57" s="10">
        <f t="shared" si="39"/>
        <v>0.87611020172928122</v>
      </c>
      <c r="N57" s="10">
        <f t="shared" si="5"/>
        <v>8.26</v>
      </c>
      <c r="O57" s="10">
        <f t="shared" si="6"/>
        <v>0.31900000000000001</v>
      </c>
      <c r="P57" s="10">
        <f t="shared" si="40"/>
        <v>7.918743660832237</v>
      </c>
      <c r="Q57" s="42">
        <f t="shared" si="41"/>
        <v>7.5195178252443345E-2</v>
      </c>
      <c r="R57" s="4">
        <f t="shared" si="42"/>
        <v>120374.64879755765</v>
      </c>
      <c r="S57">
        <f t="shared" si="9"/>
        <v>1.2037464879755764E-4</v>
      </c>
      <c r="T57" s="41">
        <f t="shared" si="10"/>
        <v>7.0447588647108358E-4</v>
      </c>
      <c r="U57" s="42">
        <f t="shared" si="43"/>
        <v>0.2137444488838712</v>
      </c>
      <c r="V57" s="42">
        <f t="shared" si="44"/>
        <v>0.10348880595246385</v>
      </c>
      <c r="W57" s="42">
        <f t="shared" si="45"/>
        <v>9.851028858224635E-2</v>
      </c>
      <c r="X57" s="42">
        <f t="shared" si="46"/>
        <v>4.9785173702174973E-3</v>
      </c>
      <c r="Y57" s="42">
        <f t="shared" si="29"/>
        <v>1.7550314824245957E-3</v>
      </c>
      <c r="Z57" s="10">
        <f t="shared" si="47"/>
        <v>2.4912584179652173</v>
      </c>
      <c r="AA57">
        <f t="shared" si="14"/>
        <v>880989.98342146503</v>
      </c>
      <c r="AB57" s="10">
        <f t="shared" si="15"/>
        <v>0.88098998342146506</v>
      </c>
      <c r="AC57" s="10">
        <f t="shared" si="16"/>
        <v>0.77998998342146508</v>
      </c>
      <c r="AD57" s="3">
        <f t="shared" si="17"/>
        <v>113.12400049622408</v>
      </c>
      <c r="AI57" s="94">
        <f t="shared" si="28"/>
        <v>9.851028858224635E-2</v>
      </c>
    </row>
    <row r="58" spans="2:35">
      <c r="B58" s="39">
        <f t="shared" si="30"/>
        <v>30</v>
      </c>
      <c r="C58" s="42">
        <f t="shared" si="31"/>
        <v>0.53956834532363229</v>
      </c>
      <c r="D58" s="10">
        <f t="shared" si="32"/>
        <v>14.460431654676356</v>
      </c>
      <c r="E58" s="40">
        <f t="shared" si="33"/>
        <v>17.079136690647289</v>
      </c>
      <c r="F58" s="40">
        <f t="shared" si="34"/>
        <v>46</v>
      </c>
      <c r="G58" s="3">
        <f t="shared" si="35"/>
        <v>83.920863309352711</v>
      </c>
      <c r="H58" s="3">
        <f t="shared" si="36"/>
        <v>111.95687429327049</v>
      </c>
      <c r="I58">
        <f t="shared" si="1"/>
        <v>1.1195687429327048E-4</v>
      </c>
      <c r="J58" s="4">
        <f t="shared" si="37"/>
        <v>376.75307217825434</v>
      </c>
      <c r="K58" s="40">
        <f t="shared" si="38"/>
        <v>3.3651624748950342</v>
      </c>
      <c r="L58" s="40">
        <f t="shared" si="4"/>
        <v>2.6348375251049658</v>
      </c>
      <c r="M58" s="10">
        <f t="shared" si="39"/>
        <v>0.88098998342146506</v>
      </c>
      <c r="N58" s="10">
        <f t="shared" si="5"/>
        <v>8.26</v>
      </c>
      <c r="O58" s="10">
        <f t="shared" si="6"/>
        <v>0.31900000000000001</v>
      </c>
      <c r="P58" s="10">
        <f t="shared" si="40"/>
        <v>7.9327868826787835</v>
      </c>
      <c r="Q58" s="42">
        <f t="shared" si="41"/>
        <v>7.7462428309300321E-2</v>
      </c>
      <c r="R58" s="4">
        <f t="shared" si="42"/>
        <v>120242.17349796162</v>
      </c>
      <c r="S58">
        <f t="shared" si="9"/>
        <v>1.2024217349796162E-4</v>
      </c>
      <c r="T58" s="41">
        <f t="shared" si="10"/>
        <v>7.0460836177067951E-4</v>
      </c>
      <c r="U58" s="42">
        <f t="shared" si="43"/>
        <v>0.21350921779339052</v>
      </c>
      <c r="V58" s="42">
        <f t="shared" si="44"/>
        <v>0.10375171885838436</v>
      </c>
      <c r="W58" s="42">
        <f t="shared" si="45"/>
        <v>9.9130469688936615E-2</v>
      </c>
      <c r="X58" s="42">
        <f t="shared" si="46"/>
        <v>4.6212491694477414E-3</v>
      </c>
      <c r="Y58" s="42">
        <f t="shared" si="29"/>
        <v>1.7655090098667764E-3</v>
      </c>
      <c r="Z58" s="10">
        <f t="shared" si="47"/>
        <v>2.5056600313826189</v>
      </c>
      <c r="AA58">
        <f t="shared" si="14"/>
        <v>885498.99546520808</v>
      </c>
      <c r="AB58" s="10">
        <f t="shared" si="15"/>
        <v>0.88549899546520805</v>
      </c>
      <c r="AC58" s="10">
        <f t="shared" si="16"/>
        <v>0.78449899546520807</v>
      </c>
      <c r="AD58" s="3">
        <f t="shared" si="17"/>
        <v>113.77795438219117</v>
      </c>
      <c r="AI58" s="94">
        <f t="shared" si="28"/>
        <v>9.9130469688936615E-2</v>
      </c>
    </row>
    <row r="59" spans="2:35">
      <c r="B59" s="39">
        <f t="shared" si="30"/>
        <v>31</v>
      </c>
      <c r="C59" s="42">
        <f t="shared" si="31"/>
        <v>0.55755395683441999</v>
      </c>
      <c r="D59" s="10">
        <f t="shared" si="32"/>
        <v>14.442446043165567</v>
      </c>
      <c r="E59" s="40">
        <f t="shared" si="33"/>
        <v>17.115107913668865</v>
      </c>
      <c r="F59" s="40">
        <f t="shared" si="34"/>
        <v>46</v>
      </c>
      <c r="G59" s="3">
        <f t="shared" si="35"/>
        <v>83.884892086331135</v>
      </c>
      <c r="H59" s="3">
        <f t="shared" si="36"/>
        <v>111.95687429327049</v>
      </c>
      <c r="I59">
        <f t="shared" si="1"/>
        <v>1.1195687429327048E-4</v>
      </c>
      <c r="J59" s="4">
        <f t="shared" si="37"/>
        <v>377.71911882972881</v>
      </c>
      <c r="K59" s="40">
        <f t="shared" si="38"/>
        <v>3.3737912139302444</v>
      </c>
      <c r="L59" s="40">
        <f t="shared" si="4"/>
        <v>2.6262087860697556</v>
      </c>
      <c r="M59" s="10">
        <f t="shared" si="39"/>
        <v>0.88549899546520805</v>
      </c>
      <c r="N59" s="10">
        <f t="shared" si="5"/>
        <v>8.26</v>
      </c>
      <c r="O59" s="10">
        <f t="shared" si="6"/>
        <v>0.31900000000000001</v>
      </c>
      <c r="P59" s="10">
        <f t="shared" si="40"/>
        <v>7.9457160795300181</v>
      </c>
      <c r="Q59" s="42">
        <f t="shared" si="41"/>
        <v>7.9725989117510263E-2</v>
      </c>
      <c r="R59" s="4">
        <f t="shared" si="42"/>
        <v>120109.59705596422</v>
      </c>
      <c r="S59">
        <f t="shared" si="9"/>
        <v>1.2010959705596421E-4</v>
      </c>
      <c r="T59" s="41">
        <f t="shared" si="10"/>
        <v>7.0474093821267696E-4</v>
      </c>
      <c r="U59" s="42">
        <f t="shared" si="43"/>
        <v>0.21327380710839344</v>
      </c>
      <c r="V59" s="42">
        <f t="shared" si="44"/>
        <v>0.10400015945816127</v>
      </c>
      <c r="W59" s="42">
        <f t="shared" si="45"/>
        <v>9.9703528947683279E-2</v>
      </c>
      <c r="X59" s="42">
        <f t="shared" si="46"/>
        <v>4.2966305104779889E-3</v>
      </c>
      <c r="Y59" s="42">
        <f t="shared" si="29"/>
        <v>1.7752346942976535E-3</v>
      </c>
      <c r="Z59" s="10">
        <f t="shared" si="47"/>
        <v>2.518989032764154</v>
      </c>
      <c r="AA59">
        <f t="shared" si="14"/>
        <v>889672.1825949077</v>
      </c>
      <c r="AB59" s="10">
        <f t="shared" si="15"/>
        <v>0.88967218259490766</v>
      </c>
      <c r="AC59" s="10">
        <f t="shared" si="16"/>
        <v>0.78867218259490768</v>
      </c>
      <c r="AD59" s="3">
        <f t="shared" si="17"/>
        <v>114.38320269686841</v>
      </c>
      <c r="AI59" s="94">
        <f t="shared" si="28"/>
        <v>9.9703528947683279E-2</v>
      </c>
    </row>
    <row r="60" spans="2:35">
      <c r="B60" s="39">
        <f t="shared" si="30"/>
        <v>32</v>
      </c>
      <c r="C60" s="42">
        <f t="shared" si="31"/>
        <v>0.5755395683452077</v>
      </c>
      <c r="D60" s="10">
        <f t="shared" si="32"/>
        <v>14.424460431654779</v>
      </c>
      <c r="E60" s="40">
        <f t="shared" si="33"/>
        <v>17.151079136690441</v>
      </c>
      <c r="F60" s="40">
        <f t="shared" si="34"/>
        <v>46</v>
      </c>
      <c r="G60" s="3">
        <f t="shared" si="35"/>
        <v>83.848920863309559</v>
      </c>
      <c r="H60" s="3">
        <f t="shared" si="36"/>
        <v>111.95687429327049</v>
      </c>
      <c r="I60">
        <f t="shared" si="1"/>
        <v>1.1195687429327048E-4</v>
      </c>
      <c r="J60" s="4">
        <f t="shared" si="37"/>
        <v>378.6871979799439</v>
      </c>
      <c r="K60" s="40">
        <f t="shared" si="38"/>
        <v>3.3824381072659695</v>
      </c>
      <c r="L60" s="40">
        <f t="shared" si="4"/>
        <v>2.6175618927340305</v>
      </c>
      <c r="M60" s="10">
        <f t="shared" si="39"/>
        <v>0.88967218259490766</v>
      </c>
      <c r="N60" s="10">
        <f t="shared" si="5"/>
        <v>8.26</v>
      </c>
      <c r="O60" s="10">
        <f t="shared" si="6"/>
        <v>0.31900000000000001</v>
      </c>
      <c r="P60" s="10">
        <f t="shared" si="40"/>
        <v>7.9576424383797235</v>
      </c>
      <c r="Q60" s="42">
        <f t="shared" si="41"/>
        <v>8.1986157458832448E-2</v>
      </c>
      <c r="R60" s="4">
        <f t="shared" si="42"/>
        <v>119976.91969089987</v>
      </c>
      <c r="S60">
        <f t="shared" si="9"/>
        <v>1.1997691969089987E-4</v>
      </c>
      <c r="T60" s="41">
        <f t="shared" si="10"/>
        <v>7.048736155777413E-4</v>
      </c>
      <c r="U60" s="42">
        <f t="shared" si="43"/>
        <v>0.21303821721834326</v>
      </c>
      <c r="V60" s="42">
        <f t="shared" si="44"/>
        <v>0.10423554995570018</v>
      </c>
      <c r="W60" s="42">
        <f t="shared" si="45"/>
        <v>0.10023390755389598</v>
      </c>
      <c r="X60" s="42">
        <f t="shared" si="46"/>
        <v>4.0016424018042007E-3</v>
      </c>
      <c r="Y60" s="42">
        <f t="shared" si="29"/>
        <v>1.784279079767504E-3</v>
      </c>
      <c r="Z60" s="10">
        <f t="shared" si="47"/>
        <v>2.5313461028116944</v>
      </c>
      <c r="AA60">
        <f t="shared" si="14"/>
        <v>893541.06700770627</v>
      </c>
      <c r="AB60" s="10">
        <f t="shared" si="15"/>
        <v>0.8935410670077063</v>
      </c>
      <c r="AC60" s="10">
        <f t="shared" si="16"/>
        <v>0.79254106700770632</v>
      </c>
      <c r="AD60" s="3">
        <f t="shared" si="17"/>
        <v>114.94431718748459</v>
      </c>
      <c r="AI60" s="94">
        <f t="shared" si="28"/>
        <v>0.10023390755389598</v>
      </c>
    </row>
    <row r="61" spans="2:35">
      <c r="B61" s="39">
        <f t="shared" si="30"/>
        <v>33</v>
      </c>
      <c r="C61" s="42">
        <f t="shared" si="31"/>
        <v>0.5935251798559954</v>
      </c>
      <c r="D61" s="10">
        <f t="shared" si="32"/>
        <v>14.406474820143991</v>
      </c>
      <c r="E61" s="40">
        <f t="shared" si="33"/>
        <v>17.187050359712018</v>
      </c>
      <c r="F61" s="40">
        <f t="shared" si="34"/>
        <v>46</v>
      </c>
      <c r="G61" s="3">
        <f t="shared" si="35"/>
        <v>83.812949640287982</v>
      </c>
      <c r="H61" s="3">
        <f t="shared" si="36"/>
        <v>111.95687429327049</v>
      </c>
      <c r="I61">
        <f t="shared" si="1"/>
        <v>1.1195687429327048E-4</v>
      </c>
      <c r="J61" s="4">
        <f t="shared" si="37"/>
        <v>379.65730962889961</v>
      </c>
      <c r="K61" s="40">
        <f t="shared" si="38"/>
        <v>3.3911031549022095</v>
      </c>
      <c r="L61" s="40">
        <f t="shared" si="4"/>
        <v>2.6088968450977905</v>
      </c>
      <c r="M61" s="10">
        <f t="shared" si="39"/>
        <v>0.8935410670077063</v>
      </c>
      <c r="N61" s="10">
        <f t="shared" si="5"/>
        <v>8.26</v>
      </c>
      <c r="O61" s="10">
        <f t="shared" si="6"/>
        <v>0.31900000000000001</v>
      </c>
      <c r="P61" s="10">
        <f t="shared" si="40"/>
        <v>7.9686651607017884</v>
      </c>
      <c r="Q61" s="42">
        <f t="shared" si="41"/>
        <v>8.4243199403509134E-2</v>
      </c>
      <c r="R61" s="4">
        <f t="shared" si="42"/>
        <v>119844.14162210295</v>
      </c>
      <c r="S61">
        <f t="shared" si="9"/>
        <v>1.1984414162210295E-4</v>
      </c>
      <c r="T61" s="41">
        <f t="shared" si="10"/>
        <v>7.0500639364653821E-4</v>
      </c>
      <c r="U61" s="42">
        <f t="shared" si="43"/>
        <v>0.21280244851270333</v>
      </c>
      <c r="V61" s="42">
        <f t="shared" si="44"/>
        <v>0.10445916000630899</v>
      </c>
      <c r="W61" s="42">
        <f t="shared" si="45"/>
        <v>0.10072561172595544</v>
      </c>
      <c r="X61" s="42">
        <f t="shared" si="46"/>
        <v>3.7335482803535491E-3</v>
      </c>
      <c r="Y61" s="42">
        <f t="shared" si="29"/>
        <v>1.7927058548387375E-3</v>
      </c>
      <c r="Z61" s="10">
        <f t="shared" si="47"/>
        <v>2.5428221233090378</v>
      </c>
      <c r="AA61">
        <f t="shared" si="14"/>
        <v>897134.10295007087</v>
      </c>
      <c r="AB61" s="10">
        <f t="shared" si="15"/>
        <v>0.8971341029500709</v>
      </c>
      <c r="AC61" s="10">
        <f t="shared" si="16"/>
        <v>0.79613410295007092</v>
      </c>
      <c r="AD61" s="3">
        <f t="shared" si="17"/>
        <v>115.46542464830614</v>
      </c>
      <c r="AI61" s="94">
        <f t="shared" si="28"/>
        <v>0.10072561172595544</v>
      </c>
    </row>
    <row r="62" spans="2:35">
      <c r="B62" s="39">
        <f t="shared" si="30"/>
        <v>34</v>
      </c>
      <c r="C62" s="42">
        <f t="shared" si="31"/>
        <v>0.6115107913667831</v>
      </c>
      <c r="D62" s="10">
        <f t="shared" si="32"/>
        <v>14.388489208633203</v>
      </c>
      <c r="E62" s="40">
        <f t="shared" si="33"/>
        <v>17.223021582733594</v>
      </c>
      <c r="F62" s="40">
        <f t="shared" si="34"/>
        <v>46</v>
      </c>
      <c r="G62" s="3">
        <f t="shared" si="35"/>
        <v>83.776978417266406</v>
      </c>
      <c r="H62" s="3">
        <f t="shared" si="36"/>
        <v>111.95687429327049</v>
      </c>
      <c r="I62">
        <f t="shared" si="1"/>
        <v>1.1195687429327048E-4</v>
      </c>
      <c r="J62" s="4">
        <f t="shared" si="37"/>
        <v>380.62945377659616</v>
      </c>
      <c r="K62" s="40">
        <f t="shared" si="38"/>
        <v>3.3997863568389661</v>
      </c>
      <c r="L62" s="40">
        <f t="shared" si="4"/>
        <v>2.6002136431610339</v>
      </c>
      <c r="M62" s="10">
        <f t="shared" si="39"/>
        <v>0.8971341029500709</v>
      </c>
      <c r="N62" s="10">
        <f t="shared" si="5"/>
        <v>8.26</v>
      </c>
      <c r="O62" s="10">
        <f t="shared" si="6"/>
        <v>0.31900000000000001</v>
      </c>
      <c r="P62" s="10">
        <f t="shared" si="40"/>
        <v>7.9788729008028509</v>
      </c>
      <c r="Q62" s="42">
        <f t="shared" si="41"/>
        <v>8.6497353810327415E-2</v>
      </c>
      <c r="R62" s="4">
        <f t="shared" si="42"/>
        <v>119711.26306890785</v>
      </c>
      <c r="S62">
        <f t="shared" si="9"/>
        <v>1.1971126306890785E-4</v>
      </c>
      <c r="T62" s="41">
        <f t="shared" si="10"/>
        <v>7.0513927219973327E-4</v>
      </c>
      <c r="U62" s="42">
        <f t="shared" si="43"/>
        <v>0.21256650138093691</v>
      </c>
      <c r="V62" s="42">
        <f t="shared" si="44"/>
        <v>0.10467212496745273</v>
      </c>
      <c r="W62" s="42">
        <f t="shared" si="45"/>
        <v>0.10118225777032314</v>
      </c>
      <c r="X62" s="42">
        <f t="shared" si="46"/>
        <v>3.489867197129598E-3</v>
      </c>
      <c r="Y62" s="42">
        <f t="shared" si="29"/>
        <v>1.8005725543603578E-3</v>
      </c>
      <c r="Z62" s="10">
        <f t="shared" si="47"/>
        <v>2.5534991814359462</v>
      </c>
      <c r="AA62">
        <f t="shared" si="14"/>
        <v>900476.99115923524</v>
      </c>
      <c r="AB62" s="10">
        <f t="shared" si="15"/>
        <v>0.9004769911592353</v>
      </c>
      <c r="AC62" s="10">
        <f t="shared" si="16"/>
        <v>0.79947699115923532</v>
      </c>
      <c r="AD62" s="3">
        <f t="shared" si="17"/>
        <v>115.95025252490723</v>
      </c>
      <c r="AI62" s="94">
        <f t="shared" si="28"/>
        <v>0.10118225777032314</v>
      </c>
    </row>
    <row r="63" spans="2:35">
      <c r="B63" s="39">
        <f t="shared" si="30"/>
        <v>35</v>
      </c>
      <c r="C63" s="42">
        <f t="shared" si="31"/>
        <v>0.6294964028775708</v>
      </c>
      <c r="D63" s="10">
        <f t="shared" si="32"/>
        <v>14.370503597122415</v>
      </c>
      <c r="E63" s="40">
        <f t="shared" si="33"/>
        <v>17.25899280575517</v>
      </c>
      <c r="F63" s="40">
        <f t="shared" si="34"/>
        <v>46</v>
      </c>
      <c r="G63" s="3">
        <f t="shared" si="35"/>
        <v>83.74100719424483</v>
      </c>
      <c r="H63" s="3">
        <f t="shared" si="36"/>
        <v>111.95687429327049</v>
      </c>
      <c r="I63">
        <f t="shared" si="1"/>
        <v>1.1195687429327048E-4</v>
      </c>
      <c r="J63" s="4">
        <f t="shared" si="37"/>
        <v>381.60363042303356</v>
      </c>
      <c r="K63" s="40">
        <f t="shared" si="38"/>
        <v>3.4084877130762394</v>
      </c>
      <c r="L63" s="40">
        <f t="shared" si="4"/>
        <v>2.5915122869237606</v>
      </c>
      <c r="M63" s="10">
        <f t="shared" si="39"/>
        <v>0.9004769911592353</v>
      </c>
      <c r="N63" s="10">
        <f t="shared" si="5"/>
        <v>8.26</v>
      </c>
      <c r="O63" s="10">
        <f t="shared" si="6"/>
        <v>0.31900000000000001</v>
      </c>
      <c r="P63" s="10">
        <f t="shared" si="40"/>
        <v>7.9883450056942555</v>
      </c>
      <c r="Q63" s="42">
        <f t="shared" si="41"/>
        <v>8.8748835374777527E-2</v>
      </c>
      <c r="R63" s="4">
        <f t="shared" si="42"/>
        <v>119578.28425064895</v>
      </c>
      <c r="S63">
        <f t="shared" si="9"/>
        <v>1.1957828425064895E-4</v>
      </c>
      <c r="T63" s="41">
        <f t="shared" si="10"/>
        <v>7.0527225101799226E-4</v>
      </c>
      <c r="U63" s="42">
        <f t="shared" si="43"/>
        <v>0.2123303762125073</v>
      </c>
      <c r="V63" s="42">
        <f t="shared" si="44"/>
        <v>0.10487546163287245</v>
      </c>
      <c r="W63" s="42">
        <f t="shared" si="45"/>
        <v>0.10160711204452608</v>
      </c>
      <c r="X63" s="42">
        <f t="shared" si="46"/>
        <v>3.2683495883463753E-3</v>
      </c>
      <c r="Y63" s="42">
        <f t="shared" si="29"/>
        <v>1.8079311832046978E-3</v>
      </c>
      <c r="Z63" s="10">
        <f t="shared" si="47"/>
        <v>2.5634514623184508</v>
      </c>
      <c r="AA63">
        <f t="shared" si="14"/>
        <v>903592.95831245044</v>
      </c>
      <c r="AB63" s="10">
        <f t="shared" si="15"/>
        <v>0.90359295831245046</v>
      </c>
      <c r="AC63" s="10">
        <f t="shared" si="16"/>
        <v>0.80259295831245048</v>
      </c>
      <c r="AD63" s="3">
        <f t="shared" si="17"/>
        <v>116.40216944343008</v>
      </c>
      <c r="AI63" s="94">
        <f t="shared" si="28"/>
        <v>0.10160711204452608</v>
      </c>
    </row>
    <row r="64" spans="2:35">
      <c r="B64" s="39">
        <f t="shared" si="30"/>
        <v>36</v>
      </c>
      <c r="C64" s="42">
        <f t="shared" si="31"/>
        <v>0.64748201438835851</v>
      </c>
      <c r="D64" s="10">
        <f t="shared" si="32"/>
        <v>14.352517985611627</v>
      </c>
      <c r="E64" s="40">
        <f t="shared" si="33"/>
        <v>17.294964028776747</v>
      </c>
      <c r="F64" s="40">
        <f t="shared" si="34"/>
        <v>46</v>
      </c>
      <c r="G64" s="3">
        <f t="shared" si="35"/>
        <v>83.705035971223253</v>
      </c>
      <c r="H64" s="3">
        <f t="shared" si="36"/>
        <v>111.95687429327049</v>
      </c>
      <c r="I64">
        <f t="shared" si="1"/>
        <v>1.1195687429327048E-4</v>
      </c>
      <c r="J64" s="4">
        <f t="shared" si="37"/>
        <v>382.57983956821181</v>
      </c>
      <c r="K64" s="40">
        <f t="shared" si="38"/>
        <v>3.4172072236140298</v>
      </c>
      <c r="L64" s="40">
        <f t="shared" si="4"/>
        <v>2.5827927763859702</v>
      </c>
      <c r="M64" s="10">
        <f t="shared" si="39"/>
        <v>0.90359295831245046</v>
      </c>
      <c r="N64" s="10">
        <f t="shared" si="5"/>
        <v>8.26</v>
      </c>
      <c r="O64" s="10">
        <f t="shared" si="6"/>
        <v>0.31900000000000001</v>
      </c>
      <c r="P64" s="10">
        <f t="shared" si="40"/>
        <v>7.9971525883767658</v>
      </c>
      <c r="Q64" s="42">
        <f t="shared" si="41"/>
        <v>9.0997837292901285E-2</v>
      </c>
      <c r="R64" s="4">
        <f t="shared" si="42"/>
        <v>119445.20538666067</v>
      </c>
      <c r="S64">
        <f t="shared" si="9"/>
        <v>1.1944520538666067E-4</v>
      </c>
      <c r="T64" s="41">
        <f t="shared" si="10"/>
        <v>7.0540532988198055E-4</v>
      </c>
      <c r="U64" s="42">
        <f t="shared" si="43"/>
        <v>0.21209407339687789</v>
      </c>
      <c r="V64" s="42">
        <f t="shared" si="44"/>
        <v>0.10507008185504609</v>
      </c>
      <c r="W64" s="42">
        <f t="shared" si="45"/>
        <v>0.10200312647291471</v>
      </c>
      <c r="X64" s="42">
        <f t="shared" si="46"/>
        <v>3.0669553821313783E-3</v>
      </c>
      <c r="Y64" s="42">
        <f t="shared" si="29"/>
        <v>1.8148287717419111E-3</v>
      </c>
      <c r="Z64" s="10">
        <f t="shared" si="47"/>
        <v>2.5727460438178786</v>
      </c>
      <c r="AA64">
        <f t="shared" si="14"/>
        <v>906503.00586808275</v>
      </c>
      <c r="AB64" s="10">
        <f t="shared" si="15"/>
        <v>0.90650300586808275</v>
      </c>
      <c r="AC64" s="10">
        <f t="shared" si="16"/>
        <v>0.80550300586808277</v>
      </c>
      <c r="AD64" s="3">
        <f t="shared" si="17"/>
        <v>116.82422130066465</v>
      </c>
      <c r="AI64" s="94">
        <f t="shared" si="28"/>
        <v>0.10200312647291471</v>
      </c>
    </row>
    <row r="65" spans="2:35">
      <c r="B65" s="39">
        <f t="shared" si="30"/>
        <v>37</v>
      </c>
      <c r="C65" s="42">
        <f t="shared" si="31"/>
        <v>0.66546762589914621</v>
      </c>
      <c r="D65" s="10">
        <f t="shared" si="32"/>
        <v>14.334532374100839</v>
      </c>
      <c r="E65" s="40">
        <f t="shared" si="33"/>
        <v>17.330935251798323</v>
      </c>
      <c r="F65" s="40">
        <f t="shared" si="34"/>
        <v>46</v>
      </c>
      <c r="G65" s="3">
        <f t="shared" si="35"/>
        <v>83.669064748201677</v>
      </c>
      <c r="H65" s="3">
        <f t="shared" si="36"/>
        <v>111.95687429327049</v>
      </c>
      <c r="I65">
        <f t="shared" si="1"/>
        <v>1.1195687429327048E-4</v>
      </c>
      <c r="J65" s="4">
        <f t="shared" si="37"/>
        <v>383.55808121213067</v>
      </c>
      <c r="K65" s="40">
        <f t="shared" si="38"/>
        <v>3.4259448884523351</v>
      </c>
      <c r="L65" s="40">
        <f t="shared" si="4"/>
        <v>2.5740551115476649</v>
      </c>
      <c r="M65" s="10">
        <f t="shared" si="39"/>
        <v>0.90650300586808275</v>
      </c>
      <c r="N65" s="10">
        <f t="shared" si="5"/>
        <v>8.26</v>
      </c>
      <c r="O65" s="10">
        <f t="shared" si="6"/>
        <v>0.31900000000000001</v>
      </c>
      <c r="P65" s="10">
        <f t="shared" si="40"/>
        <v>8.0053594605326719</v>
      </c>
      <c r="Q65" s="42">
        <f t="shared" si="41"/>
        <v>9.3244533596728588E-2</v>
      </c>
      <c r="R65" s="4">
        <f t="shared" si="42"/>
        <v>119312.02669627742</v>
      </c>
      <c r="S65">
        <f t="shared" si="9"/>
        <v>1.1931202669627742E-4</v>
      </c>
      <c r="T65" s="41">
        <f t="shared" si="10"/>
        <v>7.0553850857236371E-4</v>
      </c>
      <c r="U65" s="42">
        <f t="shared" si="43"/>
        <v>0.21185759332351198</v>
      </c>
      <c r="V65" s="42">
        <f t="shared" si="44"/>
        <v>0.10525680438564755</v>
      </c>
      <c r="W65" s="42">
        <f t="shared" si="45"/>
        <v>0.10237297017237039</v>
      </c>
      <c r="X65" s="42">
        <f t="shared" si="46"/>
        <v>2.8838342132771616E-3</v>
      </c>
      <c r="Y65" s="42">
        <f t="shared" si="29"/>
        <v>1.8213078714097316E-3</v>
      </c>
      <c r="Z65" s="10">
        <f t="shared" si="47"/>
        <v>2.5814436055306098</v>
      </c>
      <c r="AA65">
        <f t="shared" si="14"/>
        <v>909226.13204688416</v>
      </c>
      <c r="AB65" s="10">
        <f t="shared" si="15"/>
        <v>0.90922613204688418</v>
      </c>
      <c r="AC65" s="10">
        <f t="shared" si="16"/>
        <v>0.8082261320468842</v>
      </c>
      <c r="AD65" s="3">
        <f t="shared" si="17"/>
        <v>117.21916345857639</v>
      </c>
      <c r="AI65" s="94">
        <f t="shared" si="28"/>
        <v>0.10237297017237039</v>
      </c>
    </row>
    <row r="66" spans="2:35">
      <c r="B66" s="39">
        <f t="shared" si="30"/>
        <v>38</v>
      </c>
      <c r="C66" s="42">
        <f t="shared" si="31"/>
        <v>0.68345323740993391</v>
      </c>
      <c r="D66" s="10">
        <f t="shared" si="32"/>
        <v>14.31654676259005</v>
      </c>
      <c r="E66" s="40">
        <f t="shared" si="33"/>
        <v>17.366906474819899</v>
      </c>
      <c r="F66" s="40">
        <f t="shared" si="34"/>
        <v>46</v>
      </c>
      <c r="G66" s="3">
        <f t="shared" si="35"/>
        <v>83.633093525180101</v>
      </c>
      <c r="H66" s="3">
        <f t="shared" si="36"/>
        <v>111.95687429327049</v>
      </c>
      <c r="I66">
        <f t="shared" si="1"/>
        <v>1.1195687429327048E-4</v>
      </c>
      <c r="J66" s="4">
        <f t="shared" si="37"/>
        <v>384.53835535479016</v>
      </c>
      <c r="K66" s="40">
        <f t="shared" si="38"/>
        <v>3.4347007075911553</v>
      </c>
      <c r="L66" s="40">
        <f t="shared" si="4"/>
        <v>2.5652992924088447</v>
      </c>
      <c r="M66" s="10">
        <f t="shared" si="39"/>
        <v>0.90922613204688418</v>
      </c>
      <c r="N66" s="10">
        <f t="shared" si="5"/>
        <v>8.26</v>
      </c>
      <c r="O66" s="10">
        <f t="shared" si="6"/>
        <v>0.31900000000000001</v>
      </c>
      <c r="P66" s="10">
        <f t="shared" si="40"/>
        <v>8.013022945947581</v>
      </c>
      <c r="Q66" s="42">
        <f t="shared" si="41"/>
        <v>9.5489081207800086E-2</v>
      </c>
      <c r="R66" s="4">
        <f t="shared" si="42"/>
        <v>119178.74839883357</v>
      </c>
      <c r="S66">
        <f t="shared" si="9"/>
        <v>1.1917874839883358E-4</v>
      </c>
      <c r="T66" s="41">
        <f t="shared" si="10"/>
        <v>7.0567178686980754E-4</v>
      </c>
      <c r="U66" s="42">
        <f t="shared" si="43"/>
        <v>0.21162093638187282</v>
      </c>
      <c r="V66" s="42">
        <f t="shared" si="44"/>
        <v>0.10543636520420362</v>
      </c>
      <c r="W66" s="42">
        <f t="shared" si="45"/>
        <v>0.10271905766434393</v>
      </c>
      <c r="X66" s="42">
        <f t="shared" si="46"/>
        <v>2.7173075398596869E-3</v>
      </c>
      <c r="Y66" s="42">
        <f t="shared" si="29"/>
        <v>1.8274069975568702E-3</v>
      </c>
      <c r="Z66" s="10">
        <f t="shared" si="47"/>
        <v>2.5895990622819336</v>
      </c>
      <c r="AA66">
        <f t="shared" si="14"/>
        <v>911779.53017306281</v>
      </c>
      <c r="AB66" s="10">
        <f t="shared" si="15"/>
        <v>0.91177953017306279</v>
      </c>
      <c r="AC66" s="10">
        <f t="shared" si="16"/>
        <v>0.81077953017306281</v>
      </c>
      <c r="AD66" s="3">
        <f t="shared" si="17"/>
        <v>117.5894895102339</v>
      </c>
      <c r="AI66" s="94">
        <f t="shared" si="28"/>
        <v>0.10271905766434393</v>
      </c>
    </row>
    <row r="67" spans="2:35">
      <c r="B67" s="39">
        <f t="shared" si="30"/>
        <v>39</v>
      </c>
      <c r="C67" s="42">
        <f t="shared" si="31"/>
        <v>0.70143884892072161</v>
      </c>
      <c r="D67" s="10">
        <f t="shared" si="32"/>
        <v>14.298561151079262</v>
      </c>
      <c r="E67" s="40">
        <f t="shared" si="33"/>
        <v>17.402877697841475</v>
      </c>
      <c r="F67" s="40">
        <f t="shared" si="34"/>
        <v>46</v>
      </c>
      <c r="G67" s="3">
        <f t="shared" si="35"/>
        <v>83.597122302158525</v>
      </c>
      <c r="H67" s="3">
        <f t="shared" si="36"/>
        <v>111.95687429327049</v>
      </c>
      <c r="I67">
        <f t="shared" si="1"/>
        <v>1.1195687429327048E-4</v>
      </c>
      <c r="J67" s="4">
        <f t="shared" si="37"/>
        <v>385.52066199619048</v>
      </c>
      <c r="K67" s="40">
        <f t="shared" si="38"/>
        <v>3.4434746810304921</v>
      </c>
      <c r="L67" s="40">
        <f t="shared" si="4"/>
        <v>2.5565253189695079</v>
      </c>
      <c r="M67" s="10">
        <f t="shared" si="39"/>
        <v>0.91177953017306279</v>
      </c>
      <c r="N67" s="10">
        <f t="shared" si="5"/>
        <v>8.26</v>
      </c>
      <c r="O67" s="10">
        <f t="shared" si="6"/>
        <v>0.31900000000000001</v>
      </c>
      <c r="P67" s="10">
        <f t="shared" si="40"/>
        <v>8.0201945922578251</v>
      </c>
      <c r="Q67" s="42">
        <f t="shared" si="41"/>
        <v>9.7731621747670513E-2</v>
      </c>
      <c r="R67" s="4">
        <f t="shared" si="42"/>
        <v>119045.37071366355</v>
      </c>
      <c r="S67">
        <f t="shared" si="9"/>
        <v>1.1904537071366355E-4</v>
      </c>
      <c r="T67" s="41">
        <f t="shared" si="10"/>
        <v>7.058051645549776E-4</v>
      </c>
      <c r="U67" s="42">
        <f t="shared" si="43"/>
        <v>0.21138410296142382</v>
      </c>
      <c r="V67" s="42">
        <f t="shared" si="44"/>
        <v>0.10560942655809687</v>
      </c>
      <c r="W67" s="42">
        <f t="shared" si="45"/>
        <v>0.10304357408241462</v>
      </c>
      <c r="X67" s="42">
        <f t="shared" si="46"/>
        <v>2.5658524756822509E-3</v>
      </c>
      <c r="Y67" s="42">
        <f t="shared" si="29"/>
        <v>1.8331610257529146E-3</v>
      </c>
      <c r="Z67" s="10">
        <f t="shared" si="47"/>
        <v>2.5972621309858996</v>
      </c>
      <c r="AA67">
        <f t="shared" si="14"/>
        <v>914178.76615286386</v>
      </c>
      <c r="AB67" s="10">
        <f t="shared" si="15"/>
        <v>0.91417876615286386</v>
      </c>
      <c r="AC67" s="10">
        <f t="shared" si="16"/>
        <v>0.81317876615286389</v>
      </c>
      <c r="AD67" s="3">
        <f t="shared" si="17"/>
        <v>117.93745701999475</v>
      </c>
      <c r="AI67" s="94">
        <f t="shared" si="28"/>
        <v>0.10304357408241462</v>
      </c>
    </row>
    <row r="68" spans="2:35">
      <c r="B68" s="39">
        <f t="shared" si="30"/>
        <v>40</v>
      </c>
      <c r="C68" s="42">
        <f t="shared" si="31"/>
        <v>0.71942446043150932</v>
      </c>
      <c r="D68" s="10">
        <f t="shared" si="32"/>
        <v>14.280575539568474</v>
      </c>
      <c r="E68" s="40">
        <f t="shared" si="33"/>
        <v>17.438848920863052</v>
      </c>
      <c r="F68" s="40">
        <f t="shared" si="34"/>
        <v>46</v>
      </c>
      <c r="G68" s="3">
        <f t="shared" si="35"/>
        <v>83.561151079136948</v>
      </c>
      <c r="H68" s="3">
        <f t="shared" si="36"/>
        <v>111.95687429327049</v>
      </c>
      <c r="I68">
        <f t="shared" si="1"/>
        <v>1.1195687429327048E-4</v>
      </c>
      <c r="J68" s="4">
        <f t="shared" si="37"/>
        <v>386.50500113633166</v>
      </c>
      <c r="K68" s="40">
        <f t="shared" si="38"/>
        <v>3.4522668087703456</v>
      </c>
      <c r="L68" s="40">
        <f t="shared" si="4"/>
        <v>2.5477331912296544</v>
      </c>
      <c r="M68" s="10">
        <f t="shared" si="39"/>
        <v>0.91417876615286386</v>
      </c>
      <c r="N68" s="10">
        <f t="shared" si="5"/>
        <v>8.26</v>
      </c>
      <c r="O68" s="10">
        <f t="shared" si="6"/>
        <v>0.31900000000000001</v>
      </c>
      <c r="P68" s="10">
        <f t="shared" si="40"/>
        <v>8.0269207956286071</v>
      </c>
      <c r="Q68" s="42">
        <f t="shared" si="41"/>
        <v>9.9972283138098403E-2</v>
      </c>
      <c r="R68" s="4">
        <f t="shared" si="42"/>
        <v>118911.8938601017</v>
      </c>
      <c r="S68">
        <f t="shared" si="9"/>
        <v>1.189118938601017E-4</v>
      </c>
      <c r="T68" s="41">
        <f t="shared" si="10"/>
        <v>7.0593864140853948E-4</v>
      </c>
      <c r="U68" s="42">
        <f t="shared" si="43"/>
        <v>0.21114709345162819</v>
      </c>
      <c r="V68" s="42">
        <f t="shared" si="44"/>
        <v>0.10577658489950235</v>
      </c>
      <c r="W68" s="42">
        <f t="shared" si="45"/>
        <v>0.10334849772839401</v>
      </c>
      <c r="X68" s="42">
        <f t="shared" si="46"/>
        <v>2.4280871711083452E-3</v>
      </c>
      <c r="Y68" s="42">
        <f t="shared" si="29"/>
        <v>1.8386015469298103E-3</v>
      </c>
      <c r="Z68" s="10">
        <f t="shared" si="47"/>
        <v>2.6044778385573291</v>
      </c>
      <c r="AA68">
        <f t="shared" si="14"/>
        <v>916437.93749712384</v>
      </c>
      <c r="AB68" s="10">
        <f t="shared" si="15"/>
        <v>0.91643793749712388</v>
      </c>
      <c r="AC68" s="10">
        <f t="shared" si="16"/>
        <v>0.8154379374971239</v>
      </c>
      <c r="AD68" s="3">
        <f t="shared" si="17"/>
        <v>118.26511058696502</v>
      </c>
      <c r="AI68" s="94">
        <f t="shared" si="28"/>
        <v>0.10334849772839401</v>
      </c>
    </row>
    <row r="69" spans="2:35">
      <c r="B69" s="39">
        <f t="shared" si="30"/>
        <v>41</v>
      </c>
      <c r="C69" s="42">
        <f t="shared" si="31"/>
        <v>0.73741007194229702</v>
      </c>
      <c r="D69" s="10">
        <f t="shared" si="32"/>
        <v>14.262589928057686</v>
      </c>
      <c r="E69" s="40">
        <f t="shared" si="33"/>
        <v>17.474820143884628</v>
      </c>
      <c r="F69" s="40">
        <f t="shared" si="34"/>
        <v>46</v>
      </c>
      <c r="G69" s="3">
        <f t="shared" si="35"/>
        <v>83.525179856115372</v>
      </c>
      <c r="H69" s="3">
        <f t="shared" si="36"/>
        <v>111.95687429327049</v>
      </c>
      <c r="I69">
        <f t="shared" si="1"/>
        <v>1.1195687429327048E-4</v>
      </c>
      <c r="J69" s="4">
        <f t="shared" si="37"/>
        <v>387.49137277521345</v>
      </c>
      <c r="K69" s="40">
        <f t="shared" si="38"/>
        <v>3.461077090810714</v>
      </c>
      <c r="L69" s="40">
        <f t="shared" si="4"/>
        <v>2.538922909189286</v>
      </c>
      <c r="M69" s="10">
        <f t="shared" si="39"/>
        <v>0.91643793749712388</v>
      </c>
      <c r="N69" s="10">
        <f t="shared" si="5"/>
        <v>8.26</v>
      </c>
      <c r="O69" s="10">
        <f t="shared" si="6"/>
        <v>0.31900000000000001</v>
      </c>
      <c r="P69" s="10">
        <f t="shared" si="40"/>
        <v>8.0332433505532137</v>
      </c>
      <c r="Q69" s="42">
        <f t="shared" si="41"/>
        <v>0.10221118101856023</v>
      </c>
      <c r="R69" s="4">
        <f t="shared" si="42"/>
        <v>118778.31805748247</v>
      </c>
      <c r="S69">
        <f t="shared" si="9"/>
        <v>1.1877831805748247E-4</v>
      </c>
      <c r="T69" s="41">
        <f t="shared" si="10"/>
        <v>7.0607221721115864E-4</v>
      </c>
      <c r="U69" s="42">
        <f t="shared" si="43"/>
        <v>0.2109099082419493</v>
      </c>
      <c r="V69" s="42">
        <f t="shared" si="44"/>
        <v>0.10593837787275966</v>
      </c>
      <c r="W69" s="42">
        <f t="shared" si="45"/>
        <v>0.10363562028281695</v>
      </c>
      <c r="X69" s="42">
        <f t="shared" si="46"/>
        <v>2.3027575899427083E-3</v>
      </c>
      <c r="Y69" s="42">
        <f t="shared" si="29"/>
        <v>1.8437571860171504E-3</v>
      </c>
      <c r="Z69" s="10">
        <f t="shared" si="47"/>
        <v>2.6112869775553773</v>
      </c>
      <c r="AA69">
        <f t="shared" si="14"/>
        <v>918569.81597905979</v>
      </c>
      <c r="AB69" s="10">
        <f t="shared" si="15"/>
        <v>0.91856981597905973</v>
      </c>
      <c r="AC69" s="10">
        <f t="shared" si="16"/>
        <v>0.81756981597905976</v>
      </c>
      <c r="AD69" s="3">
        <f t="shared" si="17"/>
        <v>118.57430253503405</v>
      </c>
      <c r="AI69" s="94">
        <f t="shared" si="28"/>
        <v>0.10363562028281695</v>
      </c>
    </row>
    <row r="70" spans="2:35">
      <c r="B70" s="39">
        <f t="shared" si="30"/>
        <v>42</v>
      </c>
      <c r="C70" s="42">
        <f t="shared" si="31"/>
        <v>0.75539568345308472</v>
      </c>
      <c r="D70" s="10">
        <f t="shared" si="32"/>
        <v>14.244604316546898</v>
      </c>
      <c r="E70" s="40">
        <f t="shared" si="33"/>
        <v>17.510791366906204</v>
      </c>
      <c r="F70" s="40">
        <f t="shared" si="34"/>
        <v>46</v>
      </c>
      <c r="G70" s="3">
        <f t="shared" si="35"/>
        <v>83.489208633093796</v>
      </c>
      <c r="H70" s="3">
        <f t="shared" si="36"/>
        <v>111.95687429327049</v>
      </c>
      <c r="I70">
        <f t="shared" si="1"/>
        <v>1.1195687429327048E-4</v>
      </c>
      <c r="J70" s="4">
        <f t="shared" si="37"/>
        <v>388.47977691283609</v>
      </c>
      <c r="K70" s="40">
        <f t="shared" si="38"/>
        <v>3.4699055271515995</v>
      </c>
      <c r="L70" s="40">
        <f t="shared" si="4"/>
        <v>2.5300944728484005</v>
      </c>
      <c r="M70" s="10">
        <f t="shared" si="39"/>
        <v>0.91856981597905973</v>
      </c>
      <c r="N70" s="10">
        <f t="shared" si="5"/>
        <v>8.26</v>
      </c>
      <c r="O70" s="10">
        <f t="shared" si="6"/>
        <v>0.31900000000000001</v>
      </c>
      <c r="P70" s="10">
        <f t="shared" si="40"/>
        <v>8.0391999349971837</v>
      </c>
      <c r="Q70" s="42">
        <f t="shared" si="41"/>
        <v>0.10444842000455568</v>
      </c>
      <c r="R70" s="4">
        <f t="shared" si="42"/>
        <v>118644.64352514023</v>
      </c>
      <c r="S70">
        <f t="shared" si="9"/>
        <v>1.1864464352514022E-4</v>
      </c>
      <c r="T70" s="41">
        <f t="shared" si="10"/>
        <v>7.0620589174350099E-4</v>
      </c>
      <c r="U70" s="42">
        <f t="shared" si="43"/>
        <v>0.21067254772185051</v>
      </c>
      <c r="V70" s="42">
        <f t="shared" si="44"/>
        <v>0.10609529048287071</v>
      </c>
      <c r="W70" s="42">
        <f t="shared" si="45"/>
        <v>0.1039065649356021</v>
      </c>
      <c r="X70" s="42">
        <f t="shared" si="46"/>
        <v>2.1887255472686079E-3</v>
      </c>
      <c r="Y70" s="42">
        <f t="shared" si="29"/>
        <v>1.848653888141144E-3</v>
      </c>
      <c r="Z70" s="10">
        <f t="shared" si="47"/>
        <v>2.617726515389351</v>
      </c>
      <c r="AA70">
        <f t="shared" si="14"/>
        <v>920585.97575282818</v>
      </c>
      <c r="AB70" s="10">
        <f t="shared" si="15"/>
        <v>0.92058597575282819</v>
      </c>
      <c r="AC70" s="10">
        <f t="shared" si="16"/>
        <v>0.81958597575282821</v>
      </c>
      <c r="AD70" s="3">
        <f t="shared" si="17"/>
        <v>118.86671149424629</v>
      </c>
      <c r="AI70" s="94">
        <f t="shared" si="28"/>
        <v>0.1039065649356021</v>
      </c>
    </row>
    <row r="71" spans="2:35">
      <c r="B71" s="39">
        <f t="shared" si="30"/>
        <v>43</v>
      </c>
      <c r="C71" s="42">
        <f t="shared" si="31"/>
        <v>0.77338129496387242</v>
      </c>
      <c r="D71" s="10">
        <f t="shared" si="32"/>
        <v>14.22661870503611</v>
      </c>
      <c r="E71" s="40">
        <f t="shared" si="33"/>
        <v>17.546762589927781</v>
      </c>
      <c r="F71" s="40">
        <f t="shared" si="34"/>
        <v>46</v>
      </c>
      <c r="G71" s="3">
        <f t="shared" si="35"/>
        <v>83.453237410072219</v>
      </c>
      <c r="H71" s="3">
        <f t="shared" si="36"/>
        <v>111.95687429327049</v>
      </c>
      <c r="I71">
        <f t="shared" si="1"/>
        <v>1.1195687429327048E-4</v>
      </c>
      <c r="J71" s="4">
        <f t="shared" si="37"/>
        <v>389.47021354919934</v>
      </c>
      <c r="K71" s="40">
        <f t="shared" si="38"/>
        <v>3.4787521177929994</v>
      </c>
      <c r="L71" s="40">
        <f t="shared" si="4"/>
        <v>2.5212478822070006</v>
      </c>
      <c r="M71" s="10">
        <f t="shared" si="39"/>
        <v>0.92058597575282819</v>
      </c>
      <c r="N71" s="10">
        <f t="shared" si="5"/>
        <v>8.26</v>
      </c>
      <c r="O71" s="10">
        <f t="shared" si="6"/>
        <v>0.31900000000000001</v>
      </c>
      <c r="P71" s="10">
        <f t="shared" si="40"/>
        <v>8.0448245395098468</v>
      </c>
      <c r="Q71" s="42">
        <f t="shared" si="41"/>
        <v>0.10668409480671656</v>
      </c>
      <c r="R71" s="4">
        <f t="shared" si="42"/>
        <v>118510.87048240939</v>
      </c>
      <c r="S71">
        <f t="shared" si="9"/>
        <v>1.1851087048240938E-4</v>
      </c>
      <c r="T71" s="41">
        <f t="shared" si="10"/>
        <v>7.0633966478623176E-4</v>
      </c>
      <c r="U71" s="42">
        <f t="shared" si="43"/>
        <v>0.21043501228079506</v>
      </c>
      <c r="V71" s="42">
        <f t="shared" si="44"/>
        <v>0.10624776055348648</v>
      </c>
      <c r="W71" s="42">
        <f t="shared" si="45"/>
        <v>0.10416280266889313</v>
      </c>
      <c r="X71" s="42">
        <f t="shared" si="46"/>
        <v>2.0849578845933414E-3</v>
      </c>
      <c r="Y71" s="42">
        <f t="shared" si="29"/>
        <v>1.8533151759472959E-3</v>
      </c>
      <c r="Z71" s="10">
        <f t="shared" si="47"/>
        <v>2.623829962187084</v>
      </c>
      <c r="AA71">
        <f t="shared" si="14"/>
        <v>922496.90852971189</v>
      </c>
      <c r="AB71" s="10">
        <f t="shared" si="15"/>
        <v>0.92249690852971189</v>
      </c>
      <c r="AC71" s="10">
        <f t="shared" si="16"/>
        <v>0.82149690852971191</v>
      </c>
      <c r="AD71" s="3">
        <f t="shared" si="17"/>
        <v>119.14385910510687</v>
      </c>
      <c r="AI71" s="94">
        <f t="shared" si="28"/>
        <v>0.10416280266889313</v>
      </c>
    </row>
    <row r="72" spans="2:35">
      <c r="B72" s="39">
        <f t="shared" si="30"/>
        <v>44</v>
      </c>
      <c r="C72" s="42">
        <f t="shared" si="31"/>
        <v>0.79136690647466013</v>
      </c>
      <c r="D72" s="10">
        <f t="shared" si="32"/>
        <v>14.208633093525322</v>
      </c>
      <c r="E72" s="40">
        <f t="shared" si="33"/>
        <v>17.582733812949357</v>
      </c>
      <c r="F72" s="40">
        <f t="shared" si="34"/>
        <v>46</v>
      </c>
      <c r="G72" s="3">
        <f t="shared" si="35"/>
        <v>83.417266187050643</v>
      </c>
      <c r="H72" s="3">
        <f t="shared" si="36"/>
        <v>111.95687429327049</v>
      </c>
      <c r="I72">
        <f t="shared" si="1"/>
        <v>1.1195687429327048E-4</v>
      </c>
      <c r="J72" s="4">
        <f t="shared" si="37"/>
        <v>390.46268268430322</v>
      </c>
      <c r="K72" s="40">
        <f t="shared" si="38"/>
        <v>3.4876168627349147</v>
      </c>
      <c r="L72" s="40">
        <f t="shared" si="4"/>
        <v>2.5123831372650853</v>
      </c>
      <c r="M72" s="10">
        <f t="shared" si="39"/>
        <v>0.92249690852971189</v>
      </c>
      <c r="N72" s="10">
        <f t="shared" si="5"/>
        <v>8.26</v>
      </c>
      <c r="O72" s="10">
        <f t="shared" si="6"/>
        <v>0.31900000000000001</v>
      </c>
      <c r="P72" s="10">
        <f t="shared" si="40"/>
        <v>8.0501478476041903</v>
      </c>
      <c r="Q72" s="42">
        <f t="shared" si="41"/>
        <v>0.10891829122785937</v>
      </c>
      <c r="R72" s="4">
        <f t="shared" si="42"/>
        <v>118376.99914862434</v>
      </c>
      <c r="S72">
        <f t="shared" si="9"/>
        <v>1.1837699914862434E-4</v>
      </c>
      <c r="T72" s="41">
        <f t="shared" si="10"/>
        <v>7.0647353612001687E-4</v>
      </c>
      <c r="U72" s="42">
        <f t="shared" si="43"/>
        <v>0.21019730230824629</v>
      </c>
      <c r="V72" s="42">
        <f t="shared" si="44"/>
        <v>0.10639618356705444</v>
      </c>
      <c r="W72" s="42">
        <f t="shared" si="45"/>
        <v>0.10440566689502781</v>
      </c>
      <c r="X72" s="42">
        <f t="shared" si="46"/>
        <v>1.9905166720266265E-3</v>
      </c>
      <c r="Y72" s="42">
        <f t="shared" si="29"/>
        <v>1.8577623811721628E-3</v>
      </c>
      <c r="Z72" s="10">
        <f t="shared" si="47"/>
        <v>2.6296277018033458</v>
      </c>
      <c r="AA72">
        <f t="shared" si="14"/>
        <v>924312.12721379509</v>
      </c>
      <c r="AB72" s="10">
        <f t="shared" si="15"/>
        <v>0.92431212721379508</v>
      </c>
      <c r="AC72" s="10">
        <f t="shared" si="16"/>
        <v>0.8233121272137951</v>
      </c>
      <c r="AD72" s="3">
        <f t="shared" si="17"/>
        <v>119.40712504913634</v>
      </c>
      <c r="AI72" s="94">
        <f t="shared" si="28"/>
        <v>0.10440566689502781</v>
      </c>
    </row>
    <row r="73" spans="2:35">
      <c r="B73" s="39">
        <f t="shared" si="30"/>
        <v>45</v>
      </c>
      <c r="C73" s="42">
        <f t="shared" si="31"/>
        <v>0.80935251798544783</v>
      </c>
      <c r="D73" s="10">
        <f t="shared" si="32"/>
        <v>14.190647482014533</v>
      </c>
      <c r="E73" s="40">
        <f t="shared" si="33"/>
        <v>17.618705035970933</v>
      </c>
      <c r="F73" s="40">
        <f t="shared" si="34"/>
        <v>46</v>
      </c>
      <c r="G73" s="3">
        <f t="shared" si="35"/>
        <v>83.381294964029067</v>
      </c>
      <c r="H73" s="3">
        <f t="shared" si="36"/>
        <v>111.95687429327049</v>
      </c>
      <c r="I73">
        <f t="shared" si="1"/>
        <v>1.1195687429327048E-4</v>
      </c>
      <c r="J73" s="4">
        <f t="shared" si="37"/>
        <v>391.45718431814794</v>
      </c>
      <c r="K73" s="40">
        <f t="shared" si="38"/>
        <v>3.4964997619773461</v>
      </c>
      <c r="L73" s="40">
        <f t="shared" si="4"/>
        <v>2.5035002380226539</v>
      </c>
      <c r="M73" s="10">
        <f t="shared" si="39"/>
        <v>0.92431212721379508</v>
      </c>
      <c r="N73" s="10">
        <f t="shared" si="5"/>
        <v>8.26</v>
      </c>
      <c r="O73" s="10">
        <f t="shared" si="6"/>
        <v>0.31900000000000001</v>
      </c>
      <c r="P73" s="10">
        <f t="shared" si="40"/>
        <v>8.0551975736171517</v>
      </c>
      <c r="Q73" s="42">
        <f t="shared" si="41"/>
        <v>0.11115108705271849</v>
      </c>
      <c r="R73" s="4">
        <f t="shared" si="42"/>
        <v>118243.02974311948</v>
      </c>
      <c r="S73">
        <f t="shared" si="9"/>
        <v>1.1824302974311948E-4</v>
      </c>
      <c r="T73" s="41">
        <f t="shared" si="10"/>
        <v>7.0660750552552166E-4</v>
      </c>
      <c r="U73" s="42">
        <f t="shared" si="43"/>
        <v>0.20995941819366754</v>
      </c>
      <c r="V73" s="42">
        <f t="shared" si="44"/>
        <v>0.10654091696618354</v>
      </c>
      <c r="W73" s="42">
        <f t="shared" si="45"/>
        <v>0.10463636662780126</v>
      </c>
      <c r="X73" s="42">
        <f t="shared" si="46"/>
        <v>1.9045503383822715E-3</v>
      </c>
      <c r="Y73" s="42">
        <f t="shared" si="29"/>
        <v>1.8620148532159369E-3</v>
      </c>
      <c r="Z73" s="10">
        <f t="shared" si="47"/>
        <v>2.6351472899104147</v>
      </c>
      <c r="AA73">
        <f t="shared" si="14"/>
        <v>926040.25923136494</v>
      </c>
      <c r="AB73" s="10">
        <f t="shared" si="15"/>
        <v>0.9260402592313649</v>
      </c>
      <c r="AC73" s="10">
        <f t="shared" si="16"/>
        <v>0.82504025923136493</v>
      </c>
      <c r="AD73" s="3">
        <f t="shared" si="17"/>
        <v>119.65776058467947</v>
      </c>
      <c r="AI73" s="94">
        <f t="shared" si="28"/>
        <v>0.10463636662780126</v>
      </c>
    </row>
    <row r="74" spans="2:35">
      <c r="B74" s="39">
        <f t="shared" si="30"/>
        <v>46</v>
      </c>
      <c r="C74" s="42">
        <f t="shared" si="31"/>
        <v>0.82733812949623553</v>
      </c>
      <c r="D74" s="10">
        <f t="shared" si="32"/>
        <v>14.172661870503745</v>
      </c>
      <c r="E74" s="40">
        <f t="shared" si="33"/>
        <v>17.654676258992509</v>
      </c>
      <c r="F74" s="40">
        <f t="shared" si="34"/>
        <v>46</v>
      </c>
      <c r="G74" s="3">
        <f t="shared" si="35"/>
        <v>83.345323741007491</v>
      </c>
      <c r="H74" s="3">
        <f t="shared" si="36"/>
        <v>111.95687429327049</v>
      </c>
      <c r="I74">
        <f t="shared" si="1"/>
        <v>1.1195687429327048E-4</v>
      </c>
      <c r="J74" s="4">
        <f t="shared" si="37"/>
        <v>392.4537184507335</v>
      </c>
      <c r="K74" s="40">
        <f t="shared" si="38"/>
        <v>3.5054008155202947</v>
      </c>
      <c r="L74" s="40">
        <f t="shared" si="4"/>
        <v>2.4945991844797053</v>
      </c>
      <c r="M74" s="10">
        <f t="shared" si="39"/>
        <v>0.9260402592313649</v>
      </c>
      <c r="N74" s="10">
        <f t="shared" si="5"/>
        <v>8.26</v>
      </c>
      <c r="O74" s="10">
        <f t="shared" si="6"/>
        <v>0.31900000000000001</v>
      </c>
      <c r="P74" s="10">
        <f t="shared" si="40"/>
        <v>8.0599987633588892</v>
      </c>
      <c r="Q74" s="42">
        <f t="shared" si="41"/>
        <v>0.11338255284307955</v>
      </c>
      <c r="R74" s="4">
        <f t="shared" si="42"/>
        <v>118108.96248522919</v>
      </c>
      <c r="S74">
        <f t="shared" si="9"/>
        <v>1.1810896248522919E-4</v>
      </c>
      <c r="T74" s="41">
        <f t="shared" si="10"/>
        <v>7.0674157278341194E-4</v>
      </c>
      <c r="U74" s="42">
        <f t="shared" si="43"/>
        <v>0.20972136032652205</v>
      </c>
      <c r="V74" s="42">
        <f t="shared" si="44"/>
        <v>0.10668228398292495</v>
      </c>
      <c r="W74" s="42">
        <f t="shared" si="45"/>
        <v>0.10485599834388398</v>
      </c>
      <c r="X74" s="42">
        <f t="shared" si="46"/>
        <v>1.8262856390409699E-3</v>
      </c>
      <c r="Y74" s="42">
        <f t="shared" si="29"/>
        <v>1.8660901471428844E-3</v>
      </c>
      <c r="Z74" s="10">
        <f t="shared" si="47"/>
        <v>2.6404137226476228</v>
      </c>
      <c r="AA74">
        <f t="shared" si="14"/>
        <v>927689.13064260141</v>
      </c>
      <c r="AB74" s="10">
        <f t="shared" si="15"/>
        <v>0.92768913064260139</v>
      </c>
      <c r="AC74" s="10">
        <f t="shared" si="16"/>
        <v>0.82668913064260141</v>
      </c>
      <c r="AD74" s="3">
        <f t="shared" si="17"/>
        <v>119.89690074584502</v>
      </c>
      <c r="AI74" s="94">
        <f t="shared" si="28"/>
        <v>0.10485599834388398</v>
      </c>
    </row>
    <row r="75" spans="2:35">
      <c r="B75" s="39">
        <f t="shared" si="30"/>
        <v>47</v>
      </c>
      <c r="C75" s="42">
        <f t="shared" si="31"/>
        <v>0.84532374100702323</v>
      </c>
      <c r="D75" s="10">
        <f t="shared" si="32"/>
        <v>14.154676258992957</v>
      </c>
      <c r="E75" s="40">
        <f t="shared" si="33"/>
        <v>17.690647482014086</v>
      </c>
      <c r="F75" s="40">
        <f t="shared" si="34"/>
        <v>46</v>
      </c>
      <c r="G75" s="3">
        <f t="shared" si="35"/>
        <v>83.309352517985914</v>
      </c>
      <c r="H75" s="3">
        <f t="shared" si="36"/>
        <v>111.95687429327049</v>
      </c>
      <c r="I75">
        <f t="shared" si="1"/>
        <v>1.1195687429327048E-4</v>
      </c>
      <c r="J75" s="4">
        <f t="shared" si="37"/>
        <v>393.45228508205969</v>
      </c>
      <c r="K75" s="40">
        <f t="shared" si="38"/>
        <v>3.5143200233637581</v>
      </c>
      <c r="L75" s="40">
        <f t="shared" si="4"/>
        <v>2.4856799766362419</v>
      </c>
      <c r="M75" s="10">
        <f t="shared" si="39"/>
        <v>0.92768913064260139</v>
      </c>
      <c r="N75" s="10">
        <f t="shared" si="5"/>
        <v>8.26</v>
      </c>
      <c r="O75" s="10">
        <f t="shared" si="6"/>
        <v>0.31900000000000001</v>
      </c>
      <c r="P75" s="10">
        <f t="shared" si="40"/>
        <v>8.0645740621033823</v>
      </c>
      <c r="Q75" s="42">
        <f t="shared" si="41"/>
        <v>0.11561275264932905</v>
      </c>
      <c r="R75" s="4">
        <f t="shared" si="42"/>
        <v>117974.79759428788</v>
      </c>
      <c r="S75">
        <f t="shared" si="9"/>
        <v>1.1797479759428789E-4</v>
      </c>
      <c r="T75" s="41">
        <f t="shared" si="10"/>
        <v>7.0687573767435328E-4</v>
      </c>
      <c r="U75" s="42">
        <f t="shared" si="43"/>
        <v>0.20948312909627323</v>
      </c>
      <c r="V75" s="42">
        <f t="shared" si="44"/>
        <v>0.10682057705379143</v>
      </c>
      <c r="W75" s="42">
        <f t="shared" si="45"/>
        <v>0.10506555667274295</v>
      </c>
      <c r="X75" s="42">
        <f t="shared" si="46"/>
        <v>1.7550203810484805E-3</v>
      </c>
      <c r="Y75" s="42">
        <f t="shared" si="29"/>
        <v>1.8700041932566626E-3</v>
      </c>
      <c r="Z75" s="10">
        <f t="shared" si="47"/>
        <v>2.6454496789054383</v>
      </c>
      <c r="AA75">
        <f t="shared" si="14"/>
        <v>929265.84199848445</v>
      </c>
      <c r="AB75" s="10">
        <f t="shared" si="15"/>
        <v>0.9292658419984845</v>
      </c>
      <c r="AC75" s="10">
        <f t="shared" si="16"/>
        <v>0.82826584199848452</v>
      </c>
      <c r="AD75" s="3">
        <f t="shared" si="17"/>
        <v>120.12557534423271</v>
      </c>
      <c r="AI75" s="94">
        <f t="shared" si="28"/>
        <v>0.10506555667274295</v>
      </c>
    </row>
    <row r="76" spans="2:35">
      <c r="B76" s="39">
        <f t="shared" si="30"/>
        <v>48</v>
      </c>
      <c r="C76" s="42">
        <f t="shared" si="31"/>
        <v>0.86330935251781094</v>
      </c>
      <c r="D76" s="10">
        <f t="shared" si="32"/>
        <v>14.136690647482169</v>
      </c>
      <c r="E76" s="40">
        <f t="shared" si="33"/>
        <v>17.726618705035662</v>
      </c>
      <c r="F76" s="40">
        <f t="shared" si="34"/>
        <v>46</v>
      </c>
      <c r="G76" s="3">
        <f t="shared" si="35"/>
        <v>83.273381294964338</v>
      </c>
      <c r="H76" s="3">
        <f t="shared" si="36"/>
        <v>111.95687429327049</v>
      </c>
      <c r="I76">
        <f t="shared" si="1"/>
        <v>1.1195687429327048E-4</v>
      </c>
      <c r="J76" s="4">
        <f t="shared" si="37"/>
        <v>394.45288421212672</v>
      </c>
      <c r="K76" s="40">
        <f t="shared" si="38"/>
        <v>3.5232573855077387</v>
      </c>
      <c r="L76" s="40">
        <f t="shared" si="4"/>
        <v>2.4767426144922613</v>
      </c>
      <c r="M76" s="10">
        <f t="shared" si="39"/>
        <v>0.9292658419984845</v>
      </c>
      <c r="N76" s="10">
        <f t="shared" si="5"/>
        <v>8.26</v>
      </c>
      <c r="O76" s="10">
        <f t="shared" si="6"/>
        <v>0.31900000000000001</v>
      </c>
      <c r="P76" s="10">
        <f t="shared" si="40"/>
        <v>8.0689439538408099</v>
      </c>
      <c r="Q76" s="42">
        <f t="shared" si="41"/>
        <v>0.11784174464799407</v>
      </c>
      <c r="R76" s="4">
        <f t="shared" si="42"/>
        <v>117840.53528962994</v>
      </c>
      <c r="S76">
        <f t="shared" si="9"/>
        <v>1.1784053528962995E-4</v>
      </c>
      <c r="T76" s="41">
        <f t="shared" si="10"/>
        <v>7.0700999997901125E-4</v>
      </c>
      <c r="U76" s="42">
        <f t="shared" si="43"/>
        <v>0.20924472489238433</v>
      </c>
      <c r="V76" s="42">
        <f t="shared" si="44"/>
        <v>0.1069560608704235</v>
      </c>
      <c r="W76" s="42">
        <f t="shared" si="45"/>
        <v>0.10526594403744596</v>
      </c>
      <c r="X76" s="42">
        <f t="shared" si="46"/>
        <v>1.6901168329775396E-3</v>
      </c>
      <c r="Y76" s="42">
        <f t="shared" si="29"/>
        <v>1.8737714501541787E-3</v>
      </c>
      <c r="Z76" s="10">
        <f t="shared" si="47"/>
        <v>2.6502757389708838</v>
      </c>
      <c r="AA76">
        <f t="shared" si="14"/>
        <v>930776.83679665253</v>
      </c>
      <c r="AB76" s="10">
        <f t="shared" si="15"/>
        <v>0.93077683679665257</v>
      </c>
      <c r="AC76" s="10">
        <f t="shared" si="16"/>
        <v>0.82977683679665259</v>
      </c>
      <c r="AD76" s="3">
        <f t="shared" si="17"/>
        <v>120.34471889726652</v>
      </c>
      <c r="AI76" s="94">
        <f t="shared" si="28"/>
        <v>0.10526594403744596</v>
      </c>
    </row>
    <row r="77" spans="2:35">
      <c r="B77" s="39">
        <f t="shared" si="30"/>
        <v>49</v>
      </c>
      <c r="C77" s="42">
        <f t="shared" si="31"/>
        <v>0.88129496402859864</v>
      </c>
      <c r="D77" s="10">
        <f t="shared" si="32"/>
        <v>14.118705035971381</v>
      </c>
      <c r="E77" s="40">
        <f t="shared" si="33"/>
        <v>17.762589928057238</v>
      </c>
      <c r="F77" s="40">
        <f t="shared" si="34"/>
        <v>46</v>
      </c>
      <c r="G77" s="3">
        <f t="shared" si="35"/>
        <v>83.237410071942762</v>
      </c>
      <c r="H77" s="3">
        <f t="shared" si="36"/>
        <v>111.95687429327049</v>
      </c>
      <c r="I77">
        <f t="shared" si="1"/>
        <v>1.1195687429327048E-4</v>
      </c>
      <c r="J77" s="4">
        <f t="shared" si="37"/>
        <v>395.45551584093459</v>
      </c>
      <c r="K77" s="40">
        <f t="shared" si="38"/>
        <v>3.5322129019522355</v>
      </c>
      <c r="L77" s="40">
        <f t="shared" si="4"/>
        <v>2.4677870980477645</v>
      </c>
      <c r="M77" s="10">
        <f t="shared" si="39"/>
        <v>0.93077683679665257</v>
      </c>
      <c r="N77" s="10">
        <f t="shared" si="5"/>
        <v>8.26</v>
      </c>
      <c r="O77" s="10">
        <f t="shared" si="6"/>
        <v>0.31900000000000001</v>
      </c>
      <c r="P77" s="10">
        <f t="shared" si="40"/>
        <v>8.0731269751803438</v>
      </c>
      <c r="Q77" s="42">
        <f t="shared" si="41"/>
        <v>0.12006958171361708</v>
      </c>
      <c r="R77" s="4">
        <f t="shared" si="42"/>
        <v>117706.17579058978</v>
      </c>
      <c r="S77">
        <f t="shared" si="9"/>
        <v>1.1770617579058978E-4</v>
      </c>
      <c r="T77" s="41">
        <f t="shared" si="10"/>
        <v>7.0714435947805143E-4</v>
      </c>
      <c r="U77" s="42">
        <f t="shared" si="43"/>
        <v>0.20900614810431864</v>
      </c>
      <c r="V77" s="42">
        <f t="shared" si="44"/>
        <v>0.1070889751082266</v>
      </c>
      <c r="W77" s="42">
        <f t="shared" si="45"/>
        <v>0.1054579793548521</v>
      </c>
      <c r="X77" s="42">
        <f t="shared" si="46"/>
        <v>1.6309957533744979E-3</v>
      </c>
      <c r="Y77" s="42">
        <f t="shared" si="29"/>
        <v>1.8774050429474201E-3</v>
      </c>
      <c r="Z77" s="10">
        <f t="shared" si="47"/>
        <v>2.6549105819540819</v>
      </c>
      <c r="AA77">
        <f t="shared" si="14"/>
        <v>932227.96329382993</v>
      </c>
      <c r="AB77" s="10">
        <f t="shared" si="15"/>
        <v>0.93222796329382995</v>
      </c>
      <c r="AC77" s="10">
        <f t="shared" si="16"/>
        <v>0.83122796329382997</v>
      </c>
      <c r="AD77" s="3">
        <f t="shared" si="17"/>
        <v>120.55517959301376</v>
      </c>
      <c r="AI77" s="94">
        <f t="shared" si="28"/>
        <v>0.1054579793548521</v>
      </c>
    </row>
    <row r="78" spans="2:35">
      <c r="B78" s="39">
        <f t="shared" si="30"/>
        <v>50</v>
      </c>
      <c r="C78" s="42">
        <f t="shared" si="31"/>
        <v>0.89928057553938634</v>
      </c>
      <c r="D78" s="10">
        <f t="shared" si="32"/>
        <v>14.100719424460593</v>
      </c>
      <c r="E78" s="40">
        <f t="shared" si="33"/>
        <v>17.798561151078815</v>
      </c>
      <c r="F78" s="40">
        <f t="shared" si="34"/>
        <v>46</v>
      </c>
      <c r="G78" s="3">
        <f t="shared" si="35"/>
        <v>83.201438848921185</v>
      </c>
      <c r="H78" s="3">
        <f t="shared" si="36"/>
        <v>111.95687429327049</v>
      </c>
      <c r="I78">
        <f t="shared" si="1"/>
        <v>1.1195687429327048E-4</v>
      </c>
      <c r="J78" s="4">
        <f t="shared" si="37"/>
        <v>396.46017996848309</v>
      </c>
      <c r="K78" s="40">
        <f t="shared" si="38"/>
        <v>3.5411865726972476</v>
      </c>
      <c r="L78" s="40">
        <f t="shared" si="4"/>
        <v>2.4588134273027524</v>
      </c>
      <c r="M78" s="10">
        <f t="shared" si="39"/>
        <v>0.93222796329382995</v>
      </c>
      <c r="N78" s="10">
        <f t="shared" si="5"/>
        <v>8.26</v>
      </c>
      <c r="O78" s="10">
        <f t="shared" si="6"/>
        <v>0.31900000000000001</v>
      </c>
      <c r="P78" s="10">
        <f t="shared" si="40"/>
        <v>8.0771399068402072</v>
      </c>
      <c r="Q78" s="42">
        <f t="shared" si="41"/>
        <v>0.12229631193226247</v>
      </c>
      <c r="R78" s="4">
        <f t="shared" si="42"/>
        <v>117571.71931650178</v>
      </c>
      <c r="S78">
        <f t="shared" si="9"/>
        <v>1.1757171931650178E-4</v>
      </c>
      <c r="T78" s="41">
        <f t="shared" si="10"/>
        <v>7.0727881595213939E-4</v>
      </c>
      <c r="U78" s="42">
        <f t="shared" si="43"/>
        <v>0.20876739912153955</v>
      </c>
      <c r="V78" s="42">
        <f t="shared" si="44"/>
        <v>0.10721953687067304</v>
      </c>
      <c r="W78" s="42">
        <f t="shared" si="45"/>
        <v>0.10564240589147535</v>
      </c>
      <c r="X78" s="42">
        <f t="shared" si="46"/>
        <v>1.5771309791976912E-3</v>
      </c>
      <c r="Y78" s="42">
        <f t="shared" si="29"/>
        <v>1.8809168881575614E-3</v>
      </c>
      <c r="Z78" s="10">
        <f t="shared" si="47"/>
        <v>2.6593711641504059</v>
      </c>
      <c r="AA78">
        <f t="shared" si="14"/>
        <v>933624.53034936753</v>
      </c>
      <c r="AB78" s="10">
        <f t="shared" si="15"/>
        <v>0.93362453034936754</v>
      </c>
      <c r="AC78" s="10">
        <f t="shared" si="16"/>
        <v>0.83262453034936756</v>
      </c>
      <c r="AD78" s="3">
        <f t="shared" si="17"/>
        <v>120.75772738932089</v>
      </c>
      <c r="AI78" s="94">
        <f t="shared" si="28"/>
        <v>0.10564240589147535</v>
      </c>
    </row>
    <row r="79" spans="2:35">
      <c r="B79" s="39">
        <f t="shared" si="30"/>
        <v>51</v>
      </c>
      <c r="C79" s="42">
        <f t="shared" si="31"/>
        <v>0.91726618705017404</v>
      </c>
      <c r="D79" s="10">
        <f t="shared" si="32"/>
        <v>14.082733812949805</v>
      </c>
      <c r="E79" s="40">
        <f t="shared" si="33"/>
        <v>17.834532374100391</v>
      </c>
      <c r="F79" s="40">
        <f t="shared" si="34"/>
        <v>46</v>
      </c>
      <c r="G79" s="3">
        <f t="shared" si="35"/>
        <v>83.165467625899609</v>
      </c>
      <c r="H79" s="3">
        <f t="shared" si="36"/>
        <v>111.95687429327049</v>
      </c>
      <c r="I79">
        <f t="shared" si="1"/>
        <v>1.1195687429327048E-4</v>
      </c>
      <c r="J79" s="4">
        <f t="shared" si="37"/>
        <v>397.4668765947722</v>
      </c>
      <c r="K79" s="40">
        <f t="shared" si="38"/>
        <v>3.5501783977427741</v>
      </c>
      <c r="L79" s="40">
        <f t="shared" si="4"/>
        <v>2.4498216022572259</v>
      </c>
      <c r="M79" s="10">
        <f t="shared" si="39"/>
        <v>0.93362453034936754</v>
      </c>
      <c r="N79" s="10">
        <f t="shared" si="5"/>
        <v>8.26</v>
      </c>
      <c r="O79" s="10">
        <f t="shared" si="6"/>
        <v>0.31900000000000001</v>
      </c>
      <c r="P79" s="10">
        <f t="shared" si="40"/>
        <v>8.0809979452810836</v>
      </c>
      <c r="Q79" s="42">
        <f t="shared" si="41"/>
        <v>0.12452197906305174</v>
      </c>
      <c r="R79" s="4">
        <f t="shared" si="42"/>
        <v>117437.16608670037</v>
      </c>
      <c r="S79">
        <f t="shared" si="9"/>
        <v>1.1743716608670036E-4</v>
      </c>
      <c r="T79" s="41">
        <f t="shared" si="10"/>
        <v>7.0741336918194082E-4</v>
      </c>
      <c r="U79" s="42">
        <f t="shared" si="43"/>
        <v>0.20852847833351038</v>
      </c>
      <c r="V79" s="42">
        <f t="shared" si="44"/>
        <v>0.10734794288148869</v>
      </c>
      <c r="W79" s="42">
        <f t="shared" si="45"/>
        <v>0.1058198983607507</v>
      </c>
      <c r="X79" s="42">
        <f t="shared" si="46"/>
        <v>1.5280445207379867E-3</v>
      </c>
      <c r="Y79" s="42">
        <f t="shared" si="29"/>
        <v>1.8843178066217507E-3</v>
      </c>
      <c r="Z79" s="10">
        <f t="shared" si="47"/>
        <v>2.6636728802578227</v>
      </c>
      <c r="AA79">
        <f t="shared" si="14"/>
        <v>934971.35790090205</v>
      </c>
      <c r="AB79" s="10">
        <f t="shared" si="15"/>
        <v>0.93497135790090202</v>
      </c>
      <c r="AC79" s="10">
        <f t="shared" si="16"/>
        <v>0.83397135790090204</v>
      </c>
      <c r="AD79" s="3">
        <f t="shared" si="17"/>
        <v>120.95306133443104</v>
      </c>
      <c r="AI79" s="94">
        <f t="shared" si="28"/>
        <v>0.1058198983607507</v>
      </c>
    </row>
    <row r="80" spans="2:35">
      <c r="B80" s="39">
        <f t="shared" si="30"/>
        <v>52</v>
      </c>
      <c r="C80" s="42">
        <f t="shared" si="31"/>
        <v>0.93525179856096174</v>
      </c>
      <c r="D80" s="10">
        <f t="shared" si="32"/>
        <v>14.064748201439016</v>
      </c>
      <c r="E80" s="40">
        <f t="shared" si="33"/>
        <v>17.870503597121967</v>
      </c>
      <c r="F80" s="40">
        <f t="shared" si="34"/>
        <v>46</v>
      </c>
      <c r="G80" s="3">
        <f t="shared" si="35"/>
        <v>83.129496402878033</v>
      </c>
      <c r="H80" s="3">
        <f t="shared" si="36"/>
        <v>111.95687429327049</v>
      </c>
      <c r="I80">
        <f t="shared" si="1"/>
        <v>1.1195687429327048E-4</v>
      </c>
      <c r="J80" s="4">
        <f t="shared" si="37"/>
        <v>398.47560571980216</v>
      </c>
      <c r="K80" s="40">
        <f t="shared" si="38"/>
        <v>3.5591883770888177</v>
      </c>
      <c r="L80" s="40">
        <f t="shared" si="4"/>
        <v>2.4408116229111823</v>
      </c>
      <c r="M80" s="10">
        <f t="shared" si="39"/>
        <v>0.93497135790090202</v>
      </c>
      <c r="N80" s="10">
        <f t="shared" si="5"/>
        <v>8.26</v>
      </c>
      <c r="O80" s="10">
        <f t="shared" si="6"/>
        <v>0.31900000000000001</v>
      </c>
      <c r="P80" s="10">
        <f t="shared" si="40"/>
        <v>8.0847148567128357</v>
      </c>
      <c r="Q80" s="42">
        <f t="shared" si="41"/>
        <v>0.12674662295334974</v>
      </c>
      <c r="R80" s="4">
        <f t="shared" si="42"/>
        <v>117302.51632051991</v>
      </c>
      <c r="S80">
        <f t="shared" si="9"/>
        <v>1.173025163205199E-4</v>
      </c>
      <c r="T80" s="41">
        <f t="shared" si="10"/>
        <v>7.0754801894812129E-4</v>
      </c>
      <c r="U80" s="42">
        <f t="shared" si="43"/>
        <v>0.20828938612969439</v>
      </c>
      <c r="V80" s="42">
        <f t="shared" si="44"/>
        <v>0.10747437145275453</v>
      </c>
      <c r="W80" s="42">
        <f t="shared" si="45"/>
        <v>0.10599106933808553</v>
      </c>
      <c r="X80" s="42">
        <f t="shared" si="46"/>
        <v>1.4833021146690023E-3</v>
      </c>
      <c r="Y80" s="42">
        <f t="shared" si="29"/>
        <v>1.8876176256086151E-3</v>
      </c>
      <c r="Z80" s="10">
        <f t="shared" si="47"/>
        <v>2.6678297091621404</v>
      </c>
      <c r="AA80">
        <f t="shared" si="14"/>
        <v>936272.82260837022</v>
      </c>
      <c r="AB80" s="10">
        <f t="shared" si="15"/>
        <v>0.93627282260837019</v>
      </c>
      <c r="AC80" s="10">
        <f t="shared" si="16"/>
        <v>0.83527282260837021</v>
      </c>
      <c r="AD80" s="3">
        <f t="shared" si="17"/>
        <v>121.14181618685572</v>
      </c>
      <c r="AI80" s="94">
        <f t="shared" si="28"/>
        <v>0.10599106933808553</v>
      </c>
    </row>
    <row r="81" spans="2:35">
      <c r="B81" s="39">
        <f t="shared" si="30"/>
        <v>53</v>
      </c>
      <c r="C81" s="42">
        <f t="shared" si="31"/>
        <v>0.95323741007174945</v>
      </c>
      <c r="D81" s="10">
        <f t="shared" si="32"/>
        <v>14.046762589928228</v>
      </c>
      <c r="E81" s="40">
        <f t="shared" si="33"/>
        <v>17.906474820143544</v>
      </c>
      <c r="F81" s="40">
        <f t="shared" si="34"/>
        <v>46</v>
      </c>
      <c r="G81" s="3">
        <f t="shared" si="35"/>
        <v>83.093525179856456</v>
      </c>
      <c r="H81" s="3">
        <f t="shared" si="36"/>
        <v>111.95687429327049</v>
      </c>
      <c r="I81">
        <f t="shared" si="1"/>
        <v>1.1195687429327048E-4</v>
      </c>
      <c r="J81" s="4">
        <f t="shared" si="37"/>
        <v>399.48636734357297</v>
      </c>
      <c r="K81" s="40">
        <f t="shared" si="38"/>
        <v>3.568216510735378</v>
      </c>
      <c r="L81" s="40">
        <f t="shared" si="4"/>
        <v>2.431783489264622</v>
      </c>
      <c r="M81" s="10">
        <f t="shared" si="39"/>
        <v>0.93627282260837019</v>
      </c>
      <c r="N81" s="10">
        <f t="shared" si="5"/>
        <v>8.26</v>
      </c>
      <c r="O81" s="10">
        <f t="shared" si="6"/>
        <v>0.31900000000000001</v>
      </c>
      <c r="P81" s="10">
        <f t="shared" si="40"/>
        <v>8.0883031154251999</v>
      </c>
      <c r="Q81" s="42">
        <f t="shared" si="41"/>
        <v>0.12897027991255636</v>
      </c>
      <c r="R81" s="4">
        <f t="shared" si="42"/>
        <v>117167.77023729478</v>
      </c>
      <c r="S81">
        <f t="shared" si="9"/>
        <v>1.1716777023729479E-4</v>
      </c>
      <c r="T81" s="41">
        <f t="shared" si="10"/>
        <v>7.0768276503134638E-4</v>
      </c>
      <c r="U81" s="42">
        <f t="shared" si="43"/>
        <v>0.20805012289955485</v>
      </c>
      <c r="V81" s="42">
        <f t="shared" si="44"/>
        <v>0.10759898425380443</v>
      </c>
      <c r="W81" s="42">
        <f t="shared" si="45"/>
        <v>0.10615647506184746</v>
      </c>
      <c r="X81" s="42">
        <f t="shared" si="46"/>
        <v>1.4425091919569727E-3</v>
      </c>
      <c r="Y81" s="42">
        <f t="shared" si="29"/>
        <v>1.8908252712120297E-3</v>
      </c>
      <c r="Z81" s="10">
        <f t="shared" si="47"/>
        <v>2.6718543458215724</v>
      </c>
      <c r="AA81">
        <f t="shared" si="14"/>
        <v>937532.89914584626</v>
      </c>
      <c r="AB81" s="10">
        <f t="shared" si="15"/>
        <v>0.93753289914584625</v>
      </c>
      <c r="AC81" s="10">
        <f t="shared" si="16"/>
        <v>0.83653289914584628</v>
      </c>
      <c r="AD81" s="3">
        <f t="shared" si="17"/>
        <v>121.32456840403862</v>
      </c>
      <c r="AI81" s="94">
        <f t="shared" si="28"/>
        <v>0.10615647506184746</v>
      </c>
    </row>
    <row r="82" spans="2:35">
      <c r="B82" s="39">
        <f t="shared" si="30"/>
        <v>54</v>
      </c>
      <c r="C82" s="42">
        <f t="shared" si="31"/>
        <v>0.97122302158253715</v>
      </c>
      <c r="D82" s="10">
        <f t="shared" si="32"/>
        <v>14.02877697841744</v>
      </c>
      <c r="E82" s="40">
        <f t="shared" si="33"/>
        <v>17.94244604316512</v>
      </c>
      <c r="F82" s="40">
        <f t="shared" si="34"/>
        <v>46</v>
      </c>
      <c r="G82" s="3">
        <f t="shared" si="35"/>
        <v>83.05755395683488</v>
      </c>
      <c r="H82" s="3">
        <f t="shared" si="36"/>
        <v>111.95687429327049</v>
      </c>
      <c r="I82">
        <f t="shared" si="1"/>
        <v>1.1195687429327048E-4</v>
      </c>
      <c r="J82" s="4">
        <f t="shared" si="37"/>
        <v>400.49916146608439</v>
      </c>
      <c r="K82" s="40">
        <f t="shared" si="38"/>
        <v>3.5772627986824532</v>
      </c>
      <c r="L82" s="40">
        <f t="shared" si="4"/>
        <v>2.4227372013175468</v>
      </c>
      <c r="M82" s="10">
        <f t="shared" si="39"/>
        <v>0.93753289914584625</v>
      </c>
      <c r="N82" s="10">
        <f t="shared" si="5"/>
        <v>8.26</v>
      </c>
      <c r="O82" s="10">
        <f t="shared" si="6"/>
        <v>0.31900000000000001</v>
      </c>
      <c r="P82" s="10">
        <f t="shared" si="40"/>
        <v>8.0917740281543775</v>
      </c>
      <c r="Q82" s="42">
        <f t="shared" si="41"/>
        <v>0.13119298304887836</v>
      </c>
      <c r="R82" s="4">
        <f t="shared" si="42"/>
        <v>117032.92805635944</v>
      </c>
      <c r="S82">
        <f t="shared" si="9"/>
        <v>1.1703292805635944E-4</v>
      </c>
      <c r="T82" s="41">
        <f t="shared" si="10"/>
        <v>7.0781760721228177E-4</v>
      </c>
      <c r="U82" s="42">
        <f t="shared" si="43"/>
        <v>0.2078106890325552</v>
      </c>
      <c r="V82" s="42">
        <f t="shared" si="44"/>
        <v>0.10772192790254974</v>
      </c>
      <c r="W82" s="42">
        <f t="shared" si="45"/>
        <v>0.10631662068122591</v>
      </c>
      <c r="X82" s="42">
        <f t="shared" si="46"/>
        <v>1.4053072213238288E-3</v>
      </c>
      <c r="Y82" s="42">
        <f t="shared" si="29"/>
        <v>1.893948851980362E-3</v>
      </c>
      <c r="Z82" s="10">
        <f t="shared" si="47"/>
        <v>2.6757583206210738</v>
      </c>
      <c r="AA82">
        <f t="shared" si="14"/>
        <v>938755.19757028192</v>
      </c>
      <c r="AB82" s="10">
        <f t="shared" si="15"/>
        <v>0.93875519757028192</v>
      </c>
      <c r="AC82" s="10">
        <f t="shared" si="16"/>
        <v>0.83775519757028194</v>
      </c>
      <c r="AD82" s="3">
        <f t="shared" si="17"/>
        <v>121.50184156204234</v>
      </c>
      <c r="AI82" s="94">
        <f t="shared" si="28"/>
        <v>0.10631662068122591</v>
      </c>
    </row>
    <row r="83" spans="2:35">
      <c r="B83" s="39">
        <f t="shared" si="30"/>
        <v>55</v>
      </c>
      <c r="C83" s="42">
        <f t="shared" si="31"/>
        <v>0.98920863309332485</v>
      </c>
      <c r="D83" s="10">
        <f t="shared" si="32"/>
        <v>14.010791366906652</v>
      </c>
      <c r="E83" s="40">
        <f t="shared" si="33"/>
        <v>17.978417266186696</v>
      </c>
      <c r="F83" s="40">
        <f t="shared" si="34"/>
        <v>46</v>
      </c>
      <c r="G83" s="3">
        <f t="shared" si="35"/>
        <v>83.021582733813304</v>
      </c>
      <c r="H83" s="3">
        <f t="shared" si="36"/>
        <v>111.95687429327049</v>
      </c>
      <c r="I83">
        <f t="shared" si="1"/>
        <v>1.1195687429327048E-4</v>
      </c>
      <c r="J83" s="4">
        <f t="shared" si="37"/>
        <v>401.51398808733643</v>
      </c>
      <c r="K83" s="40">
        <f t="shared" si="38"/>
        <v>3.5863272409300433</v>
      </c>
      <c r="L83" s="40">
        <f t="shared" si="4"/>
        <v>2.4136727590699567</v>
      </c>
      <c r="M83" s="10">
        <f t="shared" si="39"/>
        <v>0.93875519757028192</v>
      </c>
      <c r="N83" s="10">
        <f t="shared" si="5"/>
        <v>8.26</v>
      </c>
      <c r="O83" s="10">
        <f t="shared" si="6"/>
        <v>0.31900000000000001</v>
      </c>
      <c r="P83" s="10">
        <f t="shared" si="40"/>
        <v>8.0951378459912089</v>
      </c>
      <c r="Q83" s="42">
        <f t="shared" si="41"/>
        <v>0.13341476257295334</v>
      </c>
      <c r="R83" s="4">
        <f t="shared" si="42"/>
        <v>116897.98999704824</v>
      </c>
      <c r="S83">
        <f t="shared" si="9"/>
        <v>1.1689798999704824E-4</v>
      </c>
      <c r="T83" s="41">
        <f t="shared" si="10"/>
        <v>7.0795254527159293E-4</v>
      </c>
      <c r="U83" s="42">
        <f t="shared" si="43"/>
        <v>0.20757108491815868</v>
      </c>
      <c r="V83" s="42">
        <f t="shared" si="44"/>
        <v>0.10784333539858376</v>
      </c>
      <c r="W83" s="42">
        <f t="shared" si="45"/>
        <v>0.10647196500549895</v>
      </c>
      <c r="X83" s="42">
        <f t="shared" si="46"/>
        <v>1.3713703930848115E-3</v>
      </c>
      <c r="Y83" s="42">
        <f t="shared" si="29"/>
        <v>1.8969957346396406E-3</v>
      </c>
      <c r="Z83" s="10">
        <f t="shared" si="47"/>
        <v>2.6795521074253545</v>
      </c>
      <c r="AA83">
        <f t="shared" si="14"/>
        <v>939942.99715190567</v>
      </c>
      <c r="AB83" s="10">
        <f t="shared" si="15"/>
        <v>0.93994299715190566</v>
      </c>
      <c r="AC83" s="10">
        <f t="shared" si="16"/>
        <v>0.83894299715190568</v>
      </c>
      <c r="AD83" s="3">
        <f t="shared" si="17"/>
        <v>121.67411126206028</v>
      </c>
      <c r="AI83" s="94">
        <f t="shared" si="28"/>
        <v>0.10647196500549895</v>
      </c>
    </row>
    <row r="84" spans="2:35">
      <c r="B84" s="39">
        <f t="shared" si="30"/>
        <v>56</v>
      </c>
      <c r="C84" s="42">
        <f t="shared" si="31"/>
        <v>1.0071942446041127</v>
      </c>
      <c r="D84" s="10">
        <f t="shared" si="32"/>
        <v>13.992805755395864</v>
      </c>
      <c r="E84" s="40">
        <f t="shared" si="33"/>
        <v>18.014388489208272</v>
      </c>
      <c r="F84" s="40">
        <f t="shared" si="34"/>
        <v>46</v>
      </c>
      <c r="G84" s="3">
        <f t="shared" si="35"/>
        <v>82.985611510791728</v>
      </c>
      <c r="H84" s="3">
        <f t="shared" si="36"/>
        <v>111.95687429327049</v>
      </c>
      <c r="I84">
        <f t="shared" si="1"/>
        <v>1.1195687429327048E-4</v>
      </c>
      <c r="J84" s="4">
        <f t="shared" si="37"/>
        <v>402.53084720732932</v>
      </c>
      <c r="K84" s="40">
        <f t="shared" si="38"/>
        <v>3.59540983747815</v>
      </c>
      <c r="L84" s="40">
        <f t="shared" si="4"/>
        <v>2.40459016252185</v>
      </c>
      <c r="M84" s="10">
        <f t="shared" si="39"/>
        <v>0.93994299715190566</v>
      </c>
      <c r="N84" s="10">
        <f t="shared" si="5"/>
        <v>8.26</v>
      </c>
      <c r="O84" s="10">
        <f t="shared" si="6"/>
        <v>0.31900000000000001</v>
      </c>
      <c r="P84" s="10">
        <f t="shared" si="40"/>
        <v>8.0984038651590495</v>
      </c>
      <c r="Q84" s="42">
        <f t="shared" si="41"/>
        <v>0.13563564607175801</v>
      </c>
      <c r="R84" s="4">
        <f t="shared" si="42"/>
        <v>116762.95627869559</v>
      </c>
      <c r="S84">
        <f t="shared" si="9"/>
        <v>1.167629562786956E-4</v>
      </c>
      <c r="T84" s="41">
        <f t="shared" si="10"/>
        <v>7.0808757898994555E-4</v>
      </c>
      <c r="U84" s="42">
        <f t="shared" si="43"/>
        <v>0.20733131094582863</v>
      </c>
      <c r="V84" s="42">
        <f t="shared" si="44"/>
        <v>0.10796332741411253</v>
      </c>
      <c r="W84" s="42">
        <f t="shared" si="45"/>
        <v>0.10662292480360583</v>
      </c>
      <c r="X84" s="42">
        <f t="shared" si="46"/>
        <v>1.3404026105067052E-3</v>
      </c>
      <c r="Y84" s="42">
        <f t="shared" si="29"/>
        <v>1.8999726126790696E-3</v>
      </c>
      <c r="Z84" s="10">
        <f t="shared" si="47"/>
        <v>2.6832452214305094</v>
      </c>
      <c r="AA84">
        <f t="shared" si="14"/>
        <v>941099.27701066353</v>
      </c>
      <c r="AB84" s="10">
        <f t="shared" si="15"/>
        <v>0.94109927701066354</v>
      </c>
      <c r="AC84" s="10">
        <f t="shared" si="16"/>
        <v>0.84009927701066356</v>
      </c>
      <c r="AD84" s="3">
        <f t="shared" si="17"/>
        <v>121.84180957370029</v>
      </c>
      <c r="AI84" s="94">
        <f t="shared" si="28"/>
        <v>0.10662292480360583</v>
      </c>
    </row>
    <row r="85" spans="2:35">
      <c r="B85" s="39">
        <f t="shared" si="30"/>
        <v>57</v>
      </c>
      <c r="C85" s="42">
        <f t="shared" si="31"/>
        <v>1.0251798561149004</v>
      </c>
      <c r="D85" s="10">
        <f t="shared" si="32"/>
        <v>13.974820143885076</v>
      </c>
      <c r="E85" s="40">
        <f t="shared" si="33"/>
        <v>18.050359712229849</v>
      </c>
      <c r="F85" s="40">
        <f t="shared" si="34"/>
        <v>46</v>
      </c>
      <c r="G85" s="3">
        <f t="shared" si="35"/>
        <v>82.949640287770151</v>
      </c>
      <c r="H85" s="3">
        <f t="shared" si="36"/>
        <v>111.95687429327049</v>
      </c>
      <c r="I85">
        <f t="shared" si="1"/>
        <v>1.1195687429327048E-4</v>
      </c>
      <c r="J85" s="4">
        <f t="shared" si="37"/>
        <v>403.54973882606305</v>
      </c>
      <c r="K85" s="40">
        <f t="shared" si="38"/>
        <v>3.6045105883267738</v>
      </c>
      <c r="L85" s="40">
        <f t="shared" si="4"/>
        <v>2.3954894116732262</v>
      </c>
      <c r="M85" s="10">
        <f t="shared" si="39"/>
        <v>0.94109927701066354</v>
      </c>
      <c r="N85" s="10">
        <f t="shared" si="5"/>
        <v>8.26</v>
      </c>
      <c r="O85" s="10">
        <f t="shared" si="6"/>
        <v>0.31900000000000001</v>
      </c>
      <c r="P85" s="10">
        <f t="shared" si="40"/>
        <v>8.1015805178328435</v>
      </c>
      <c r="Q85" s="42">
        <f t="shared" si="41"/>
        <v>0.13785565875585079</v>
      </c>
      <c r="R85" s="4">
        <f t="shared" si="42"/>
        <v>116627.82712063588</v>
      </c>
      <c r="S85">
        <f t="shared" si="9"/>
        <v>1.1662782712063588E-4</v>
      </c>
      <c r="T85" s="41">
        <f t="shared" si="10"/>
        <v>7.0822270814800529E-4</v>
      </c>
      <c r="U85" s="42">
        <f t="shared" si="43"/>
        <v>0.2070913675050283</v>
      </c>
      <c r="V85" s="42">
        <f t="shared" si="44"/>
        <v>0.10808201345857975</v>
      </c>
      <c r="W85" s="42">
        <f t="shared" si="45"/>
        <v>0.10676987869779268</v>
      </c>
      <c r="X85" s="42">
        <f t="shared" si="46"/>
        <v>1.3121347607870648E-3</v>
      </c>
      <c r="Y85" s="42">
        <f t="shared" si="29"/>
        <v>1.9028855684912558E-3</v>
      </c>
      <c r="Z85" s="10">
        <f t="shared" si="47"/>
        <v>2.6868463078051832</v>
      </c>
      <c r="AA85">
        <f t="shared" si="14"/>
        <v>942226.74386894924</v>
      </c>
      <c r="AB85" s="10">
        <f t="shared" si="15"/>
        <v>0.94222674386894922</v>
      </c>
      <c r="AC85" s="10">
        <f t="shared" si="16"/>
        <v>0.84122674386894924</v>
      </c>
      <c r="AD85" s="3">
        <f t="shared" si="17"/>
        <v>122.00532906003615</v>
      </c>
      <c r="AI85" s="94">
        <f t="shared" si="28"/>
        <v>0.10676987869779268</v>
      </c>
    </row>
    <row r="86" spans="2:35">
      <c r="B86" s="39">
        <f t="shared" si="30"/>
        <v>58</v>
      </c>
      <c r="C86" s="42">
        <f t="shared" si="31"/>
        <v>1.0431654676256881</v>
      </c>
      <c r="D86" s="10">
        <f t="shared" si="32"/>
        <v>13.956834532374288</v>
      </c>
      <c r="E86" s="40">
        <f t="shared" si="33"/>
        <v>18.086330935251425</v>
      </c>
      <c r="F86" s="40">
        <f t="shared" si="34"/>
        <v>46</v>
      </c>
      <c r="G86" s="3">
        <f t="shared" si="35"/>
        <v>82.913669064748575</v>
      </c>
      <c r="H86" s="3">
        <f t="shared" si="36"/>
        <v>111.95687429327049</v>
      </c>
      <c r="I86">
        <f t="shared" si="1"/>
        <v>1.1195687429327048E-4</v>
      </c>
      <c r="J86" s="4">
        <f t="shared" si="37"/>
        <v>404.57066294353763</v>
      </c>
      <c r="K86" s="40">
        <f t="shared" si="38"/>
        <v>3.6136294934759143</v>
      </c>
      <c r="L86" s="40">
        <f t="shared" si="4"/>
        <v>2.3863705065240857</v>
      </c>
      <c r="M86" s="10">
        <f t="shared" si="39"/>
        <v>0.94222674386894922</v>
      </c>
      <c r="N86" s="10">
        <f t="shared" si="5"/>
        <v>8.26</v>
      </c>
      <c r="O86" s="10">
        <f t="shared" si="6"/>
        <v>0.31900000000000001</v>
      </c>
      <c r="P86" s="10">
        <f t="shared" si="40"/>
        <v>8.1046754540393202</v>
      </c>
      <c r="Q86" s="42">
        <f t="shared" si="41"/>
        <v>0.1400748236826615</v>
      </c>
      <c r="R86" s="4">
        <f t="shared" si="42"/>
        <v>116492.60274220348</v>
      </c>
      <c r="S86">
        <f t="shared" si="9"/>
        <v>1.1649260274220349E-4</v>
      </c>
      <c r="T86" s="41">
        <f t="shared" si="10"/>
        <v>7.0835793252643764E-4</v>
      </c>
      <c r="U86" s="42">
        <f t="shared" si="43"/>
        <v>0.20685125498522106</v>
      </c>
      <c r="V86" s="42">
        <f t="shared" si="44"/>
        <v>0.10819949292922516</v>
      </c>
      <c r="W86" s="42">
        <f t="shared" si="45"/>
        <v>0.10691317069076202</v>
      </c>
      <c r="X86" s="42">
        <f t="shared" si="46"/>
        <v>1.2863222384631445E-3</v>
      </c>
      <c r="Y86" s="42">
        <f t="shared" si="29"/>
        <v>1.9057401296874298E-3</v>
      </c>
      <c r="Z86" s="10">
        <f t="shared" si="47"/>
        <v>2.6903632220089566</v>
      </c>
      <c r="AA86">
        <f t="shared" si="14"/>
        <v>943327.85719854769</v>
      </c>
      <c r="AB86" s="10">
        <f t="shared" si="15"/>
        <v>0.94332785719854773</v>
      </c>
      <c r="AC86" s="10">
        <f t="shared" si="16"/>
        <v>0.84232785719854775</v>
      </c>
      <c r="AD86" s="3">
        <f t="shared" si="17"/>
        <v>122.165026424735</v>
      </c>
      <c r="AI86" s="94">
        <f t="shared" si="28"/>
        <v>0.10691317069076202</v>
      </c>
    </row>
    <row r="87" spans="2:35">
      <c r="B87" s="39">
        <f t="shared" si="30"/>
        <v>59</v>
      </c>
      <c r="C87" s="42">
        <f t="shared" si="31"/>
        <v>1.0611510791364758</v>
      </c>
      <c r="D87" s="10">
        <f t="shared" si="32"/>
        <v>13.938848920863499</v>
      </c>
      <c r="E87" s="40">
        <f t="shared" si="33"/>
        <v>18.122302158273001</v>
      </c>
      <c r="F87" s="40">
        <f t="shared" si="34"/>
        <v>46</v>
      </c>
      <c r="G87" s="3">
        <f t="shared" si="35"/>
        <v>82.877697841726999</v>
      </c>
      <c r="H87" s="3">
        <f t="shared" si="36"/>
        <v>111.95687429327049</v>
      </c>
      <c r="I87">
        <f t="shared" si="1"/>
        <v>1.1195687429327048E-4</v>
      </c>
      <c r="J87" s="4">
        <f t="shared" si="37"/>
        <v>405.5936195597526</v>
      </c>
      <c r="K87" s="40">
        <f t="shared" si="38"/>
        <v>3.6227665529255675</v>
      </c>
      <c r="L87" s="40">
        <f t="shared" si="4"/>
        <v>2.3772334470744325</v>
      </c>
      <c r="M87" s="10">
        <f t="shared" si="39"/>
        <v>0.94332785719854773</v>
      </c>
      <c r="N87" s="10">
        <f t="shared" si="5"/>
        <v>8.26</v>
      </c>
      <c r="O87" s="10">
        <f t="shared" si="6"/>
        <v>0.31900000000000001</v>
      </c>
      <c r="P87" s="10">
        <f t="shared" si="40"/>
        <v>8.1076956155583098</v>
      </c>
      <c r="Q87" s="42">
        <f t="shared" si="41"/>
        <v>0.14229316195824676</v>
      </c>
      <c r="R87" s="4">
        <f t="shared" si="42"/>
        <v>116357.28336273287</v>
      </c>
      <c r="S87">
        <f t="shared" si="9"/>
        <v>1.1635728336273287E-4</v>
      </c>
      <c r="T87" s="41">
        <f t="shared" si="10"/>
        <v>7.0849325190590828E-4</v>
      </c>
      <c r="U87" s="42">
        <f t="shared" si="43"/>
        <v>0.20661097377587026</v>
      </c>
      <c r="V87" s="42">
        <f t="shared" si="44"/>
        <v>0.1083158560600512</v>
      </c>
      <c r="W87" s="42">
        <f t="shared" si="45"/>
        <v>0.10705311336164741</v>
      </c>
      <c r="X87" s="42">
        <f t="shared" si="46"/>
        <v>1.2627426984037904E-3</v>
      </c>
      <c r="Y87" s="42">
        <f t="shared" si="29"/>
        <v>1.9085413201475148E-3</v>
      </c>
      <c r="Z87" s="10">
        <f t="shared" si="47"/>
        <v>2.6938031025890128</v>
      </c>
      <c r="AA87">
        <f t="shared" si="14"/>
        <v>944404.85201259877</v>
      </c>
      <c r="AB87" s="10">
        <f t="shared" si="15"/>
        <v>0.94440485201259872</v>
      </c>
      <c r="AC87" s="10">
        <f t="shared" si="16"/>
        <v>0.84340485201259874</v>
      </c>
      <c r="AD87" s="3">
        <f t="shared" si="17"/>
        <v>122.32122581763579</v>
      </c>
      <c r="AI87" s="94">
        <f t="shared" si="28"/>
        <v>0.10705311336164741</v>
      </c>
    </row>
    <row r="88" spans="2:35">
      <c r="B88" s="39">
        <f t="shared" si="30"/>
        <v>60</v>
      </c>
      <c r="C88" s="42">
        <f t="shared" si="31"/>
        <v>1.0791366906472635</v>
      </c>
      <c r="D88" s="10">
        <f t="shared" si="32"/>
        <v>13.920863309352711</v>
      </c>
      <c r="E88" s="40">
        <f t="shared" si="33"/>
        <v>18.158273381294578</v>
      </c>
      <c r="F88" s="40">
        <f t="shared" si="34"/>
        <v>46</v>
      </c>
      <c r="G88" s="3">
        <f t="shared" si="35"/>
        <v>82.841726618705422</v>
      </c>
      <c r="H88" s="3">
        <f t="shared" si="36"/>
        <v>111.95687429327049</v>
      </c>
      <c r="I88">
        <f t="shared" si="1"/>
        <v>1.1195687429327048E-4</v>
      </c>
      <c r="J88" s="4">
        <f t="shared" si="37"/>
        <v>406.61860867470864</v>
      </c>
      <c r="K88" s="40">
        <f t="shared" si="38"/>
        <v>3.6319217666757395</v>
      </c>
      <c r="L88" s="40">
        <f t="shared" si="4"/>
        <v>2.3680782333242605</v>
      </c>
      <c r="M88" s="10">
        <f t="shared" si="39"/>
        <v>0.94440485201259872</v>
      </c>
      <c r="N88" s="10">
        <f t="shared" si="5"/>
        <v>8.26</v>
      </c>
      <c r="O88" s="10">
        <f t="shared" si="6"/>
        <v>0.31900000000000001</v>
      </c>
      <c r="P88" s="10">
        <f t="shared" si="40"/>
        <v>8.1106473026449208</v>
      </c>
      <c r="Q88" s="42">
        <f t="shared" si="41"/>
        <v>0.14451069291966862</v>
      </c>
      <c r="R88" s="4">
        <f t="shared" si="42"/>
        <v>116221.86920155835</v>
      </c>
      <c r="S88">
        <f t="shared" si="9"/>
        <v>1.1622186920155836E-4</v>
      </c>
      <c r="T88" s="41">
        <f t="shared" si="10"/>
        <v>7.0862866606708277E-4</v>
      </c>
      <c r="U88" s="42">
        <f t="shared" si="43"/>
        <v>0.20637052426643912</v>
      </c>
      <c r="V88" s="42">
        <f t="shared" si="44"/>
        <v>0.10843118477902403</v>
      </c>
      <c r="W88" s="42">
        <f t="shared" si="45"/>
        <v>0.10718999076268926</v>
      </c>
      <c r="X88" s="42">
        <f t="shared" si="46"/>
        <v>1.2411940163347679E-3</v>
      </c>
      <c r="Y88" s="42">
        <f t="shared" si="29"/>
        <v>1.9112937063078686E-3</v>
      </c>
      <c r="Z88" s="10">
        <f t="shared" si="47"/>
        <v>2.6971724371745003</v>
      </c>
      <c r="AA88">
        <f t="shared" si="14"/>
        <v>945459.75952782249</v>
      </c>
      <c r="AB88" s="10">
        <f t="shared" si="15"/>
        <v>0.94545975952782246</v>
      </c>
      <c r="AC88" s="10">
        <f t="shared" si="16"/>
        <v>0.84445975952782248</v>
      </c>
      <c r="AD88" s="3">
        <f t="shared" si="17"/>
        <v>122.47422183144634</v>
      </c>
      <c r="AI88" s="94">
        <f t="shared" si="28"/>
        <v>0.10718999076268926</v>
      </c>
    </row>
    <row r="89" spans="2:35">
      <c r="B89" s="39">
        <f t="shared" si="30"/>
        <v>61</v>
      </c>
      <c r="C89" s="42">
        <f t="shared" si="31"/>
        <v>1.0971223021580512</v>
      </c>
      <c r="D89" s="10">
        <f t="shared" si="32"/>
        <v>13.902877697841923</v>
      </c>
      <c r="E89" s="40">
        <f t="shared" si="33"/>
        <v>18.194244604316154</v>
      </c>
      <c r="F89" s="40">
        <f t="shared" si="34"/>
        <v>46</v>
      </c>
      <c r="G89" s="3">
        <f t="shared" si="35"/>
        <v>82.805755395683846</v>
      </c>
      <c r="H89" s="3">
        <f t="shared" si="36"/>
        <v>111.95687429327049</v>
      </c>
      <c r="I89">
        <f t="shared" si="1"/>
        <v>1.1195687429327048E-4</v>
      </c>
      <c r="J89" s="4">
        <f t="shared" si="37"/>
        <v>407.64563028840507</v>
      </c>
      <c r="K89" s="40">
        <f t="shared" si="38"/>
        <v>3.6410951347264247</v>
      </c>
      <c r="L89" s="40">
        <f t="shared" si="4"/>
        <v>2.3589048652735753</v>
      </c>
      <c r="M89" s="10">
        <f t="shared" si="39"/>
        <v>0.94545975952782246</v>
      </c>
      <c r="N89" s="10">
        <f t="shared" si="5"/>
        <v>8.26</v>
      </c>
      <c r="O89" s="10">
        <f t="shared" si="6"/>
        <v>0.31900000000000001</v>
      </c>
      <c r="P89" s="10">
        <f t="shared" si="40"/>
        <v>8.1135362343007316</v>
      </c>
      <c r="Q89" s="42">
        <f t="shared" si="41"/>
        <v>0.14672743429992546</v>
      </c>
      <c r="R89" s="4">
        <f t="shared" si="42"/>
        <v>116086.36047801439</v>
      </c>
      <c r="S89">
        <f t="shared" si="9"/>
        <v>1.1608636047801439E-4</v>
      </c>
      <c r="T89" s="41">
        <f t="shared" si="10"/>
        <v>7.0876417479062682E-4</v>
      </c>
      <c r="U89" s="42">
        <f t="shared" si="43"/>
        <v>0.20612990684639104</v>
      </c>
      <c r="V89" s="42">
        <f t="shared" si="44"/>
        <v>0.10854555348274252</v>
      </c>
      <c r="W89" s="42">
        <f t="shared" si="45"/>
        <v>0.10732406104523803</v>
      </c>
      <c r="X89" s="42">
        <f t="shared" si="46"/>
        <v>1.2214924375044817E-3</v>
      </c>
      <c r="Y89" s="42">
        <f t="shared" si="29"/>
        <v>1.9140014391397556E-3</v>
      </c>
      <c r="Z89" s="10">
        <f t="shared" si="47"/>
        <v>2.7004771223166903</v>
      </c>
      <c r="AA89">
        <f t="shared" si="14"/>
        <v>946494.42589991854</v>
      </c>
      <c r="AB89" s="10">
        <f t="shared" si="15"/>
        <v>0.9464944258999185</v>
      </c>
      <c r="AC89" s="10">
        <f t="shared" si="16"/>
        <v>0.84549442589991852</v>
      </c>
      <c r="AD89" s="3">
        <f t="shared" si="17"/>
        <v>122.62428221898746</v>
      </c>
      <c r="AI89" s="94">
        <f t="shared" si="28"/>
        <v>0.10732406104523803</v>
      </c>
    </row>
    <row r="90" spans="2:35">
      <c r="B90" s="39">
        <f t="shared" si="30"/>
        <v>62</v>
      </c>
      <c r="C90" s="42">
        <f t="shared" si="31"/>
        <v>1.1151079136688389</v>
      </c>
      <c r="D90" s="10">
        <f t="shared" si="32"/>
        <v>13.884892086331135</v>
      </c>
      <c r="E90" s="40">
        <f t="shared" si="33"/>
        <v>18.23021582733773</v>
      </c>
      <c r="F90" s="40">
        <f t="shared" si="34"/>
        <v>46</v>
      </c>
      <c r="G90" s="3">
        <f t="shared" si="35"/>
        <v>82.76978417266227</v>
      </c>
      <c r="H90" s="3">
        <f t="shared" si="36"/>
        <v>111.95687429327049</v>
      </c>
      <c r="I90">
        <f t="shared" si="1"/>
        <v>1.1195687429327048E-4</v>
      </c>
      <c r="J90" s="4">
        <f t="shared" si="37"/>
        <v>408.67468440084258</v>
      </c>
      <c r="K90" s="40">
        <f t="shared" si="38"/>
        <v>3.6502866570776282</v>
      </c>
      <c r="L90" s="40">
        <f t="shared" si="4"/>
        <v>2.3497133429223718</v>
      </c>
      <c r="M90" s="10">
        <f t="shared" si="39"/>
        <v>0.9464944258999185</v>
      </c>
      <c r="N90" s="10">
        <f t="shared" si="5"/>
        <v>8.26</v>
      </c>
      <c r="O90" s="10">
        <f t="shared" si="6"/>
        <v>0.31900000000000001</v>
      </c>
      <c r="P90" s="10">
        <f t="shared" si="40"/>
        <v>8.1163676027431784</v>
      </c>
      <c r="Q90" s="42">
        <f t="shared" si="41"/>
        <v>0.14894340237716103</v>
      </c>
      <c r="R90" s="4">
        <f t="shared" si="42"/>
        <v>115950.75741143533</v>
      </c>
      <c r="S90">
        <f t="shared" si="9"/>
        <v>1.1595075741143533E-4</v>
      </c>
      <c r="T90" s="41">
        <f t="shared" si="10"/>
        <v>7.0889977785720587E-4</v>
      </c>
      <c r="U90" s="42">
        <f t="shared" si="43"/>
        <v>0.20588912190518927</v>
      </c>
      <c r="V90" s="42">
        <f t="shared" si="44"/>
        <v>0.10865902973753937</v>
      </c>
      <c r="W90" s="42">
        <f t="shared" si="45"/>
        <v>0.10745555884087295</v>
      </c>
      <c r="X90" s="42">
        <f t="shared" si="46"/>
        <v>1.2034708966664198E-3</v>
      </c>
      <c r="Y90" s="42">
        <f t="shared" si="29"/>
        <v>1.9166682922286504E-3</v>
      </c>
      <c r="Z90" s="10">
        <f t="shared" si="47"/>
        <v>2.7037225177614967</v>
      </c>
      <c r="AA90">
        <f t="shared" si="14"/>
        <v>947510.52921579138</v>
      </c>
      <c r="AB90" s="10">
        <f t="shared" si="15"/>
        <v>0.94751052921579138</v>
      </c>
      <c r="AC90" s="10">
        <f t="shared" si="16"/>
        <v>0.8465105292157914</v>
      </c>
      <c r="AD90" s="3">
        <f t="shared" si="17"/>
        <v>122.77165035762022</v>
      </c>
      <c r="AI90" s="94">
        <f t="shared" si="28"/>
        <v>0.10745555884087295</v>
      </c>
    </row>
    <row r="91" spans="2:35">
      <c r="B91" s="39">
        <f t="shared" si="30"/>
        <v>63</v>
      </c>
      <c r="C91" s="42">
        <f t="shared" si="31"/>
        <v>1.1330935251796266</v>
      </c>
      <c r="D91" s="10">
        <f t="shared" si="32"/>
        <v>13.866906474820347</v>
      </c>
      <c r="E91" s="40">
        <f t="shared" si="33"/>
        <v>18.266187050359306</v>
      </c>
      <c r="F91" s="40">
        <f t="shared" si="34"/>
        <v>46</v>
      </c>
      <c r="G91" s="3">
        <f t="shared" si="35"/>
        <v>82.733812949640694</v>
      </c>
      <c r="H91" s="3">
        <f t="shared" si="36"/>
        <v>111.95687429327049</v>
      </c>
      <c r="I91">
        <f t="shared" si="1"/>
        <v>1.1195687429327048E-4</v>
      </c>
      <c r="J91" s="4">
        <f t="shared" si="37"/>
        <v>409.7057710120207</v>
      </c>
      <c r="K91" s="40">
        <f t="shared" si="38"/>
        <v>3.6594963337293467</v>
      </c>
      <c r="L91" s="40">
        <f t="shared" si="4"/>
        <v>2.3405036662706533</v>
      </c>
      <c r="M91" s="10">
        <f t="shared" si="39"/>
        <v>0.94751052921579138</v>
      </c>
      <c r="N91" s="10">
        <f t="shared" si="5"/>
        <v>8.26</v>
      </c>
      <c r="O91" s="10">
        <f t="shared" si="6"/>
        <v>0.31900000000000001</v>
      </c>
      <c r="P91" s="10">
        <f t="shared" si="40"/>
        <v>8.119146122654632</v>
      </c>
      <c r="Q91" s="42">
        <f t="shared" si="41"/>
        <v>0.15115861210969719</v>
      </c>
      <c r="R91" s="4">
        <f t="shared" si="42"/>
        <v>115815.06022115561</v>
      </c>
      <c r="S91">
        <f t="shared" si="9"/>
        <v>1.1581506022115561E-4</v>
      </c>
      <c r="T91" s="41">
        <f t="shared" si="10"/>
        <v>7.0903547504748551E-4</v>
      </c>
      <c r="U91" s="42">
        <f t="shared" si="43"/>
        <v>0.20564816983229717</v>
      </c>
      <c r="V91" s="42">
        <f t="shared" si="44"/>
        <v>0.10877167491325287</v>
      </c>
      <c r="W91" s="42">
        <f t="shared" si="45"/>
        <v>0.10758469742097766</v>
      </c>
      <c r="X91" s="42">
        <f t="shared" si="46"/>
        <v>1.1869774922752124E-3</v>
      </c>
      <c r="Y91" s="42">
        <f t="shared" si="29"/>
        <v>1.9192976963218397E-3</v>
      </c>
      <c r="Z91" s="10">
        <f t="shared" si="47"/>
        <v>2.7069134956798893</v>
      </c>
      <c r="AA91">
        <f t="shared" si="14"/>
        <v>948509.59490713733</v>
      </c>
      <c r="AB91" s="10">
        <f t="shared" si="15"/>
        <v>0.94850959490713738</v>
      </c>
      <c r="AC91" s="10">
        <f t="shared" si="16"/>
        <v>0.8475095949071374</v>
      </c>
      <c r="AD91" s="3">
        <f t="shared" si="17"/>
        <v>122.91654748471899</v>
      </c>
      <c r="AI91" s="94">
        <f t="shared" si="28"/>
        <v>0.10758469742097766</v>
      </c>
    </row>
    <row r="92" spans="2:35">
      <c r="B92" s="39">
        <f t="shared" si="30"/>
        <v>64</v>
      </c>
      <c r="C92" s="42">
        <f t="shared" si="31"/>
        <v>1.1510791366904143</v>
      </c>
      <c r="D92" s="10">
        <f t="shared" si="32"/>
        <v>13.848920863309559</v>
      </c>
      <c r="E92" s="40">
        <f t="shared" si="33"/>
        <v>18.302158273380883</v>
      </c>
      <c r="F92" s="40">
        <f t="shared" si="34"/>
        <v>46</v>
      </c>
      <c r="G92" s="3">
        <f t="shared" si="35"/>
        <v>82.697841726619117</v>
      </c>
      <c r="H92" s="3">
        <f t="shared" si="36"/>
        <v>111.95687429327049</v>
      </c>
      <c r="I92">
        <f t="shared" ref="I92:I155" si="48">H92/1000^2</f>
        <v>1.1195687429327048E-4</v>
      </c>
      <c r="J92" s="4">
        <f t="shared" si="37"/>
        <v>410.73889012193945</v>
      </c>
      <c r="K92" s="40">
        <f t="shared" si="38"/>
        <v>3.66872416468158</v>
      </c>
      <c r="L92" s="40">
        <f t="shared" ref="L92:L155" si="49">IF((gstar-K92)&lt;0,0,gstar-K92)</f>
        <v>2.33127583531842</v>
      </c>
      <c r="M92" s="10">
        <f t="shared" si="39"/>
        <v>0.94850959490713738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8.1218760757279274</v>
      </c>
      <c r="Q92" s="42">
        <f t="shared" si="41"/>
        <v>0.15337307725827751</v>
      </c>
      <c r="R92" s="4">
        <f t="shared" si="42"/>
        <v>115679.26912650962</v>
      </c>
      <c r="S92">
        <f t="shared" ref="S92:S155" si="52">R92/1000^3</f>
        <v>1.1567926912650963E-4</v>
      </c>
      <c r="T92" s="41">
        <f t="shared" ref="T92:T155" si="53">(vc/1000^3-S92)</f>
        <v>7.0917126614213153E-4</v>
      </c>
      <c r="U92" s="42">
        <f t="shared" si="43"/>
        <v>0.20540705101717807</v>
      </c>
      <c r="V92" s="42">
        <f t="shared" si="44"/>
        <v>0.10888354475737684</v>
      </c>
      <c r="W92" s="42">
        <f t="shared" si="45"/>
        <v>0.10771167065568357</v>
      </c>
      <c r="X92" s="42">
        <f t="shared" si="46"/>
        <v>1.1718741016932682E-3</v>
      </c>
      <c r="Y92" s="42">
        <f t="shared" si="29"/>
        <v>1.9218927706785634E-3</v>
      </c>
      <c r="Z92" s="10">
        <f t="shared" si="47"/>
        <v>2.710054485334124</v>
      </c>
      <c r="AA92">
        <f t="shared" ref="AA92:AA155" si="54">Z92*rat*to+patm*1000000</f>
        <v>949493.00973502744</v>
      </c>
      <c r="AB92" s="10">
        <f t="shared" ref="AB92:AB155" si="55">AA92/1000000</f>
        <v>0.94949300973502748</v>
      </c>
      <c r="AC92" s="10">
        <f t="shared" ref="AC92:AC155" si="56">AB92-patm</f>
        <v>0.8484930097350275</v>
      </c>
      <c r="AD92" s="3">
        <f t="shared" ref="AD92:AD155" si="57">AC92*1000000/6895</f>
        <v>123.05917472589232</v>
      </c>
      <c r="AI92" s="94">
        <f t="shared" si="28"/>
        <v>0.10771167065568357</v>
      </c>
    </row>
    <row r="93" spans="2:35">
      <c r="B93" s="39">
        <f t="shared" si="30"/>
        <v>65</v>
      </c>
      <c r="C93" s="42">
        <f t="shared" si="31"/>
        <v>1.169064748201202</v>
      </c>
      <c r="D93" s="10">
        <f t="shared" si="32"/>
        <v>13.83093525179877</v>
      </c>
      <c r="E93" s="40">
        <f t="shared" si="33"/>
        <v>18.338129496402459</v>
      </c>
      <c r="F93" s="40">
        <f t="shared" si="34"/>
        <v>46</v>
      </c>
      <c r="G93" s="3">
        <f t="shared" si="35"/>
        <v>82.661870503597541</v>
      </c>
      <c r="H93" s="3">
        <f t="shared" si="36"/>
        <v>111.95687429327049</v>
      </c>
      <c r="I93">
        <f t="shared" si="48"/>
        <v>1.1195687429327048E-4</v>
      </c>
      <c r="J93" s="4">
        <f t="shared" si="37"/>
        <v>411.77404173059927</v>
      </c>
      <c r="K93" s="40">
        <f t="shared" si="38"/>
        <v>3.6779701499343322</v>
      </c>
      <c r="L93" s="40">
        <f t="shared" si="49"/>
        <v>2.3220298500656678</v>
      </c>
      <c r="M93" s="10">
        <f t="shared" si="39"/>
        <v>0.94949300973502748</v>
      </c>
      <c r="N93" s="10">
        <f t="shared" si="50"/>
        <v>8.26</v>
      </c>
      <c r="O93" s="10">
        <f t="shared" si="51"/>
        <v>0.31900000000000001</v>
      </c>
      <c r="P93" s="10">
        <f t="shared" si="40"/>
        <v>8.1245613509740213</v>
      </c>
      <c r="Q93" s="42">
        <f t="shared" si="41"/>
        <v>0.1555868104967657</v>
      </c>
      <c r="R93" s="4">
        <f t="shared" si="42"/>
        <v>115543.38434683171</v>
      </c>
      <c r="S93">
        <f t="shared" si="52"/>
        <v>1.1554338434683171E-4</v>
      </c>
      <c r="T93" s="41">
        <f t="shared" si="53"/>
        <v>7.093071509218095E-4</v>
      </c>
      <c r="U93" s="42">
        <f t="shared" si="43"/>
        <v>0.20516576584929519</v>
      </c>
      <c r="V93" s="42">
        <f t="shared" si="44"/>
        <v>0.10899468991469836</v>
      </c>
      <c r="W93" s="42">
        <f t="shared" si="45"/>
        <v>0.10783665479119799</v>
      </c>
      <c r="X93" s="42">
        <f t="shared" si="46"/>
        <v>1.1580351235003783E-3</v>
      </c>
      <c r="Y93" s="42">
        <f t="shared" si="29"/>
        <v>1.924456351522793E-3</v>
      </c>
      <c r="Z93" s="10">
        <f t="shared" si="47"/>
        <v>2.713149513608859</v>
      </c>
      <c r="AA93">
        <f t="shared" si="54"/>
        <v>950462.03447982739</v>
      </c>
      <c r="AB93" s="10">
        <f t="shared" si="55"/>
        <v>0.95046203447982736</v>
      </c>
      <c r="AC93" s="10">
        <f t="shared" si="56"/>
        <v>0.84946203447982738</v>
      </c>
      <c r="AD93" s="3">
        <f t="shared" si="57"/>
        <v>123.19971493543544</v>
      </c>
      <c r="AI93" s="94">
        <f t="shared" ref="AI93:AI156" si="58">($M93-patm)*1000000*$I93/SQRT(rat*to)*SQRT(k)*(2/(k+1))^((k+1)/2/(k-1))</f>
        <v>0.10783665479119799</v>
      </c>
    </row>
    <row r="94" spans="2:35">
      <c r="B94" s="39">
        <f t="shared" si="30"/>
        <v>66</v>
      </c>
      <c r="C94" s="42">
        <f t="shared" si="31"/>
        <v>1.1870503597119897</v>
      </c>
      <c r="D94" s="10">
        <f t="shared" si="32"/>
        <v>13.812949640287982</v>
      </c>
      <c r="E94" s="40">
        <f t="shared" si="33"/>
        <v>18.374100719424035</v>
      </c>
      <c r="F94" s="40">
        <f t="shared" si="34"/>
        <v>46</v>
      </c>
      <c r="G94" s="3">
        <f t="shared" si="35"/>
        <v>82.625899280575965</v>
      </c>
      <c r="H94" s="3">
        <f t="shared" si="36"/>
        <v>111.95687429327049</v>
      </c>
      <c r="I94">
        <f t="shared" si="48"/>
        <v>1.1195687429327048E-4</v>
      </c>
      <c r="J94" s="4">
        <f t="shared" si="37"/>
        <v>412.81122583799947</v>
      </c>
      <c r="K94" s="40">
        <f t="shared" si="38"/>
        <v>3.6872342894875976</v>
      </c>
      <c r="L94" s="40">
        <f t="shared" si="49"/>
        <v>2.3127657105124024</v>
      </c>
      <c r="M94" s="10">
        <f t="shared" si="39"/>
        <v>0.95046203447982736</v>
      </c>
      <c r="N94" s="10">
        <f t="shared" si="50"/>
        <v>8.26</v>
      </c>
      <c r="O94" s="10">
        <f t="shared" si="51"/>
        <v>0.31900000000000001</v>
      </c>
      <c r="P94" s="10">
        <f t="shared" si="40"/>
        <v>8.1272054812068042</v>
      </c>
      <c r="Q94" s="42">
        <f t="shared" si="41"/>
        <v>0.15779982351241756</v>
      </c>
      <c r="R94" s="4">
        <f t="shared" si="42"/>
        <v>115407.40610145635</v>
      </c>
      <c r="S94">
        <f t="shared" si="52"/>
        <v>1.1540740610145635E-4</v>
      </c>
      <c r="T94" s="41">
        <f t="shared" si="53"/>
        <v>7.0944312916718479E-4</v>
      </c>
      <c r="U94" s="42">
        <f t="shared" si="43"/>
        <v>0.20492431471811198</v>
      </c>
      <c r="V94" s="42">
        <f t="shared" si="44"/>
        <v>0.10910515639786517</v>
      </c>
      <c r="W94" s="42">
        <f t="shared" si="45"/>
        <v>0.10795981006259112</v>
      </c>
      <c r="X94" s="42">
        <f t="shared" si="46"/>
        <v>1.1453463352740501E-3</v>
      </c>
      <c r="Y94" s="42">
        <f t="shared" ref="Y94:Y157" si="59">IF((X94*(Q94-Q93)+Y93)&lt;0,0,X94*(Q94-Q93)+Y93)</f>
        <v>1.9269910178701837E-3</v>
      </c>
      <c r="Z94" s="10">
        <f t="shared" si="47"/>
        <v>2.7162022417953056</v>
      </c>
      <c r="AA94">
        <f t="shared" si="54"/>
        <v>951417.81545797328</v>
      </c>
      <c r="AB94" s="10">
        <f t="shared" si="55"/>
        <v>0.95141781545797333</v>
      </c>
      <c r="AC94" s="10">
        <f t="shared" si="56"/>
        <v>0.85041781545797335</v>
      </c>
      <c r="AD94" s="3">
        <f t="shared" si="57"/>
        <v>123.33833436663863</v>
      </c>
      <c r="AI94" s="94">
        <f t="shared" si="58"/>
        <v>0.10795981006259112</v>
      </c>
    </row>
    <row r="95" spans="2:35">
      <c r="B95" s="39">
        <f t="shared" si="30"/>
        <v>67</v>
      </c>
      <c r="C95" s="42">
        <f t="shared" si="31"/>
        <v>1.2050359712227774</v>
      </c>
      <c r="D95" s="10">
        <f t="shared" si="32"/>
        <v>13.794964028777194</v>
      </c>
      <c r="E95" s="40">
        <f t="shared" si="33"/>
        <v>18.410071942445612</v>
      </c>
      <c r="F95" s="40">
        <f t="shared" si="34"/>
        <v>46</v>
      </c>
      <c r="G95" s="3">
        <f t="shared" si="35"/>
        <v>82.589928057554388</v>
      </c>
      <c r="H95" s="3">
        <f t="shared" si="36"/>
        <v>111.95687429327049</v>
      </c>
      <c r="I95">
        <f t="shared" si="48"/>
        <v>1.1195687429327048E-4</v>
      </c>
      <c r="J95" s="4">
        <f t="shared" si="37"/>
        <v>413.85044244414053</v>
      </c>
      <c r="K95" s="40">
        <f t="shared" si="38"/>
        <v>3.6965165833413791</v>
      </c>
      <c r="L95" s="40">
        <f t="shared" si="49"/>
        <v>2.3034834166586209</v>
      </c>
      <c r="M95" s="10">
        <f t="shared" si="39"/>
        <v>0.95141781545797333</v>
      </c>
      <c r="N95" s="10">
        <f t="shared" si="50"/>
        <v>8.26</v>
      </c>
      <c r="O95" s="10">
        <f t="shared" si="51"/>
        <v>0.31900000000000001</v>
      </c>
      <c r="P95" s="10">
        <f t="shared" si="40"/>
        <v>8.1298116760779031</v>
      </c>
      <c r="Q95" s="42">
        <f t="shared" si="41"/>
        <v>0.1600121270967319</v>
      </c>
      <c r="R95" s="4">
        <f t="shared" si="42"/>
        <v>115271.33460971789</v>
      </c>
      <c r="S95">
        <f t="shared" si="52"/>
        <v>1.1527133460971789E-4</v>
      </c>
      <c r="T95" s="41">
        <f t="shared" si="53"/>
        <v>7.0957920065892329E-4</v>
      </c>
      <c r="U95" s="42">
        <f t="shared" si="43"/>
        <v>0.20468269801309166</v>
      </c>
      <c r="V95" s="42">
        <f t="shared" si="44"/>
        <v>0.10921498601431941</v>
      </c>
      <c r="W95" s="42">
        <f t="shared" si="45"/>
        <v>0.10808128215748616</v>
      </c>
      <c r="X95" s="42">
        <f t="shared" si="46"/>
        <v>1.133703856833243E-3</v>
      </c>
      <c r="Y95" s="42">
        <f t="shared" si="59"/>
        <v>1.9294991149762068E-3</v>
      </c>
      <c r="Z95" s="10">
        <f t="shared" si="47"/>
        <v>2.7192159989814413</v>
      </c>
      <c r="AA95">
        <f t="shared" si="54"/>
        <v>952361.39497613919</v>
      </c>
      <c r="AB95" s="10">
        <f t="shared" si="55"/>
        <v>0.95236139497613914</v>
      </c>
      <c r="AC95" s="10">
        <f t="shared" si="56"/>
        <v>0.85136139497613916</v>
      </c>
      <c r="AD95" s="3">
        <f t="shared" si="57"/>
        <v>123.47518418798248</v>
      </c>
      <c r="AI95" s="94">
        <f t="shared" si="58"/>
        <v>0.10808128215748616</v>
      </c>
    </row>
    <row r="96" spans="2:35">
      <c r="B96" s="39">
        <f t="shared" si="30"/>
        <v>68</v>
      </c>
      <c r="C96" s="42">
        <f t="shared" si="31"/>
        <v>1.2230215827335651</v>
      </c>
      <c r="D96" s="10">
        <f t="shared" si="32"/>
        <v>13.776978417266406</v>
      </c>
      <c r="E96" s="40">
        <f t="shared" si="33"/>
        <v>18.446043165467188</v>
      </c>
      <c r="F96" s="40">
        <f t="shared" si="34"/>
        <v>46</v>
      </c>
      <c r="G96" s="3">
        <f t="shared" si="35"/>
        <v>82.553956834532812</v>
      </c>
      <c r="H96" s="3">
        <f t="shared" si="36"/>
        <v>111.95687429327049</v>
      </c>
      <c r="I96">
        <f t="shared" si="48"/>
        <v>1.1195687429327048E-4</v>
      </c>
      <c r="J96" s="4">
        <f t="shared" si="37"/>
        <v>414.89169154902243</v>
      </c>
      <c r="K96" s="40">
        <f t="shared" si="38"/>
        <v>3.7058170314956782</v>
      </c>
      <c r="L96" s="40">
        <f t="shared" si="49"/>
        <v>2.2941829685043218</v>
      </c>
      <c r="M96" s="10">
        <f t="shared" si="39"/>
        <v>0.95236139497613914</v>
      </c>
      <c r="N96" s="10">
        <f t="shared" si="50"/>
        <v>8.26</v>
      </c>
      <c r="O96" s="10">
        <f t="shared" si="51"/>
        <v>0.31900000000000001</v>
      </c>
      <c r="P96" s="10">
        <f t="shared" si="40"/>
        <v>8.1323828519979919</v>
      </c>
      <c r="Q96" s="42">
        <f t="shared" si="41"/>
        <v>0.16222373122778544</v>
      </c>
      <c r="R96" s="4">
        <f t="shared" si="42"/>
        <v>115135.17009095072</v>
      </c>
      <c r="S96">
        <f t="shared" si="52"/>
        <v>1.1513517009095072E-4</v>
      </c>
      <c r="T96" s="41">
        <f t="shared" si="53"/>
        <v>7.0971536517769047E-4</v>
      </c>
      <c r="U96" s="42">
        <f t="shared" si="43"/>
        <v>0.20444091612369755</v>
      </c>
      <c r="V96" s="42">
        <f t="shared" si="44"/>
        <v>0.10932421675254038</v>
      </c>
      <c r="W96" s="42">
        <f t="shared" si="45"/>
        <v>0.10820120354469979</v>
      </c>
      <c r="X96" s="42">
        <f t="shared" si="46"/>
        <v>1.1230132078405841E-3</v>
      </c>
      <c r="Y96" s="42">
        <f t="shared" si="59"/>
        <v>1.9319827756258947E-3</v>
      </c>
      <c r="Z96" s="10">
        <f t="shared" si="47"/>
        <v>2.7221938123633365</v>
      </c>
      <c r="AA96">
        <f t="shared" si="54"/>
        <v>953293.7208214337</v>
      </c>
      <c r="AB96" s="10">
        <f t="shared" si="55"/>
        <v>0.95329372082143371</v>
      </c>
      <c r="AC96" s="10">
        <f t="shared" si="56"/>
        <v>0.85229372082143373</v>
      </c>
      <c r="AD96" s="3">
        <f t="shared" si="57"/>
        <v>123.61040185952628</v>
      </c>
      <c r="AI96" s="94">
        <f t="shared" si="58"/>
        <v>0.10820120354469979</v>
      </c>
    </row>
    <row r="97" spans="2:35">
      <c r="B97" s="39">
        <f t="shared" si="30"/>
        <v>69</v>
      </c>
      <c r="C97" s="42">
        <f t="shared" si="31"/>
        <v>1.2410071942443528</v>
      </c>
      <c r="D97" s="10">
        <f t="shared" si="32"/>
        <v>13.758992805755618</v>
      </c>
      <c r="E97" s="40">
        <f t="shared" si="33"/>
        <v>18.482014388488764</v>
      </c>
      <c r="F97" s="40">
        <f t="shared" si="34"/>
        <v>46</v>
      </c>
      <c r="G97" s="3">
        <f t="shared" si="35"/>
        <v>82.517985611511236</v>
      </c>
      <c r="H97" s="3">
        <f t="shared" si="36"/>
        <v>111.95687429327049</v>
      </c>
      <c r="I97">
        <f t="shared" si="48"/>
        <v>1.1195687429327048E-4</v>
      </c>
      <c r="J97" s="4">
        <f t="shared" si="37"/>
        <v>415.93497315264494</v>
      </c>
      <c r="K97" s="40">
        <f t="shared" si="38"/>
        <v>3.7151356339504917</v>
      </c>
      <c r="L97" s="40">
        <f t="shared" si="49"/>
        <v>2.2848643660495083</v>
      </c>
      <c r="M97" s="10">
        <f t="shared" si="39"/>
        <v>0.95329372082143371</v>
      </c>
      <c r="N97" s="10">
        <f t="shared" si="50"/>
        <v>8.26</v>
      </c>
      <c r="O97" s="10">
        <f t="shared" si="51"/>
        <v>0.31900000000000001</v>
      </c>
      <c r="P97" s="10">
        <f t="shared" si="40"/>
        <v>8.1349216592435987</v>
      </c>
      <c r="Q97" s="42">
        <f t="shared" si="41"/>
        <v>0.16443464514486675</v>
      </c>
      <c r="R97" s="4">
        <f t="shared" si="42"/>
        <v>114998.91276448926</v>
      </c>
      <c r="S97">
        <f t="shared" si="52"/>
        <v>1.1499891276448926E-4</v>
      </c>
      <c r="T97" s="41">
        <f t="shared" si="53"/>
        <v>7.0985162250415191E-4</v>
      </c>
      <c r="U97" s="42">
        <f t="shared" si="43"/>
        <v>0.204198969439393</v>
      </c>
      <c r="V97" s="42">
        <f t="shared" si="44"/>
        <v>0.10943288313275949</v>
      </c>
      <c r="W97" s="42">
        <f t="shared" si="45"/>
        <v>0.10831969468037027</v>
      </c>
      <c r="X97" s="42">
        <f t="shared" si="46"/>
        <v>1.1131884523892244E-3</v>
      </c>
      <c r="Y97" s="42">
        <f t="shared" si="59"/>
        <v>1.9344439394676162E-3</v>
      </c>
      <c r="Z97" s="10">
        <f t="shared" si="47"/>
        <v>2.7251384347667695</v>
      </c>
      <c r="AA97">
        <f t="shared" si="54"/>
        <v>954215.65487816324</v>
      </c>
      <c r="AB97" s="10">
        <f t="shared" si="55"/>
        <v>0.95421565487816329</v>
      </c>
      <c r="AC97" s="10">
        <f t="shared" si="56"/>
        <v>0.85321565487816331</v>
      </c>
      <c r="AD97" s="3">
        <f t="shared" si="57"/>
        <v>123.74411238261978</v>
      </c>
      <c r="AI97" s="94">
        <f t="shared" si="58"/>
        <v>0.10831969468037027</v>
      </c>
    </row>
    <row r="98" spans="2:35">
      <c r="B98" s="39">
        <f t="shared" si="30"/>
        <v>70</v>
      </c>
      <c r="C98" s="42">
        <f t="shared" si="31"/>
        <v>1.2589928057551405</v>
      </c>
      <c r="D98" s="10">
        <f t="shared" si="32"/>
        <v>13.74100719424483</v>
      </c>
      <c r="E98" s="40">
        <f t="shared" si="33"/>
        <v>18.517985611510341</v>
      </c>
      <c r="F98" s="40">
        <f t="shared" si="34"/>
        <v>46</v>
      </c>
      <c r="G98" s="3">
        <f t="shared" si="35"/>
        <v>82.482014388489659</v>
      </c>
      <c r="H98" s="3">
        <f t="shared" si="36"/>
        <v>111.95687429327049</v>
      </c>
      <c r="I98">
        <f t="shared" si="48"/>
        <v>1.1195687429327048E-4</v>
      </c>
      <c r="J98" s="4">
        <f t="shared" si="37"/>
        <v>416.98028725500831</v>
      </c>
      <c r="K98" s="40">
        <f t="shared" si="38"/>
        <v>3.7244723907058219</v>
      </c>
      <c r="L98" s="40">
        <f t="shared" si="49"/>
        <v>2.2755276092941781</v>
      </c>
      <c r="M98" s="10">
        <f t="shared" si="39"/>
        <v>0.95421565487816329</v>
      </c>
      <c r="N98" s="10">
        <f t="shared" si="50"/>
        <v>8.26</v>
      </c>
      <c r="O98" s="10">
        <f t="shared" si="51"/>
        <v>0.31900000000000001</v>
      </c>
      <c r="P98" s="10">
        <f t="shared" si="40"/>
        <v>8.1374305065218078</v>
      </c>
      <c r="Q98" s="42">
        <f t="shared" si="41"/>
        <v>0.16664487741614367</v>
      </c>
      <c r="R98" s="4">
        <f t="shared" si="42"/>
        <v>114862.56284966788</v>
      </c>
      <c r="S98">
        <f t="shared" si="52"/>
        <v>1.1486256284966789E-4</v>
      </c>
      <c r="T98" s="41">
        <f t="shared" si="53"/>
        <v>7.0998797241897328E-4</v>
      </c>
      <c r="U98" s="42">
        <f t="shared" si="43"/>
        <v>0.20395685834964128</v>
      </c>
      <c r="V98" s="42">
        <f t="shared" si="44"/>
        <v>0.10954101652485944</v>
      </c>
      <c r="W98" s="42">
        <f t="shared" si="45"/>
        <v>0.10843686510307868</v>
      </c>
      <c r="X98" s="42">
        <f t="shared" si="46"/>
        <v>1.1041514217807608E-3</v>
      </c>
      <c r="Y98" s="42">
        <f t="shared" si="59"/>
        <v>1.9368843705724124E-3</v>
      </c>
      <c r="Z98" s="10">
        <f t="shared" si="47"/>
        <v>2.7280523696384975</v>
      </c>
      <c r="AA98">
        <f t="shared" si="54"/>
        <v>955127.98095236742</v>
      </c>
      <c r="AB98" s="10">
        <f t="shared" si="55"/>
        <v>0.95512798095236739</v>
      </c>
      <c r="AC98" s="10">
        <f t="shared" si="56"/>
        <v>0.85412798095236742</v>
      </c>
      <c r="AD98" s="3">
        <f t="shared" si="57"/>
        <v>123.87642943471609</v>
      </c>
      <c r="AI98" s="94">
        <f t="shared" si="58"/>
        <v>0.10843686510307868</v>
      </c>
    </row>
    <row r="99" spans="2:35">
      <c r="B99" s="39">
        <f t="shared" si="30"/>
        <v>71</v>
      </c>
      <c r="C99" s="42">
        <f t="shared" si="31"/>
        <v>1.2769784172659282</v>
      </c>
      <c r="D99" s="10">
        <f t="shared" si="32"/>
        <v>13.723021582734042</v>
      </c>
      <c r="E99" s="40">
        <f t="shared" si="33"/>
        <v>18.553956834531917</v>
      </c>
      <c r="F99" s="40">
        <f t="shared" si="34"/>
        <v>46</v>
      </c>
      <c r="G99" s="3">
        <f t="shared" si="35"/>
        <v>82.446043165468083</v>
      </c>
      <c r="H99" s="3">
        <f t="shared" si="36"/>
        <v>111.95687429327049</v>
      </c>
      <c r="I99">
        <f t="shared" si="48"/>
        <v>1.1195687429327048E-4</v>
      </c>
      <c r="J99" s="4">
        <f t="shared" si="37"/>
        <v>418.02763385611229</v>
      </c>
      <c r="K99" s="40">
        <f t="shared" si="38"/>
        <v>3.733827301761667</v>
      </c>
      <c r="L99" s="40">
        <f t="shared" si="49"/>
        <v>2.266172698238333</v>
      </c>
      <c r="M99" s="10">
        <f t="shared" si="39"/>
        <v>0.95512798095236739</v>
      </c>
      <c r="N99" s="10">
        <f t="shared" si="50"/>
        <v>8.26</v>
      </c>
      <c r="O99" s="10">
        <f t="shared" si="51"/>
        <v>0.31900000000000001</v>
      </c>
      <c r="P99" s="10">
        <f t="shared" si="40"/>
        <v>8.1399115832361524</v>
      </c>
      <c r="Q99" s="42">
        <f t="shared" si="41"/>
        <v>0.16885443600002661</v>
      </c>
      <c r="R99" s="4">
        <f t="shared" si="42"/>
        <v>114726.12056582102</v>
      </c>
      <c r="S99">
        <f t="shared" si="52"/>
        <v>1.1472612056582102E-4</v>
      </c>
      <c r="T99" s="41">
        <f t="shared" si="53"/>
        <v>7.1012441470282017E-4</v>
      </c>
      <c r="U99" s="42">
        <f t="shared" si="43"/>
        <v>0.20371458324390576</v>
      </c>
      <c r="V99" s="42">
        <f t="shared" si="44"/>
        <v>0.10964864543657328</v>
      </c>
      <c r="W99" s="42">
        <f t="shared" si="45"/>
        <v>0.10855281442828488</v>
      </c>
      <c r="X99" s="42">
        <f t="shared" si="46"/>
        <v>1.0958310082884032E-3</v>
      </c>
      <c r="Y99" s="42">
        <f t="shared" si="59"/>
        <v>1.9393056733832612E-3</v>
      </c>
      <c r="Z99" s="10">
        <f t="shared" si="47"/>
        <v>2.7309378937419591</v>
      </c>
      <c r="AA99">
        <f t="shared" si="54"/>
        <v>956031.41187763424</v>
      </c>
      <c r="AB99" s="10">
        <f t="shared" si="55"/>
        <v>0.95603141187763419</v>
      </c>
      <c r="AC99" s="10">
        <f t="shared" si="56"/>
        <v>0.85503141187763421</v>
      </c>
      <c r="AD99" s="3">
        <f t="shared" si="57"/>
        <v>124.00745639994695</v>
      </c>
      <c r="AI99" s="94">
        <f t="shared" si="58"/>
        <v>0.10855281442828488</v>
      </c>
    </row>
    <row r="100" spans="2:35">
      <c r="B100" s="39">
        <f t="shared" si="30"/>
        <v>72</v>
      </c>
      <c r="C100" s="42">
        <f t="shared" si="31"/>
        <v>1.2949640287767159</v>
      </c>
      <c r="D100" s="10">
        <f t="shared" si="32"/>
        <v>13.705035971223253</v>
      </c>
      <c r="E100" s="40">
        <f t="shared" si="33"/>
        <v>18.589928057553493</v>
      </c>
      <c r="F100" s="40">
        <f t="shared" si="34"/>
        <v>46</v>
      </c>
      <c r="G100" s="3">
        <f t="shared" si="35"/>
        <v>82.410071942446507</v>
      </c>
      <c r="H100" s="3">
        <f t="shared" si="36"/>
        <v>111.95687429327049</v>
      </c>
      <c r="I100">
        <f t="shared" si="48"/>
        <v>1.1195687429327048E-4</v>
      </c>
      <c r="J100" s="4">
        <f t="shared" si="37"/>
        <v>419.07701295595712</v>
      </c>
      <c r="K100" s="40">
        <f t="shared" si="38"/>
        <v>3.7432003671180292</v>
      </c>
      <c r="L100" s="40">
        <f t="shared" si="49"/>
        <v>2.2567996328819708</v>
      </c>
      <c r="M100" s="10">
        <f t="shared" si="39"/>
        <v>0.95603141187763419</v>
      </c>
      <c r="N100" s="10">
        <f t="shared" si="50"/>
        <v>8.26</v>
      </c>
      <c r="O100" s="10">
        <f t="shared" si="51"/>
        <v>0.31900000000000001</v>
      </c>
      <c r="P100" s="10">
        <f t="shared" si="40"/>
        <v>8.1423668796728439</v>
      </c>
      <c r="Q100" s="42">
        <f t="shared" si="41"/>
        <v>0.17106332830082532</v>
      </c>
      <c r="R100" s="4">
        <f t="shared" si="42"/>
        <v>114589.58613228305</v>
      </c>
      <c r="S100">
        <f t="shared" si="52"/>
        <v>1.1458958613228305E-4</v>
      </c>
      <c r="T100" s="41">
        <f t="shared" si="53"/>
        <v>7.1026094913635815E-4</v>
      </c>
      <c r="U100" s="42">
        <f t="shared" si="43"/>
        <v>0.20347214451164972</v>
      </c>
      <c r="V100" s="42">
        <f t="shared" si="44"/>
        <v>0.10975579577527708</v>
      </c>
      <c r="W100" s="42">
        <f t="shared" si="45"/>
        <v>0.10866763325141947</v>
      </c>
      <c r="X100" s="42">
        <f t="shared" si="46"/>
        <v>1.0881625238576137E-3</v>
      </c>
      <c r="Y100" s="42">
        <f t="shared" si="59"/>
        <v>1.941709307204228E-3</v>
      </c>
      <c r="Z100" s="10">
        <f t="shared" si="47"/>
        <v>2.7337970777715563</v>
      </c>
      <c r="AA100">
        <f t="shared" si="54"/>
        <v>956926.59596924123</v>
      </c>
      <c r="AB100" s="10">
        <f t="shared" si="55"/>
        <v>0.95692659596924123</v>
      </c>
      <c r="AC100" s="10">
        <f t="shared" si="56"/>
        <v>0.85592659596924126</v>
      </c>
      <c r="AD100" s="3">
        <f t="shared" si="57"/>
        <v>124.13728730518365</v>
      </c>
      <c r="AI100" s="94">
        <f t="shared" si="58"/>
        <v>0.10866763325141947</v>
      </c>
    </row>
    <row r="101" spans="2:35">
      <c r="B101" s="39">
        <f t="shared" si="30"/>
        <v>73</v>
      </c>
      <c r="C101" s="42">
        <f t="shared" si="31"/>
        <v>1.3129496402875036</v>
      </c>
      <c r="D101" s="10">
        <f t="shared" si="32"/>
        <v>13.687050359712465</v>
      </c>
      <c r="E101" s="40">
        <f t="shared" si="33"/>
        <v>18.625899280575069</v>
      </c>
      <c r="F101" s="40">
        <f t="shared" si="34"/>
        <v>46</v>
      </c>
      <c r="G101" s="3">
        <f t="shared" si="35"/>
        <v>82.374100719424931</v>
      </c>
      <c r="H101" s="3">
        <f t="shared" si="36"/>
        <v>111.95687429327049</v>
      </c>
      <c r="I101">
        <f t="shared" si="48"/>
        <v>1.1195687429327048E-4</v>
      </c>
      <c r="J101" s="4">
        <f t="shared" si="37"/>
        <v>420.12842455454256</v>
      </c>
      <c r="K101" s="40">
        <f t="shared" si="38"/>
        <v>3.7525915867749058</v>
      </c>
      <c r="L101" s="40">
        <f t="shared" si="49"/>
        <v>2.2474084132250942</v>
      </c>
      <c r="M101" s="10">
        <f t="shared" si="39"/>
        <v>0.95692659596924123</v>
      </c>
      <c r="N101" s="10">
        <f t="shared" si="50"/>
        <v>8.26</v>
      </c>
      <c r="O101" s="10">
        <f t="shared" si="51"/>
        <v>0.31900000000000001</v>
      </c>
      <c r="P101" s="10">
        <f t="shared" si="40"/>
        <v>8.1447982053061594</v>
      </c>
      <c r="Q101" s="42">
        <f t="shared" si="41"/>
        <v>0.17327156121923826</v>
      </c>
      <c r="R101" s="4">
        <f t="shared" si="42"/>
        <v>114452.95976838836</v>
      </c>
      <c r="S101">
        <f t="shared" si="52"/>
        <v>1.1445295976838836E-4</v>
      </c>
      <c r="T101" s="41">
        <f t="shared" si="53"/>
        <v>7.1039757550025279E-4</v>
      </c>
      <c r="U101" s="42">
        <f t="shared" si="43"/>
        <v>0.20322954254233647</v>
      </c>
      <c r="V101" s="42">
        <f t="shared" si="44"/>
        <v>0.10986249108522883</v>
      </c>
      <c r="W101" s="42">
        <f t="shared" si="45"/>
        <v>0.10878140396815329</v>
      </c>
      <c r="X101" s="42">
        <f t="shared" si="46"/>
        <v>1.0810871170755382E-3</v>
      </c>
      <c r="Y101" s="42">
        <f t="shared" si="59"/>
        <v>1.9440965993638263E-3</v>
      </c>
      <c r="Z101" s="10">
        <f t="shared" si="47"/>
        <v>2.7366318050773453</v>
      </c>
      <c r="AA101">
        <f t="shared" si="54"/>
        <v>957814.12288668263</v>
      </c>
      <c r="AB101" s="10">
        <f t="shared" si="55"/>
        <v>0.95781412288668266</v>
      </c>
      <c r="AC101" s="10">
        <f t="shared" si="56"/>
        <v>0.85681412288668268</v>
      </c>
      <c r="AD101" s="3">
        <f t="shared" si="57"/>
        <v>124.2660076702948</v>
      </c>
      <c r="AI101" s="94">
        <f t="shared" si="58"/>
        <v>0.10878140396815329</v>
      </c>
    </row>
    <row r="102" spans="2:35">
      <c r="B102" s="39">
        <f t="shared" si="30"/>
        <v>74</v>
      </c>
      <c r="C102" s="42">
        <f t="shared" si="31"/>
        <v>1.3309352517982913</v>
      </c>
      <c r="D102" s="10">
        <f t="shared" si="32"/>
        <v>13.669064748201677</v>
      </c>
      <c r="E102" s="40">
        <f t="shared" si="33"/>
        <v>18.661870503596646</v>
      </c>
      <c r="F102" s="40">
        <f t="shared" si="34"/>
        <v>46</v>
      </c>
      <c r="G102" s="3">
        <f t="shared" si="35"/>
        <v>82.338129496403354</v>
      </c>
      <c r="H102" s="3">
        <f t="shared" si="36"/>
        <v>111.95687429327049</v>
      </c>
      <c r="I102">
        <f t="shared" si="48"/>
        <v>1.1195687429327048E-4</v>
      </c>
      <c r="J102" s="4">
        <f t="shared" si="37"/>
        <v>421.18186865186863</v>
      </c>
      <c r="K102" s="40">
        <f t="shared" si="38"/>
        <v>3.7620009607322973</v>
      </c>
      <c r="L102" s="40">
        <f t="shared" si="49"/>
        <v>2.2379990392677027</v>
      </c>
      <c r="M102" s="10">
        <f t="shared" si="39"/>
        <v>0.95781412288668266</v>
      </c>
      <c r="N102" s="10">
        <f t="shared" si="50"/>
        <v>8.26</v>
      </c>
      <c r="O102" s="10">
        <f t="shared" si="51"/>
        <v>0.31900000000000001</v>
      </c>
      <c r="P102" s="10">
        <f t="shared" si="40"/>
        <v>8.1472072054005942</v>
      </c>
      <c r="Q102" s="42">
        <f t="shared" si="41"/>
        <v>0.17547914119816227</v>
      </c>
      <c r="R102" s="4">
        <f t="shared" si="42"/>
        <v>114316.24169347137</v>
      </c>
      <c r="S102">
        <f t="shared" si="52"/>
        <v>1.1431624169347137E-4</v>
      </c>
      <c r="T102" s="41">
        <f t="shared" si="53"/>
        <v>7.1053429357516979E-4</v>
      </c>
      <c r="U102" s="42">
        <f t="shared" si="43"/>
        <v>0.20298677772542936</v>
      </c>
      <c r="V102" s="42">
        <f t="shared" si="44"/>
        <v>0.10996875276311799</v>
      </c>
      <c r="W102" s="42">
        <f t="shared" si="45"/>
        <v>0.10889420151947773</v>
      </c>
      <c r="X102" s="42">
        <f t="shared" si="46"/>
        <v>1.0745512436402538E-3</v>
      </c>
      <c r="Y102" s="42">
        <f t="shared" si="59"/>
        <v>1.9464687571756146E-3</v>
      </c>
      <c r="Z102" s="10">
        <f t="shared" si="47"/>
        <v>2.7394437886757554</v>
      </c>
      <c r="AA102">
        <f t="shared" si="54"/>
        <v>958694.52895956894</v>
      </c>
      <c r="AB102" s="10">
        <f t="shared" si="55"/>
        <v>0.95869452895956897</v>
      </c>
      <c r="AC102" s="10">
        <f t="shared" si="56"/>
        <v>0.85769452895956899</v>
      </c>
      <c r="AD102" s="3">
        <f t="shared" si="57"/>
        <v>124.39369528057563</v>
      </c>
      <c r="AI102" s="94">
        <f t="shared" si="58"/>
        <v>0.10889420151947773</v>
      </c>
    </row>
    <row r="103" spans="2:35">
      <c r="B103" s="39">
        <f t="shared" si="30"/>
        <v>75</v>
      </c>
      <c r="C103" s="42">
        <f t="shared" si="31"/>
        <v>1.348920863309079</v>
      </c>
      <c r="D103" s="10">
        <f t="shared" si="32"/>
        <v>13.651079136690889</v>
      </c>
      <c r="E103" s="40">
        <f t="shared" si="33"/>
        <v>18.697841726618222</v>
      </c>
      <c r="F103" s="40">
        <f t="shared" si="34"/>
        <v>46</v>
      </c>
      <c r="G103" s="3">
        <f t="shared" si="35"/>
        <v>82.302158273381778</v>
      </c>
      <c r="H103" s="3">
        <f t="shared" si="36"/>
        <v>111.95687429327049</v>
      </c>
      <c r="I103">
        <f t="shared" si="48"/>
        <v>1.1195687429327048E-4</v>
      </c>
      <c r="J103" s="4">
        <f t="shared" si="37"/>
        <v>422.23734524793576</v>
      </c>
      <c r="K103" s="40">
        <f t="shared" si="38"/>
        <v>3.7714284889902077</v>
      </c>
      <c r="L103" s="40">
        <f t="shared" si="49"/>
        <v>2.2285715110097923</v>
      </c>
      <c r="M103" s="10">
        <f t="shared" si="39"/>
        <v>0.95869452895956897</v>
      </c>
      <c r="N103" s="10">
        <f t="shared" si="50"/>
        <v>8.26</v>
      </c>
      <c r="O103" s="10">
        <f t="shared" si="51"/>
        <v>0.31900000000000001</v>
      </c>
      <c r="P103" s="10">
        <f t="shared" si="40"/>
        <v>8.1495953760714954</v>
      </c>
      <c r="Q103" s="42">
        <f t="shared" si="41"/>
        <v>0.17768607426426225</v>
      </c>
      <c r="R103" s="4">
        <f t="shared" si="42"/>
        <v>114179.43212686644</v>
      </c>
      <c r="S103">
        <f t="shared" si="52"/>
        <v>1.1417943212686644E-4</v>
      </c>
      <c r="T103" s="41">
        <f t="shared" si="53"/>
        <v>7.106711031417747E-4</v>
      </c>
      <c r="U103" s="42">
        <f t="shared" si="43"/>
        <v>0.20274385045039164</v>
      </c>
      <c r="V103" s="42">
        <f t="shared" si="44"/>
        <v>0.11007460025374116</v>
      </c>
      <c r="W103" s="42">
        <f t="shared" si="45"/>
        <v>0.10900609406858379</v>
      </c>
      <c r="X103" s="42">
        <f t="shared" si="46"/>
        <v>1.0685061851573724E-3</v>
      </c>
      <c r="Y103" s="42">
        <f t="shared" si="59"/>
        <v>1.9488268788069706E-3</v>
      </c>
      <c r="Z103" s="10">
        <f t="shared" si="47"/>
        <v>2.742234586704718</v>
      </c>
      <c r="AA103">
        <f t="shared" si="54"/>
        <v>959568.30202648393</v>
      </c>
      <c r="AB103" s="10">
        <f t="shared" si="55"/>
        <v>0.95956830202648391</v>
      </c>
      <c r="AC103" s="10">
        <f t="shared" si="56"/>
        <v>0.85856830202648393</v>
      </c>
      <c r="AD103" s="3">
        <f t="shared" si="57"/>
        <v>124.52042088854009</v>
      </c>
      <c r="AI103" s="94">
        <f t="shared" si="58"/>
        <v>0.10900609406858379</v>
      </c>
    </row>
    <row r="104" spans="2:35">
      <c r="B104" s="39">
        <f t="shared" ref="B104:B167" si="60">1+B103</f>
        <v>76</v>
      </c>
      <c r="C104" s="42">
        <f t="shared" ref="C104:C167" si="61">xincp+C103</f>
        <v>1.3669064748198667</v>
      </c>
      <c r="D104" s="10">
        <f t="shared" ref="D104:D167" si="62">(F104-E104)/2</f>
        <v>13.633093525180101</v>
      </c>
      <c r="E104" s="40">
        <f t="shared" ref="E104:E167" si="63">E103+ci*2*xincp</f>
        <v>18.733812949639798</v>
      </c>
      <c r="F104" s="40">
        <f t="shared" ref="F104:F167" si="64">F103-osi*2*xincp</f>
        <v>46</v>
      </c>
      <c r="G104" s="3">
        <f t="shared" ref="G104:G167" si="65">G103-ei*n*2*xincp</f>
        <v>82.266187050360202</v>
      </c>
      <c r="H104" s="3">
        <f t="shared" ref="H104:H167" si="66">PI()/4*(dto+erate*(two-D104)/two)^2</f>
        <v>111.95687429327049</v>
      </c>
      <c r="I104">
        <f t="shared" si="48"/>
        <v>1.1195687429327048E-4</v>
      </c>
      <c r="J104" s="4">
        <f t="shared" ref="J104:J167" si="67">PI()/4*dc^2-PI()/4*(F104^2-E104^2)</f>
        <v>423.29485434274352</v>
      </c>
      <c r="K104" s="40">
        <f t="shared" ref="K104:K167" si="68">J104/H104</f>
        <v>3.7808741715486334</v>
      </c>
      <c r="L104" s="40">
        <f t="shared" si="49"/>
        <v>2.2191258284513666</v>
      </c>
      <c r="M104" s="10">
        <f t="shared" ref="M104:M167" si="69">AB103</f>
        <v>0.95956830202648391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8.1519640779496534</v>
      </c>
      <c r="Q104" s="42">
        <f t="shared" ref="Q104:Q167" si="71">xincp/P104+Q103</f>
        <v>0.17989236606569906</v>
      </c>
      <c r="R104" s="4">
        <f t="shared" ref="R104:R167" si="72">PI()/4*(F104^2-E104^2)*G104</f>
        <v>114042.53128790799</v>
      </c>
      <c r="S104">
        <f t="shared" si="52"/>
        <v>1.1404253128790799E-4</v>
      </c>
      <c r="T104" s="41">
        <f t="shared" si="53"/>
        <v>7.1080800398073323E-4</v>
      </c>
      <c r="U104" s="42">
        <f t="shared" ref="U104:U167" si="73">rhopgrain*R104/1000^2</f>
        <v>0.20250076110668669</v>
      </c>
      <c r="V104" s="42">
        <f t="shared" ref="V104:V167" si="74">(U103-U104)/(Q104-Q103)</f>
        <v>0.11018005122742515</v>
      </c>
      <c r="W104" s="42">
        <f t="shared" ref="W104:W167" si="75">IF(V104&lt;AI104,IF(AB103&gt;pbd,AI104,0),AI104)</f>
        <v>0.10911714361584191</v>
      </c>
      <c r="X104" s="42">
        <f t="shared" ref="X104:X167" si="76">V104-W104</f>
        <v>1.0629076115832442E-3</v>
      </c>
      <c r="Y104" s="42">
        <f t="shared" si="59"/>
        <v>1.9511719631560916E-3</v>
      </c>
      <c r="Z104" s="10">
        <f t="shared" ref="Z104:Z167" si="77">Y104/T104</f>
        <v>2.7450056164659888</v>
      </c>
      <c r="AA104">
        <f t="shared" si="54"/>
        <v>960435.88583150692</v>
      </c>
      <c r="AB104" s="10">
        <f t="shared" si="55"/>
        <v>0.96043588583150696</v>
      </c>
      <c r="AC104" s="10">
        <f t="shared" si="56"/>
        <v>0.85943588583150698</v>
      </c>
      <c r="AD104" s="3">
        <f t="shared" si="57"/>
        <v>124.64624885156012</v>
      </c>
      <c r="AI104" s="94">
        <f t="shared" si="58"/>
        <v>0.10911714361584191</v>
      </c>
    </row>
    <row r="105" spans="2:35">
      <c r="B105" s="39">
        <f t="shared" si="60"/>
        <v>77</v>
      </c>
      <c r="C105" s="42">
        <f t="shared" si="61"/>
        <v>1.3848920863306544</v>
      </c>
      <c r="D105" s="10">
        <f t="shared" si="62"/>
        <v>13.615107913669313</v>
      </c>
      <c r="E105" s="40">
        <f t="shared" si="63"/>
        <v>18.769784172661375</v>
      </c>
      <c r="F105" s="40">
        <f t="shared" si="64"/>
        <v>46</v>
      </c>
      <c r="G105" s="3">
        <f t="shared" si="65"/>
        <v>82.230215827338625</v>
      </c>
      <c r="H105" s="3">
        <f t="shared" si="66"/>
        <v>111.95687429327049</v>
      </c>
      <c r="I105">
        <f t="shared" si="48"/>
        <v>1.1195687429327048E-4</v>
      </c>
      <c r="J105" s="4">
        <f t="shared" si="67"/>
        <v>424.35439593629189</v>
      </c>
      <c r="K105" s="40">
        <f t="shared" si="68"/>
        <v>3.7903380084075731</v>
      </c>
      <c r="L105" s="40">
        <f t="shared" si="49"/>
        <v>2.2096619915924269</v>
      </c>
      <c r="M105" s="10">
        <f t="shared" si="69"/>
        <v>0.96043588583150696</v>
      </c>
      <c r="N105" s="10">
        <f t="shared" si="50"/>
        <v>8.26</v>
      </c>
      <c r="O105" s="10">
        <f t="shared" si="51"/>
        <v>0.31900000000000001</v>
      </c>
      <c r="P105" s="10">
        <f t="shared" si="70"/>
        <v>8.1543145485805422</v>
      </c>
      <c r="Q105" s="42">
        <f t="shared" si="71"/>
        <v>0.18209802190637528</v>
      </c>
      <c r="R105" s="4">
        <f t="shared" si="72"/>
        <v>113905.53939593042</v>
      </c>
      <c r="S105">
        <f t="shared" si="52"/>
        <v>1.1390553939593042E-4</v>
      </c>
      <c r="T105" s="41">
        <f t="shared" si="53"/>
        <v>7.1094499587271071E-4</v>
      </c>
      <c r="U105" s="42">
        <f t="shared" si="73"/>
        <v>0.20225751008377779</v>
      </c>
      <c r="V105" s="42">
        <f t="shared" si="74"/>
        <v>0.11028512174153128</v>
      </c>
      <c r="W105" s="42">
        <f t="shared" si="75"/>
        <v>0.10922740655756481</v>
      </c>
      <c r="X105" s="42">
        <f t="shared" si="76"/>
        <v>1.0577151839664678E-3</v>
      </c>
      <c r="Y105" s="42">
        <f t="shared" si="59"/>
        <v>1.9535049188293793E-3</v>
      </c>
      <c r="Z105" s="10">
        <f t="shared" si="77"/>
        <v>2.7477581671861708</v>
      </c>
      <c r="AA105">
        <f t="shared" si="54"/>
        <v>961297.68401957094</v>
      </c>
      <c r="AB105" s="10">
        <f t="shared" si="55"/>
        <v>0.96129768401957094</v>
      </c>
      <c r="AC105" s="10">
        <f t="shared" si="56"/>
        <v>0.86029768401957096</v>
      </c>
      <c r="AD105" s="3">
        <f t="shared" si="57"/>
        <v>124.77123771132284</v>
      </c>
      <c r="AI105" s="94">
        <f t="shared" si="58"/>
        <v>0.10922740655756481</v>
      </c>
    </row>
    <row r="106" spans="2:35">
      <c r="B106" s="39">
        <f t="shared" si="60"/>
        <v>78</v>
      </c>
      <c r="C106" s="42">
        <f t="shared" si="61"/>
        <v>1.4028776978414421</v>
      </c>
      <c r="D106" s="10">
        <f t="shared" si="62"/>
        <v>13.597122302158525</v>
      </c>
      <c r="E106" s="40">
        <f t="shared" si="63"/>
        <v>18.805755395682951</v>
      </c>
      <c r="F106" s="40">
        <f t="shared" si="64"/>
        <v>46</v>
      </c>
      <c r="G106" s="3">
        <f t="shared" si="65"/>
        <v>82.194244604317049</v>
      </c>
      <c r="H106" s="3">
        <f t="shared" si="66"/>
        <v>111.95687429327049</v>
      </c>
      <c r="I106">
        <f t="shared" si="48"/>
        <v>1.1195687429327048E-4</v>
      </c>
      <c r="J106" s="4">
        <f t="shared" si="67"/>
        <v>425.41597002858134</v>
      </c>
      <c r="K106" s="40">
        <f t="shared" si="68"/>
        <v>3.7998199995670321</v>
      </c>
      <c r="L106" s="40">
        <f t="shared" si="49"/>
        <v>2.2001800004329679</v>
      </c>
      <c r="M106" s="10">
        <f t="shared" si="69"/>
        <v>0.96129768401957094</v>
      </c>
      <c r="N106" s="10">
        <f t="shared" si="50"/>
        <v>8.26</v>
      </c>
      <c r="O106" s="10">
        <f t="shared" si="51"/>
        <v>0.31900000000000001</v>
      </c>
      <c r="P106" s="10">
        <f t="shared" si="70"/>
        <v>8.1566479136780945</v>
      </c>
      <c r="Q106" s="42">
        <f t="shared" si="71"/>
        <v>0.1843030467770243</v>
      </c>
      <c r="R106" s="4">
        <f t="shared" si="72"/>
        <v>113768.45667026809</v>
      </c>
      <c r="S106">
        <f t="shared" si="52"/>
        <v>1.1376845667026809E-4</v>
      </c>
      <c r="T106" s="41">
        <f t="shared" si="53"/>
        <v>7.1108207859837307E-4</v>
      </c>
      <c r="U106" s="42">
        <f t="shared" si="73"/>
        <v>0.20201409777112822</v>
      </c>
      <c r="V106" s="42">
        <f t="shared" si="74"/>
        <v>0.11038982638682236</v>
      </c>
      <c r="W106" s="42">
        <f t="shared" si="75"/>
        <v>0.10933693419378536</v>
      </c>
      <c r="X106" s="42">
        <f t="shared" si="76"/>
        <v>1.0528921930370028E-3</v>
      </c>
      <c r="Y106" s="42">
        <f t="shared" si="59"/>
        <v>1.9558265723011383E-3</v>
      </c>
      <c r="Z106" s="10">
        <f t="shared" si="77"/>
        <v>2.7504934116133315</v>
      </c>
      <c r="AA106">
        <f t="shared" si="54"/>
        <v>962154.06376725575</v>
      </c>
      <c r="AB106" s="10">
        <f t="shared" si="55"/>
        <v>0.96215406376725576</v>
      </c>
      <c r="AC106" s="10">
        <f t="shared" si="56"/>
        <v>0.86115406376725578</v>
      </c>
      <c r="AD106" s="3">
        <f t="shared" si="57"/>
        <v>124.89544072041417</v>
      </c>
      <c r="AI106" s="94">
        <f t="shared" si="58"/>
        <v>0.10933693419378536</v>
      </c>
    </row>
    <row r="107" spans="2:35">
      <c r="B107" s="39">
        <f t="shared" si="60"/>
        <v>79</v>
      </c>
      <c r="C107" s="42">
        <f t="shared" si="61"/>
        <v>1.4208633093522298</v>
      </c>
      <c r="D107" s="10">
        <f t="shared" si="62"/>
        <v>13.579136690647736</v>
      </c>
      <c r="E107" s="40">
        <f t="shared" si="63"/>
        <v>18.841726618704527</v>
      </c>
      <c r="F107" s="40">
        <f t="shared" si="64"/>
        <v>46</v>
      </c>
      <c r="G107" s="3">
        <f t="shared" si="65"/>
        <v>82.158273381295473</v>
      </c>
      <c r="H107" s="3">
        <f t="shared" si="66"/>
        <v>111.95687429327049</v>
      </c>
      <c r="I107">
        <f t="shared" si="48"/>
        <v>1.1195687429327048E-4</v>
      </c>
      <c r="J107" s="4">
        <f t="shared" si="67"/>
        <v>426.47957661961118</v>
      </c>
      <c r="K107" s="40">
        <f t="shared" si="68"/>
        <v>3.8093201450270038</v>
      </c>
      <c r="L107" s="40">
        <f t="shared" si="49"/>
        <v>2.1906798549729962</v>
      </c>
      <c r="M107" s="10">
        <f t="shared" si="69"/>
        <v>0.96215406376725576</v>
      </c>
      <c r="N107" s="10">
        <f t="shared" si="50"/>
        <v>8.26</v>
      </c>
      <c r="O107" s="10">
        <f t="shared" si="51"/>
        <v>0.31900000000000001</v>
      </c>
      <c r="P107" s="10">
        <f t="shared" si="70"/>
        <v>8.1589651973394197</v>
      </c>
      <c r="Q107" s="42">
        <f t="shared" si="71"/>
        <v>0.18650744538343736</v>
      </c>
      <c r="R107" s="4">
        <f t="shared" si="72"/>
        <v>113631.28333025546</v>
      </c>
      <c r="S107">
        <f t="shared" si="52"/>
        <v>1.1363128333025547E-4</v>
      </c>
      <c r="T107" s="41">
        <f t="shared" si="53"/>
        <v>7.1121925193838565E-4</v>
      </c>
      <c r="U107" s="42">
        <f t="shared" si="73"/>
        <v>0.20177052455820144</v>
      </c>
      <c r="V107" s="42">
        <f t="shared" si="74"/>
        <v>0.11049417842044493</v>
      </c>
      <c r="W107" s="42">
        <f t="shared" si="75"/>
        <v>0.10944577318970131</v>
      </c>
      <c r="X107" s="42">
        <f t="shared" si="76"/>
        <v>1.0484052307436209E-3</v>
      </c>
      <c r="Y107" s="42">
        <f t="shared" si="59"/>
        <v>1.9581376753307457E-3</v>
      </c>
      <c r="Z107" s="10">
        <f t="shared" si="77"/>
        <v>2.7532124165564391</v>
      </c>
      <c r="AA107">
        <f t="shared" si="54"/>
        <v>963005.35908258858</v>
      </c>
      <c r="AB107" s="10">
        <f t="shared" si="55"/>
        <v>0.96300535908258855</v>
      </c>
      <c r="AC107" s="10">
        <f t="shared" si="56"/>
        <v>0.86200535908258857</v>
      </c>
      <c r="AD107" s="3">
        <f t="shared" si="57"/>
        <v>125.01890632089754</v>
      </c>
      <c r="AI107" s="94">
        <f t="shared" si="58"/>
        <v>0.10944577318970131</v>
      </c>
    </row>
    <row r="108" spans="2:35">
      <c r="B108" s="39">
        <f t="shared" si="60"/>
        <v>80</v>
      </c>
      <c r="C108" s="42">
        <f t="shared" si="61"/>
        <v>1.4388489208630175</v>
      </c>
      <c r="D108" s="10">
        <f t="shared" si="62"/>
        <v>13.561151079136948</v>
      </c>
      <c r="E108" s="40">
        <f t="shared" si="63"/>
        <v>18.877697841726103</v>
      </c>
      <c r="F108" s="40">
        <f t="shared" si="64"/>
        <v>46</v>
      </c>
      <c r="G108" s="3">
        <f t="shared" si="65"/>
        <v>82.122302158273897</v>
      </c>
      <c r="H108" s="3">
        <f t="shared" si="66"/>
        <v>111.95687429327049</v>
      </c>
      <c r="I108">
        <f t="shared" si="48"/>
        <v>1.1195687429327048E-4</v>
      </c>
      <c r="J108" s="4">
        <f t="shared" si="67"/>
        <v>427.54521570938186</v>
      </c>
      <c r="K108" s="40">
        <f t="shared" si="68"/>
        <v>3.8188384447874926</v>
      </c>
      <c r="L108" s="40">
        <f t="shared" si="49"/>
        <v>2.1811615552125074</v>
      </c>
      <c r="M108" s="10">
        <f t="shared" si="69"/>
        <v>0.96300535908258855</v>
      </c>
      <c r="N108" s="10">
        <f t="shared" si="50"/>
        <v>8.26</v>
      </c>
      <c r="O108" s="10">
        <f t="shared" si="51"/>
        <v>0.31900000000000001</v>
      </c>
      <c r="P108" s="10">
        <f t="shared" si="70"/>
        <v>8.1612673313177009</v>
      </c>
      <c r="Q108" s="42">
        <f t="shared" si="71"/>
        <v>0.18871122217209499</v>
      </c>
      <c r="R108" s="4">
        <f t="shared" si="72"/>
        <v>113494.0195952269</v>
      </c>
      <c r="S108">
        <f t="shared" si="52"/>
        <v>1.134940195952269E-4</v>
      </c>
      <c r="T108" s="41">
        <f t="shared" si="53"/>
        <v>7.1135651567341425E-4</v>
      </c>
      <c r="U108" s="42">
        <f t="shared" si="73"/>
        <v>0.20152679083446062</v>
      </c>
      <c r="V108" s="42">
        <f t="shared" si="74"/>
        <v>0.11059818988713324</v>
      </c>
      <c r="W108" s="42">
        <f t="shared" si="75"/>
        <v>0.10955396599505343</v>
      </c>
      <c r="X108" s="42">
        <f t="shared" si="76"/>
        <v>1.0442238920798097E-3</v>
      </c>
      <c r="Y108" s="42">
        <f t="shared" si="59"/>
        <v>1.9604389117062731E-3</v>
      </c>
      <c r="Z108" s="10">
        <f t="shared" si="77"/>
        <v>2.7559161524659683</v>
      </c>
      <c r="AA108">
        <f t="shared" si="54"/>
        <v>963851.87380464317</v>
      </c>
      <c r="AB108" s="10">
        <f t="shared" si="55"/>
        <v>0.96385187380464321</v>
      </c>
      <c r="AC108" s="10">
        <f t="shared" si="56"/>
        <v>0.86285187380464323</v>
      </c>
      <c r="AD108" s="3">
        <f t="shared" si="57"/>
        <v>125.14167857935364</v>
      </c>
      <c r="AI108" s="94">
        <f t="shared" si="58"/>
        <v>0.10955396599505343</v>
      </c>
    </row>
    <row r="109" spans="2:35">
      <c r="B109" s="39">
        <f t="shared" si="60"/>
        <v>81</v>
      </c>
      <c r="C109" s="42">
        <f t="shared" si="61"/>
        <v>1.4568345323738052</v>
      </c>
      <c r="D109" s="10">
        <f t="shared" si="62"/>
        <v>13.54316546762616</v>
      </c>
      <c r="E109" s="40">
        <f t="shared" si="63"/>
        <v>18.91366906474768</v>
      </c>
      <c r="F109" s="40">
        <f t="shared" si="64"/>
        <v>46</v>
      </c>
      <c r="G109" s="3">
        <f t="shared" si="65"/>
        <v>82.08633093525232</v>
      </c>
      <c r="H109" s="3">
        <f t="shared" si="66"/>
        <v>111.95687429327049</v>
      </c>
      <c r="I109">
        <f t="shared" si="48"/>
        <v>1.1195687429327048E-4</v>
      </c>
      <c r="J109" s="4">
        <f t="shared" si="67"/>
        <v>428.61288729789339</v>
      </c>
      <c r="K109" s="40">
        <f t="shared" si="68"/>
        <v>3.828374898848498</v>
      </c>
      <c r="L109" s="40">
        <f t="shared" si="49"/>
        <v>2.171625101151502</v>
      </c>
      <c r="M109" s="10">
        <f t="shared" si="69"/>
        <v>0.96385187380464321</v>
      </c>
      <c r="N109" s="10">
        <f t="shared" si="50"/>
        <v>8.26</v>
      </c>
      <c r="O109" s="10">
        <f t="shared" si="51"/>
        <v>0.31900000000000001</v>
      </c>
      <c r="P109" s="10">
        <f t="shared" si="70"/>
        <v>8.1635551634422043</v>
      </c>
      <c r="Q109" s="42">
        <f t="shared" si="71"/>
        <v>0.1909143813534441</v>
      </c>
      <c r="R109" s="4">
        <f t="shared" si="72"/>
        <v>113356.66568451677</v>
      </c>
      <c r="S109">
        <f t="shared" si="52"/>
        <v>1.1335666568451678E-4</v>
      </c>
      <c r="T109" s="41">
        <f t="shared" si="53"/>
        <v>7.1149386958412443E-4</v>
      </c>
      <c r="U109" s="42">
        <f t="shared" si="73"/>
        <v>0.20128289698936908</v>
      </c>
      <c r="V109" s="42">
        <f t="shared" si="74"/>
        <v>0.1107018717286683</v>
      </c>
      <c r="W109" s="42">
        <f t="shared" si="75"/>
        <v>0.10966155122535058</v>
      </c>
      <c r="X109" s="42">
        <f t="shared" si="76"/>
        <v>1.0403205033177182E-3</v>
      </c>
      <c r="Y109" s="42">
        <f t="shared" si="59"/>
        <v>1.9627309033747034E-3</v>
      </c>
      <c r="Z109" s="10">
        <f t="shared" si="77"/>
        <v>2.7586055021414873</v>
      </c>
      <c r="AA109">
        <f t="shared" si="54"/>
        <v>964693.8843298041</v>
      </c>
      <c r="AB109" s="10">
        <f t="shared" si="55"/>
        <v>0.96469388432980407</v>
      </c>
      <c r="AC109" s="10">
        <f t="shared" si="56"/>
        <v>0.8636938843298041</v>
      </c>
      <c r="AD109" s="3">
        <f t="shared" si="57"/>
        <v>125.2637975822776</v>
      </c>
      <c r="AI109" s="94">
        <f t="shared" si="58"/>
        <v>0.10966155122535058</v>
      </c>
    </row>
    <row r="110" spans="2:35">
      <c r="B110" s="39">
        <f t="shared" si="60"/>
        <v>82</v>
      </c>
      <c r="C110" s="42">
        <f t="shared" si="61"/>
        <v>1.4748201438845929</v>
      </c>
      <c r="D110" s="10">
        <f t="shared" si="62"/>
        <v>13.525179856115372</v>
      </c>
      <c r="E110" s="40">
        <f t="shared" si="63"/>
        <v>18.949640287769256</v>
      </c>
      <c r="F110" s="40">
        <f t="shared" si="64"/>
        <v>46</v>
      </c>
      <c r="G110" s="3">
        <f t="shared" si="65"/>
        <v>82.050359712230744</v>
      </c>
      <c r="H110" s="3">
        <f t="shared" si="66"/>
        <v>111.95687429327049</v>
      </c>
      <c r="I110">
        <f t="shared" si="48"/>
        <v>1.1195687429327048E-4</v>
      </c>
      <c r="J110" s="4">
        <f t="shared" si="67"/>
        <v>429.68259138514554</v>
      </c>
      <c r="K110" s="40">
        <f t="shared" si="68"/>
        <v>3.8379295072100179</v>
      </c>
      <c r="L110" s="40">
        <f t="shared" si="49"/>
        <v>2.1620704927899821</v>
      </c>
      <c r="M110" s="10">
        <f t="shared" si="69"/>
        <v>0.96469388432980407</v>
      </c>
      <c r="N110" s="10">
        <f t="shared" si="50"/>
        <v>8.26</v>
      </c>
      <c r="O110" s="10">
        <f t="shared" si="51"/>
        <v>0.31900000000000001</v>
      </c>
      <c r="P110" s="10">
        <f t="shared" si="70"/>
        <v>8.1658294652629806</v>
      </c>
      <c r="Q110" s="42">
        <f t="shared" si="71"/>
        <v>0.19311692692303964</v>
      </c>
      <c r="R110" s="4">
        <f t="shared" si="72"/>
        <v>113219.22181745952</v>
      </c>
      <c r="S110">
        <f t="shared" si="52"/>
        <v>1.1321922181745952E-4</v>
      </c>
      <c r="T110" s="41">
        <f t="shared" si="53"/>
        <v>7.1163131345118168E-4</v>
      </c>
      <c r="U110" s="42">
        <f t="shared" si="73"/>
        <v>0.20103884341239017</v>
      </c>
      <c r="V110" s="42">
        <f t="shared" si="74"/>
        <v>0.11080523388386454</v>
      </c>
      <c r="W110" s="42">
        <f t="shared" si="75"/>
        <v>0.10976856400835593</v>
      </c>
      <c r="X110" s="42">
        <f t="shared" si="76"/>
        <v>1.036669875508614E-3</v>
      </c>
      <c r="Y110" s="42">
        <f t="shared" si="59"/>
        <v>1.9650142160161379E-3</v>
      </c>
      <c r="Z110" s="10">
        <f t="shared" si="77"/>
        <v>2.7612812686480228</v>
      </c>
      <c r="AA110">
        <f t="shared" si="54"/>
        <v>965531.64209030836</v>
      </c>
      <c r="AB110" s="10">
        <f t="shared" si="55"/>
        <v>0.9655316420903084</v>
      </c>
      <c r="AC110" s="10">
        <f t="shared" si="56"/>
        <v>0.86453164209030842</v>
      </c>
      <c r="AD110" s="3">
        <f t="shared" si="57"/>
        <v>125.3852997955487</v>
      </c>
      <c r="AI110" s="94">
        <f t="shared" si="58"/>
        <v>0.10976856400835593</v>
      </c>
    </row>
    <row r="111" spans="2:35">
      <c r="B111" s="39">
        <f t="shared" si="60"/>
        <v>83</v>
      </c>
      <c r="C111" s="42">
        <f t="shared" si="61"/>
        <v>1.4928057553953806</v>
      </c>
      <c r="D111" s="10">
        <f t="shared" si="62"/>
        <v>13.507194244604584</v>
      </c>
      <c r="E111" s="40">
        <f t="shared" si="63"/>
        <v>18.985611510790832</v>
      </c>
      <c r="F111" s="40">
        <f t="shared" si="64"/>
        <v>46</v>
      </c>
      <c r="G111" s="3">
        <f t="shared" si="65"/>
        <v>82.014388489209168</v>
      </c>
      <c r="H111" s="3">
        <f t="shared" si="66"/>
        <v>111.95687429327049</v>
      </c>
      <c r="I111">
        <f t="shared" si="48"/>
        <v>1.1195687429327048E-4</v>
      </c>
      <c r="J111" s="4">
        <f t="shared" si="67"/>
        <v>430.75432797113854</v>
      </c>
      <c r="K111" s="40">
        <f t="shared" si="68"/>
        <v>3.8475022698720549</v>
      </c>
      <c r="L111" s="40">
        <f t="shared" si="49"/>
        <v>2.1524977301279451</v>
      </c>
      <c r="M111" s="10">
        <f t="shared" si="69"/>
        <v>0.9655316420903084</v>
      </c>
      <c r="N111" s="10">
        <f t="shared" si="50"/>
        <v>8.26</v>
      </c>
      <c r="O111" s="10">
        <f t="shared" si="51"/>
        <v>0.31900000000000001</v>
      </c>
      <c r="P111" s="10">
        <f t="shared" si="70"/>
        <v>8.168090938993835</v>
      </c>
      <c r="Q111" s="42">
        <f t="shared" si="71"/>
        <v>0.19531886268074844</v>
      </c>
      <c r="R111" s="4">
        <f t="shared" si="72"/>
        <v>113081.6882133895</v>
      </c>
      <c r="S111">
        <f t="shared" si="52"/>
        <v>1.130816882133895E-4</v>
      </c>
      <c r="T111" s="41">
        <f t="shared" si="53"/>
        <v>7.1176884705525167E-4</v>
      </c>
      <c r="U111" s="42">
        <f t="shared" si="73"/>
        <v>0.20079463049298721</v>
      </c>
      <c r="V111" s="42">
        <f t="shared" si="74"/>
        <v>0.11090828537935052</v>
      </c>
      <c r="W111" s="42">
        <f t="shared" si="75"/>
        <v>0.1098750362990898</v>
      </c>
      <c r="X111" s="42">
        <f t="shared" si="76"/>
        <v>1.0332490802607147E-3</v>
      </c>
      <c r="Y111" s="42">
        <f t="shared" si="59"/>
        <v>1.9672893641125835E-3</v>
      </c>
      <c r="Z111" s="10">
        <f t="shared" si="77"/>
        <v>2.7639441825133306</v>
      </c>
      <c r="AA111">
        <f t="shared" si="54"/>
        <v>966365.37580764433</v>
      </c>
      <c r="AB111" s="10">
        <f t="shared" si="55"/>
        <v>0.96636537580764437</v>
      </c>
      <c r="AC111" s="10">
        <f t="shared" si="56"/>
        <v>0.86536537580764439</v>
      </c>
      <c r="AD111" s="3">
        <f t="shared" si="57"/>
        <v>125.50621839124646</v>
      </c>
      <c r="AI111" s="94">
        <f t="shared" si="58"/>
        <v>0.1098750362990898</v>
      </c>
    </row>
    <row r="112" spans="2:35">
      <c r="B112" s="39">
        <f t="shared" si="60"/>
        <v>84</v>
      </c>
      <c r="C112" s="42">
        <f t="shared" si="61"/>
        <v>1.5107913669061683</v>
      </c>
      <c r="D112" s="10">
        <f t="shared" si="62"/>
        <v>13.489208633093796</v>
      </c>
      <c r="E112" s="40">
        <f t="shared" si="63"/>
        <v>19.021582733812409</v>
      </c>
      <c r="F112" s="40">
        <f t="shared" si="64"/>
        <v>46</v>
      </c>
      <c r="G112" s="3">
        <f t="shared" si="65"/>
        <v>81.978417266187591</v>
      </c>
      <c r="H112" s="3">
        <f t="shared" si="66"/>
        <v>111.95687429327049</v>
      </c>
      <c r="I112">
        <f t="shared" si="48"/>
        <v>1.1195687429327048E-4</v>
      </c>
      <c r="J112" s="4">
        <f t="shared" si="67"/>
        <v>431.82809705587215</v>
      </c>
      <c r="K112" s="40">
        <f t="shared" si="68"/>
        <v>3.8570931868346068</v>
      </c>
      <c r="L112" s="40">
        <f t="shared" si="49"/>
        <v>2.1429068131653932</v>
      </c>
      <c r="M112" s="10">
        <f t="shared" si="69"/>
        <v>0.96636537580764437</v>
      </c>
      <c r="N112" s="10">
        <f t="shared" si="50"/>
        <v>8.26</v>
      </c>
      <c r="O112" s="10">
        <f t="shared" si="51"/>
        <v>0.31900000000000001</v>
      </c>
      <c r="P112" s="10">
        <f t="shared" si="70"/>
        <v>8.1703402238184051</v>
      </c>
      <c r="Q112" s="42">
        <f t="shared" si="71"/>
        <v>0.19752019224819481</v>
      </c>
      <c r="R112" s="4">
        <f t="shared" si="72"/>
        <v>112944.06509164114</v>
      </c>
      <c r="S112">
        <f t="shared" si="52"/>
        <v>1.1294406509164114E-4</v>
      </c>
      <c r="T112" s="41">
        <f t="shared" si="53"/>
        <v>7.1190647017699998E-4</v>
      </c>
      <c r="U112" s="42">
        <f t="shared" si="73"/>
        <v>0.20055025862062351</v>
      </c>
      <c r="V112" s="42">
        <f t="shared" si="74"/>
        <v>0.1110110344118911</v>
      </c>
      <c r="W112" s="42">
        <f t="shared" si="75"/>
        <v>0.10998099716621845</v>
      </c>
      <c r="X112" s="42">
        <f t="shared" si="76"/>
        <v>1.0300372456726464E-3</v>
      </c>
      <c r="Y112" s="42">
        <f t="shared" si="59"/>
        <v>1.9695568155570537E-3</v>
      </c>
      <c r="Z112" s="10">
        <f t="shared" si="77"/>
        <v>2.76659490827126</v>
      </c>
      <c r="AA112">
        <f t="shared" si="54"/>
        <v>967195.29354121722</v>
      </c>
      <c r="AB112" s="10">
        <f t="shared" si="55"/>
        <v>0.96719529354121725</v>
      </c>
      <c r="AC112" s="10">
        <f t="shared" si="56"/>
        <v>0.86619529354121727</v>
      </c>
      <c r="AD112" s="3">
        <f t="shared" si="57"/>
        <v>125.62658354477408</v>
      </c>
      <c r="AI112" s="94">
        <f t="shared" si="58"/>
        <v>0.10998099716621845</v>
      </c>
    </row>
    <row r="113" spans="2:35">
      <c r="B113" s="39">
        <f t="shared" si="60"/>
        <v>85</v>
      </c>
      <c r="C113" s="42">
        <f t="shared" si="61"/>
        <v>1.528776978416956</v>
      </c>
      <c r="D113" s="10">
        <f t="shared" si="62"/>
        <v>13.471223021583008</v>
      </c>
      <c r="E113" s="40">
        <f t="shared" si="63"/>
        <v>19.057553956833985</v>
      </c>
      <c r="F113" s="40">
        <f t="shared" si="64"/>
        <v>46</v>
      </c>
      <c r="G113" s="3">
        <f t="shared" si="65"/>
        <v>81.942446043166015</v>
      </c>
      <c r="H113" s="3">
        <f t="shared" si="66"/>
        <v>111.95687429327049</v>
      </c>
      <c r="I113">
        <f t="shared" si="48"/>
        <v>1.1195687429327048E-4</v>
      </c>
      <c r="J113" s="4">
        <f t="shared" si="67"/>
        <v>432.90389863934661</v>
      </c>
      <c r="K113" s="40">
        <f t="shared" si="68"/>
        <v>3.8667022580976758</v>
      </c>
      <c r="L113" s="40">
        <f t="shared" si="49"/>
        <v>2.1332977419023242</v>
      </c>
      <c r="M113" s="10">
        <f t="shared" si="69"/>
        <v>0.96719529354121725</v>
      </c>
      <c r="N113" s="10">
        <f t="shared" si="50"/>
        <v>8.26</v>
      </c>
      <c r="O113" s="10">
        <f t="shared" si="51"/>
        <v>0.31900000000000001</v>
      </c>
      <c r="P113" s="10">
        <f t="shared" si="70"/>
        <v>8.1725779016178546</v>
      </c>
      <c r="Q113" s="42">
        <f t="shared" si="71"/>
        <v>0.19972091908461043</v>
      </c>
      <c r="R113" s="4">
        <f t="shared" si="72"/>
        <v>112806.35267154883</v>
      </c>
      <c r="S113">
        <f t="shared" si="52"/>
        <v>1.1280635267154883E-4</v>
      </c>
      <c r="T113" s="41">
        <f t="shared" si="53"/>
        <v>7.120441825970924E-4</v>
      </c>
      <c r="U113" s="42">
        <f t="shared" si="73"/>
        <v>0.20030572818476239</v>
      </c>
      <c r="V113" s="42">
        <f t="shared" si="74"/>
        <v>0.11111348842339336</v>
      </c>
      <c r="W113" s="42">
        <f t="shared" si="75"/>
        <v>0.11008647305242326</v>
      </c>
      <c r="X113" s="42">
        <f t="shared" si="76"/>
        <v>1.0270153709700941E-3</v>
      </c>
      <c r="Y113" s="42">
        <f t="shared" si="59"/>
        <v>1.9718169958453588E-3</v>
      </c>
      <c r="Z113" s="10">
        <f t="shared" si="77"/>
        <v>2.769234050411594</v>
      </c>
      <c r="AA113">
        <f t="shared" si="54"/>
        <v>968021.58455119096</v>
      </c>
      <c r="AB113" s="10">
        <f t="shared" si="55"/>
        <v>0.96802158455119092</v>
      </c>
      <c r="AC113" s="10">
        <f t="shared" si="56"/>
        <v>0.86702158455119094</v>
      </c>
      <c r="AD113" s="3">
        <f t="shared" si="57"/>
        <v>125.74642270503132</v>
      </c>
      <c r="AI113" s="94">
        <f t="shared" si="58"/>
        <v>0.11008647305242326</v>
      </c>
    </row>
    <row r="114" spans="2:35">
      <c r="B114" s="39">
        <f t="shared" si="60"/>
        <v>86</v>
      </c>
      <c r="C114" s="42">
        <f t="shared" si="61"/>
        <v>1.5467625899277437</v>
      </c>
      <c r="D114" s="10">
        <f t="shared" si="62"/>
        <v>13.453237410072219</v>
      </c>
      <c r="E114" s="40">
        <f t="shared" si="63"/>
        <v>19.093525179855561</v>
      </c>
      <c r="F114" s="40">
        <f t="shared" si="64"/>
        <v>46</v>
      </c>
      <c r="G114" s="3">
        <f t="shared" si="65"/>
        <v>81.906474820144439</v>
      </c>
      <c r="H114" s="3">
        <f t="shared" si="66"/>
        <v>111.95687429327049</v>
      </c>
      <c r="I114">
        <f t="shared" si="48"/>
        <v>1.1195687429327048E-4</v>
      </c>
      <c r="J114" s="4">
        <f t="shared" si="67"/>
        <v>433.98173272156168</v>
      </c>
      <c r="K114" s="40">
        <f t="shared" si="68"/>
        <v>3.8763294836612592</v>
      </c>
      <c r="L114" s="40">
        <f t="shared" si="49"/>
        <v>2.1236705163387408</v>
      </c>
      <c r="M114" s="10">
        <f t="shared" si="69"/>
        <v>0.96802158455119092</v>
      </c>
      <c r="N114" s="10">
        <f t="shared" si="50"/>
        <v>8.26</v>
      </c>
      <c r="O114" s="10">
        <f t="shared" si="51"/>
        <v>0.31900000000000001</v>
      </c>
      <c r="P114" s="10">
        <f t="shared" si="70"/>
        <v>8.1748045021742382</v>
      </c>
      <c r="Q114" s="42">
        <f t="shared" si="71"/>
        <v>0.20192104650123599</v>
      </c>
      <c r="R114" s="4">
        <f t="shared" si="72"/>
        <v>112668.55117244697</v>
      </c>
      <c r="S114">
        <f t="shared" si="52"/>
        <v>1.1266855117244697E-4</v>
      </c>
      <c r="T114" s="41">
        <f t="shared" si="53"/>
        <v>7.1218198409619417E-4</v>
      </c>
      <c r="U114" s="42">
        <f t="shared" si="73"/>
        <v>0.20006103957486718</v>
      </c>
      <c r="V114" s="42">
        <f t="shared" si="74"/>
        <v>0.11121565416902114</v>
      </c>
      <c r="W114" s="42">
        <f t="shared" si="75"/>
        <v>0.11019148801115281</v>
      </c>
      <c r="X114" s="42">
        <f t="shared" si="76"/>
        <v>1.0241661578683364E-3</v>
      </c>
      <c r="Y114" s="42">
        <f t="shared" si="59"/>
        <v>1.9740702918884649E-3</v>
      </c>
      <c r="Z114" s="10">
        <f t="shared" si="77"/>
        <v>2.7718621587903405</v>
      </c>
      <c r="AA114">
        <f t="shared" si="54"/>
        <v>968844.4209923991</v>
      </c>
      <c r="AB114" s="10">
        <f t="shared" si="55"/>
        <v>0.96884442099239909</v>
      </c>
      <c r="AC114" s="10">
        <f t="shared" si="56"/>
        <v>0.86784442099239911</v>
      </c>
      <c r="AD114" s="3">
        <f t="shared" si="57"/>
        <v>125.86576084008689</v>
      </c>
      <c r="AI114" s="94">
        <f t="shared" si="58"/>
        <v>0.11019148801115281</v>
      </c>
    </row>
    <row r="115" spans="2:35">
      <c r="B115" s="39">
        <f t="shared" si="60"/>
        <v>87</v>
      </c>
      <c r="C115" s="42">
        <f t="shared" si="61"/>
        <v>1.5647482014385314</v>
      </c>
      <c r="D115" s="10">
        <f t="shared" si="62"/>
        <v>13.435251798561431</v>
      </c>
      <c r="E115" s="40">
        <f t="shared" si="63"/>
        <v>19.129496402877137</v>
      </c>
      <c r="F115" s="40">
        <f t="shared" si="64"/>
        <v>46</v>
      </c>
      <c r="G115" s="3">
        <f t="shared" si="65"/>
        <v>81.870503597122863</v>
      </c>
      <c r="H115" s="3">
        <f t="shared" si="66"/>
        <v>111.95687429327049</v>
      </c>
      <c r="I115">
        <f t="shared" si="48"/>
        <v>1.1195687429327048E-4</v>
      </c>
      <c r="J115" s="4">
        <f t="shared" si="67"/>
        <v>435.06159930251761</v>
      </c>
      <c r="K115" s="40">
        <f t="shared" si="68"/>
        <v>3.8859748635253593</v>
      </c>
      <c r="L115" s="40">
        <f t="shared" si="49"/>
        <v>2.1140251364746407</v>
      </c>
      <c r="M115" s="10">
        <f t="shared" si="69"/>
        <v>0.96884442099239909</v>
      </c>
      <c r="N115" s="10">
        <f t="shared" si="50"/>
        <v>8.26</v>
      </c>
      <c r="O115" s="10">
        <f t="shared" si="51"/>
        <v>0.31900000000000001</v>
      </c>
      <c r="P115" s="10">
        <f t="shared" si="70"/>
        <v>8.1770205078977565</v>
      </c>
      <c r="Q115" s="42">
        <f t="shared" si="71"/>
        <v>0.20412057767440797</v>
      </c>
      <c r="R115" s="4">
        <f t="shared" si="72"/>
        <v>112530.66081366992</v>
      </c>
      <c r="S115">
        <f t="shared" si="52"/>
        <v>1.1253066081366992E-4</v>
      </c>
      <c r="T115" s="41">
        <f t="shared" si="53"/>
        <v>7.1231987445497121E-4</v>
      </c>
      <c r="U115" s="42">
        <f t="shared" si="73"/>
        <v>0.19981619318040114</v>
      </c>
      <c r="V115" s="42">
        <f t="shared" si="74"/>
        <v>0.11131753777917093</v>
      </c>
      <c r="W115" s="42">
        <f t="shared" si="75"/>
        <v>0.11029606392190532</v>
      </c>
      <c r="X115" s="42">
        <f t="shared" si="76"/>
        <v>1.0214738572656146E-3</v>
      </c>
      <c r="Y115" s="42">
        <f t="shared" si="59"/>
        <v>1.976317055480101E-3</v>
      </c>
      <c r="Z115" s="10">
        <f t="shared" si="77"/>
        <v>2.7744797335498639</v>
      </c>
      <c r="AA115">
        <f t="shared" si="54"/>
        <v>969663.95945479302</v>
      </c>
      <c r="AB115" s="10">
        <f t="shared" si="55"/>
        <v>0.969663959454793</v>
      </c>
      <c r="AC115" s="10">
        <f t="shared" si="56"/>
        <v>0.86866395945479302</v>
      </c>
      <c r="AD115" s="3">
        <f t="shared" si="57"/>
        <v>125.98462066059362</v>
      </c>
      <c r="AI115" s="94">
        <f t="shared" si="58"/>
        <v>0.11029606392190532</v>
      </c>
    </row>
    <row r="116" spans="2:35">
      <c r="B116" s="39">
        <f t="shared" si="60"/>
        <v>88</v>
      </c>
      <c r="C116" s="42">
        <f t="shared" si="61"/>
        <v>1.5827338129493191</v>
      </c>
      <c r="D116" s="10">
        <f t="shared" si="62"/>
        <v>13.417266187050643</v>
      </c>
      <c r="E116" s="40">
        <f t="shared" si="63"/>
        <v>19.165467625898714</v>
      </c>
      <c r="F116" s="40">
        <f t="shared" si="64"/>
        <v>46</v>
      </c>
      <c r="G116" s="3">
        <f t="shared" si="65"/>
        <v>81.834532374101286</v>
      </c>
      <c r="H116" s="3">
        <f t="shared" si="66"/>
        <v>111.95687429327049</v>
      </c>
      <c r="I116">
        <f t="shared" si="48"/>
        <v>1.1195687429327048E-4</v>
      </c>
      <c r="J116" s="4">
        <f t="shared" si="67"/>
        <v>436.14349838221437</v>
      </c>
      <c r="K116" s="40">
        <f t="shared" si="68"/>
        <v>3.8956383976899764</v>
      </c>
      <c r="L116" s="40">
        <f t="shared" si="49"/>
        <v>2.1043616023100236</v>
      </c>
      <c r="M116" s="10">
        <f t="shared" si="69"/>
        <v>0.969663959454793</v>
      </c>
      <c r="N116" s="10">
        <f t="shared" si="50"/>
        <v>8.26</v>
      </c>
      <c r="O116" s="10">
        <f t="shared" si="51"/>
        <v>0.31900000000000001</v>
      </c>
      <c r="P116" s="10">
        <f t="shared" si="70"/>
        <v>8.1792263581219959</v>
      </c>
      <c r="Q116" s="42">
        <f t="shared" si="71"/>
        <v>0.2063195156574518</v>
      </c>
      <c r="R116" s="4">
        <f t="shared" si="72"/>
        <v>112392.68181455211</v>
      </c>
      <c r="S116">
        <f t="shared" si="52"/>
        <v>1.1239268181455211E-4</v>
      </c>
      <c r="T116" s="41">
        <f t="shared" si="53"/>
        <v>7.1245785345408908E-4</v>
      </c>
      <c r="U116" s="42">
        <f t="shared" si="73"/>
        <v>0.1995711893908276</v>
      </c>
      <c r="V116" s="42">
        <f t="shared" si="74"/>
        <v>0.11141914481571631</v>
      </c>
      <c r="W116" s="42">
        <f t="shared" si="75"/>
        <v>0.11040022068600744</v>
      </c>
      <c r="X116" s="42">
        <f t="shared" si="76"/>
        <v>1.018924129708873E-3</v>
      </c>
      <c r="Y116" s="42">
        <f t="shared" si="59"/>
        <v>1.9785576064507578E-3</v>
      </c>
      <c r="Z116" s="10">
        <f t="shared" si="77"/>
        <v>2.7770872295932332</v>
      </c>
      <c r="AA116">
        <f t="shared" si="54"/>
        <v>970480.34236431867</v>
      </c>
      <c r="AB116" s="10">
        <f t="shared" si="55"/>
        <v>0.97048034236431868</v>
      </c>
      <c r="AC116" s="10">
        <f t="shared" si="56"/>
        <v>0.8694803423643187</v>
      </c>
      <c r="AD116" s="3">
        <f t="shared" si="57"/>
        <v>126.10302282296138</v>
      </c>
      <c r="AI116" s="94">
        <f t="shared" si="58"/>
        <v>0.11040022068600744</v>
      </c>
    </row>
    <row r="117" spans="2:35">
      <c r="B117" s="39">
        <f t="shared" si="60"/>
        <v>89</v>
      </c>
      <c r="C117" s="42">
        <f t="shared" si="61"/>
        <v>1.6007194244601068</v>
      </c>
      <c r="D117" s="10">
        <f t="shared" si="62"/>
        <v>13.399280575539855</v>
      </c>
      <c r="E117" s="40">
        <f t="shared" si="63"/>
        <v>19.20143884892029</v>
      </c>
      <c r="F117" s="40">
        <f t="shared" si="64"/>
        <v>46</v>
      </c>
      <c r="G117" s="3">
        <f t="shared" si="65"/>
        <v>81.79856115107971</v>
      </c>
      <c r="H117" s="3">
        <f t="shared" si="66"/>
        <v>111.95687429327049</v>
      </c>
      <c r="I117">
        <f t="shared" si="48"/>
        <v>1.1195687429327048E-4</v>
      </c>
      <c r="J117" s="4">
        <f t="shared" si="67"/>
        <v>437.22742996065176</v>
      </c>
      <c r="K117" s="40">
        <f t="shared" si="68"/>
        <v>3.9053200861551085</v>
      </c>
      <c r="L117" s="40">
        <f t="shared" si="49"/>
        <v>2.0946799138448915</v>
      </c>
      <c r="M117" s="10">
        <f t="shared" si="69"/>
        <v>0.97048034236431868</v>
      </c>
      <c r="N117" s="10">
        <f t="shared" si="50"/>
        <v>8.26</v>
      </c>
      <c r="O117" s="10">
        <f t="shared" si="51"/>
        <v>0.31900000000000001</v>
      </c>
      <c r="P117" s="10">
        <f t="shared" si="70"/>
        <v>8.1814224530067001</v>
      </c>
      <c r="Q117" s="42">
        <f t="shared" si="71"/>
        <v>0.20851786339149136</v>
      </c>
      <c r="R117" s="4">
        <f t="shared" si="72"/>
        <v>112254.61439442795</v>
      </c>
      <c r="S117">
        <f t="shared" si="52"/>
        <v>1.1225461439442795E-4</v>
      </c>
      <c r="T117" s="41">
        <f t="shared" si="53"/>
        <v>7.1259592087421326E-4</v>
      </c>
      <c r="U117" s="42">
        <f t="shared" si="73"/>
        <v>0.19932602859560994</v>
      </c>
      <c r="V117" s="42">
        <f t="shared" si="74"/>
        <v>0.11152048032326949</v>
      </c>
      <c r="W117" s="42">
        <f t="shared" si="75"/>
        <v>0.11050397640465437</v>
      </c>
      <c r="X117" s="42">
        <f t="shared" si="76"/>
        <v>1.0165039186151165E-3</v>
      </c>
      <c r="Y117" s="42">
        <f t="shared" si="59"/>
        <v>1.9807922355368876E-3</v>
      </c>
      <c r="Z117" s="10">
        <f t="shared" si="77"/>
        <v>2.7796850606537995</v>
      </c>
      <c r="AA117">
        <f t="shared" si="54"/>
        <v>971293.69925706449</v>
      </c>
      <c r="AB117" s="10">
        <f t="shared" si="55"/>
        <v>0.97129369925706455</v>
      </c>
      <c r="AC117" s="10">
        <f t="shared" si="56"/>
        <v>0.87029369925706457</v>
      </c>
      <c r="AD117" s="3">
        <f t="shared" si="57"/>
        <v>126.22098611415005</v>
      </c>
      <c r="AI117" s="94">
        <f t="shared" si="58"/>
        <v>0.11050397640465437</v>
      </c>
    </row>
    <row r="118" spans="2:35">
      <c r="B118" s="39">
        <f t="shared" si="60"/>
        <v>90</v>
      </c>
      <c r="C118" s="42">
        <f t="shared" si="61"/>
        <v>1.6187050359708945</v>
      </c>
      <c r="D118" s="10">
        <f t="shared" si="62"/>
        <v>13.381294964029067</v>
      </c>
      <c r="E118" s="40">
        <f t="shared" si="63"/>
        <v>19.237410071941866</v>
      </c>
      <c r="F118" s="40">
        <f t="shared" si="64"/>
        <v>46</v>
      </c>
      <c r="G118" s="3">
        <f t="shared" si="65"/>
        <v>81.762589928058134</v>
      </c>
      <c r="H118" s="3">
        <f t="shared" si="66"/>
        <v>111.95687429327049</v>
      </c>
      <c r="I118">
        <f t="shared" si="48"/>
        <v>1.1195687429327048E-4</v>
      </c>
      <c r="J118" s="4">
        <f t="shared" si="67"/>
        <v>438.31339403782977</v>
      </c>
      <c r="K118" s="40">
        <f t="shared" si="68"/>
        <v>3.9150199289207555</v>
      </c>
      <c r="L118" s="40">
        <f t="shared" si="49"/>
        <v>2.0849800710792445</v>
      </c>
      <c r="M118" s="10">
        <f t="shared" si="69"/>
        <v>0.97129369925706455</v>
      </c>
      <c r="N118" s="10">
        <f t="shared" si="50"/>
        <v>8.26</v>
      </c>
      <c r="O118" s="10">
        <f t="shared" si="51"/>
        <v>0.31900000000000001</v>
      </c>
      <c r="P118" s="10">
        <f t="shared" si="70"/>
        <v>8.183609157084522</v>
      </c>
      <c r="Q118" s="42">
        <f t="shared" si="71"/>
        <v>0.21071562371527439</v>
      </c>
      <c r="R118" s="4">
        <f t="shared" si="72"/>
        <v>112116.45877263181</v>
      </c>
      <c r="S118">
        <f t="shared" si="52"/>
        <v>1.1211645877263182E-4</v>
      </c>
      <c r="T118" s="41">
        <f t="shared" si="53"/>
        <v>7.1273407649600931E-4</v>
      </c>
      <c r="U118" s="42">
        <f t="shared" si="73"/>
        <v>0.19908071118421139</v>
      </c>
      <c r="V118" s="42">
        <f t="shared" si="74"/>
        <v>0.11162154887584935</v>
      </c>
      <c r="W118" s="42">
        <f t="shared" si="75"/>
        <v>0.1106073475408438</v>
      </c>
      <c r="X118" s="42">
        <f t="shared" si="76"/>
        <v>1.0142013350055573E-3</v>
      </c>
      <c r="Y118" s="42">
        <f t="shared" si="59"/>
        <v>1.9830212069912906E-3</v>
      </c>
      <c r="Z118" s="10">
        <f t="shared" si="77"/>
        <v>2.782273602996999</v>
      </c>
      <c r="AA118">
        <f t="shared" si="54"/>
        <v>972104.14793826023</v>
      </c>
      <c r="AB118" s="10">
        <f t="shared" si="55"/>
        <v>0.97210414793826028</v>
      </c>
      <c r="AC118" s="10">
        <f t="shared" si="56"/>
        <v>0.8711041479382603</v>
      </c>
      <c r="AD118" s="3">
        <f t="shared" si="57"/>
        <v>126.33852761976219</v>
      </c>
      <c r="AI118" s="94">
        <f t="shared" si="58"/>
        <v>0.1106073475408438</v>
      </c>
    </row>
    <row r="119" spans="2:35">
      <c r="B119" s="39">
        <f t="shared" si="60"/>
        <v>91</v>
      </c>
      <c r="C119" s="42">
        <f t="shared" si="61"/>
        <v>1.6366906474816822</v>
      </c>
      <c r="D119" s="10">
        <f t="shared" si="62"/>
        <v>13.363309352518279</v>
      </c>
      <c r="E119" s="40">
        <f t="shared" si="63"/>
        <v>19.273381294963443</v>
      </c>
      <c r="F119" s="40">
        <f t="shared" si="64"/>
        <v>46</v>
      </c>
      <c r="G119" s="3">
        <f t="shared" si="65"/>
        <v>81.726618705036557</v>
      </c>
      <c r="H119" s="3">
        <f t="shared" si="66"/>
        <v>111.95687429327049</v>
      </c>
      <c r="I119">
        <f t="shared" si="48"/>
        <v>1.1195687429327048E-4</v>
      </c>
      <c r="J119" s="4">
        <f t="shared" si="67"/>
        <v>439.40139061374862</v>
      </c>
      <c r="K119" s="40">
        <f t="shared" si="68"/>
        <v>3.9247379259869191</v>
      </c>
      <c r="L119" s="40">
        <f t="shared" si="49"/>
        <v>2.0752620740130809</v>
      </c>
      <c r="M119" s="10">
        <f t="shared" si="69"/>
        <v>0.97210414793826028</v>
      </c>
      <c r="N119" s="10">
        <f t="shared" si="50"/>
        <v>8.26</v>
      </c>
      <c r="O119" s="10">
        <f t="shared" si="51"/>
        <v>0.31900000000000001</v>
      </c>
      <c r="P119" s="10">
        <f t="shared" si="70"/>
        <v>8.185786802484655</v>
      </c>
      <c r="Q119" s="42">
        <f t="shared" si="71"/>
        <v>0.21291279937410396</v>
      </c>
      <c r="R119" s="4">
        <f t="shared" si="72"/>
        <v>111978.21516849811</v>
      </c>
      <c r="S119">
        <f t="shared" si="52"/>
        <v>1.1197821516849811E-4</v>
      </c>
      <c r="T119" s="41">
        <f t="shared" si="53"/>
        <v>7.1287232010014303E-4</v>
      </c>
      <c r="U119" s="42">
        <f t="shared" si="73"/>
        <v>0.19883523754609536</v>
      </c>
      <c r="V119" s="42">
        <f t="shared" si="74"/>
        <v>0.11172235461901645</v>
      </c>
      <c r="W119" s="42">
        <f t="shared" si="75"/>
        <v>0.11071034906667532</v>
      </c>
      <c r="X119" s="42">
        <f t="shared" si="76"/>
        <v>1.0120055523411275E-3</v>
      </c>
      <c r="Y119" s="42">
        <f t="shared" si="59"/>
        <v>1.9852447609574951E-3</v>
      </c>
      <c r="Z119" s="10">
        <f t="shared" si="77"/>
        <v>2.7848531987868621</v>
      </c>
      <c r="AA119">
        <f t="shared" si="54"/>
        <v>972911.79553630145</v>
      </c>
      <c r="AB119" s="10">
        <f t="shared" si="55"/>
        <v>0.97291179553630147</v>
      </c>
      <c r="AC119" s="10">
        <f t="shared" si="56"/>
        <v>0.87191179553630149</v>
      </c>
      <c r="AD119" s="3">
        <f t="shared" si="57"/>
        <v>126.45566287691102</v>
      </c>
      <c r="AI119" s="94">
        <f t="shared" si="58"/>
        <v>0.11071034906667532</v>
      </c>
    </row>
    <row r="120" spans="2:35">
      <c r="B120" s="39">
        <f t="shared" si="60"/>
        <v>92</v>
      </c>
      <c r="C120" s="42">
        <f t="shared" si="61"/>
        <v>1.65467625899247</v>
      </c>
      <c r="D120" s="10">
        <f t="shared" si="62"/>
        <v>13.345323741007491</v>
      </c>
      <c r="E120" s="40">
        <f t="shared" si="63"/>
        <v>19.309352517985019</v>
      </c>
      <c r="F120" s="40">
        <f t="shared" si="64"/>
        <v>46</v>
      </c>
      <c r="G120" s="3">
        <f t="shared" si="65"/>
        <v>81.690647482014981</v>
      </c>
      <c r="H120" s="3">
        <f t="shared" si="66"/>
        <v>111.95687429327049</v>
      </c>
      <c r="I120">
        <f t="shared" si="48"/>
        <v>1.1195687429327048E-4</v>
      </c>
      <c r="J120" s="4">
        <f t="shared" si="67"/>
        <v>440.49141968840831</v>
      </c>
      <c r="K120" s="40">
        <f t="shared" si="68"/>
        <v>3.9344740773535993</v>
      </c>
      <c r="L120" s="40">
        <f t="shared" si="49"/>
        <v>2.0655259226464007</v>
      </c>
      <c r="M120" s="10">
        <f t="shared" si="69"/>
        <v>0.97291179553630147</v>
      </c>
      <c r="N120" s="10">
        <f t="shared" si="50"/>
        <v>8.26</v>
      </c>
      <c r="O120" s="10">
        <f t="shared" si="51"/>
        <v>0.31900000000000001</v>
      </c>
      <c r="P120" s="10">
        <f t="shared" si="70"/>
        <v>8.1879556918621539</v>
      </c>
      <c r="Q120" s="42">
        <f t="shared" si="71"/>
        <v>0.21510939302795865</v>
      </c>
      <c r="R120" s="4">
        <f t="shared" si="72"/>
        <v>111839.8838013612</v>
      </c>
      <c r="S120">
        <f t="shared" si="52"/>
        <v>1.1183988380136119E-4</v>
      </c>
      <c r="T120" s="41">
        <f t="shared" si="53"/>
        <v>7.1301065146728E-4</v>
      </c>
      <c r="U120" s="42">
        <f t="shared" si="73"/>
        <v>0.19858960807072501</v>
      </c>
      <c r="V120" s="42">
        <f t="shared" si="74"/>
        <v>0.11182290130871901</v>
      </c>
      <c r="W120" s="42">
        <f t="shared" si="75"/>
        <v>0.11081299459730862</v>
      </c>
      <c r="X120" s="42">
        <f t="shared" si="76"/>
        <v>1.0099067114103938E-3</v>
      </c>
      <c r="Y120" s="42">
        <f t="shared" si="59"/>
        <v>1.9874631156307646E-3</v>
      </c>
      <c r="Z120" s="10">
        <f t="shared" si="77"/>
        <v>2.7874241591494222</v>
      </c>
      <c r="AA120">
        <f t="shared" si="54"/>
        <v>973716.73946187319</v>
      </c>
      <c r="AB120" s="10">
        <f t="shared" si="55"/>
        <v>0.9737167394618732</v>
      </c>
      <c r="AC120" s="10">
        <f t="shared" si="56"/>
        <v>0.87271673946187323</v>
      </c>
      <c r="AD120" s="3">
        <f t="shared" si="57"/>
        <v>126.57240601332461</v>
      </c>
      <c r="AI120" s="94">
        <f t="shared" si="58"/>
        <v>0.11081299459730862</v>
      </c>
    </row>
    <row r="121" spans="2:35">
      <c r="B121" s="39">
        <f t="shared" si="60"/>
        <v>93</v>
      </c>
      <c r="C121" s="42">
        <f t="shared" si="61"/>
        <v>1.6726618705032577</v>
      </c>
      <c r="D121" s="10">
        <f t="shared" si="62"/>
        <v>13.327338129496702</v>
      </c>
      <c r="E121" s="40">
        <f t="shared" si="63"/>
        <v>19.345323741006595</v>
      </c>
      <c r="F121" s="40">
        <f t="shared" si="64"/>
        <v>46</v>
      </c>
      <c r="G121" s="3">
        <f t="shared" si="65"/>
        <v>81.654676258993405</v>
      </c>
      <c r="H121" s="3">
        <f t="shared" si="66"/>
        <v>111.95687429327049</v>
      </c>
      <c r="I121">
        <f t="shared" si="48"/>
        <v>1.1195687429327048E-4</v>
      </c>
      <c r="J121" s="4">
        <f t="shared" si="67"/>
        <v>441.58348126180863</v>
      </c>
      <c r="K121" s="40">
        <f t="shared" si="68"/>
        <v>3.9442283830207945</v>
      </c>
      <c r="L121" s="40">
        <f t="shared" si="49"/>
        <v>2.0557716169792055</v>
      </c>
      <c r="M121" s="10">
        <f t="shared" si="69"/>
        <v>0.9737167394618732</v>
      </c>
      <c r="N121" s="10">
        <f t="shared" si="50"/>
        <v>8.26</v>
      </c>
      <c r="O121" s="10">
        <f t="shared" si="51"/>
        <v>0.31900000000000001</v>
      </c>
      <c r="P121" s="10">
        <f t="shared" si="70"/>
        <v>8.1901161010614576</v>
      </c>
      <c r="Q121" s="42">
        <f t="shared" si="71"/>
        <v>0.21730540725887496</v>
      </c>
      <c r="R121" s="4">
        <f t="shared" si="72"/>
        <v>111701.46489055552</v>
      </c>
      <c r="S121">
        <f t="shared" si="52"/>
        <v>1.1170146489055553E-4</v>
      </c>
      <c r="T121" s="41">
        <f t="shared" si="53"/>
        <v>7.1314907037808568E-4</v>
      </c>
      <c r="U121" s="42">
        <f t="shared" si="73"/>
        <v>0.19834382314756382</v>
      </c>
      <c r="V121" s="42">
        <f t="shared" si="74"/>
        <v>0.11192319234590248</v>
      </c>
      <c r="W121" s="42">
        <f t="shared" si="75"/>
        <v>0.11091529651286032</v>
      </c>
      <c r="X121" s="42">
        <f t="shared" si="76"/>
        <v>1.0078958330421578E-3</v>
      </c>
      <c r="Y121" s="42">
        <f t="shared" si="59"/>
        <v>1.9896764692234063E-3</v>
      </c>
      <c r="Z121" s="10">
        <f t="shared" si="77"/>
        <v>2.7899867669582075</v>
      </c>
      <c r="AA121">
        <f t="shared" si="54"/>
        <v>974519.06828006252</v>
      </c>
      <c r="AB121" s="10">
        <f t="shared" si="55"/>
        <v>0.97451906828006252</v>
      </c>
      <c r="AC121" s="10">
        <f t="shared" si="56"/>
        <v>0.87351906828006254</v>
      </c>
      <c r="AD121" s="3">
        <f t="shared" si="57"/>
        <v>126.68876987383068</v>
      </c>
      <c r="AI121" s="94">
        <f t="shared" si="58"/>
        <v>0.11091529651286032</v>
      </c>
    </row>
    <row r="122" spans="2:35">
      <c r="B122" s="39">
        <f t="shared" si="60"/>
        <v>94</v>
      </c>
      <c r="C122" s="42">
        <f t="shared" si="61"/>
        <v>1.6906474820140454</v>
      </c>
      <c r="D122" s="10">
        <f t="shared" si="62"/>
        <v>13.309352517985914</v>
      </c>
      <c r="E122" s="40">
        <f t="shared" si="63"/>
        <v>19.381294964028172</v>
      </c>
      <c r="F122" s="40">
        <f t="shared" si="64"/>
        <v>46</v>
      </c>
      <c r="G122" s="3">
        <f t="shared" si="65"/>
        <v>81.618705035971828</v>
      </c>
      <c r="H122" s="3">
        <f t="shared" si="66"/>
        <v>111.95687429327049</v>
      </c>
      <c r="I122">
        <f t="shared" si="48"/>
        <v>1.1195687429327048E-4</v>
      </c>
      <c r="J122" s="4">
        <f t="shared" si="67"/>
        <v>442.67757533394956</v>
      </c>
      <c r="K122" s="40">
        <f t="shared" si="68"/>
        <v>3.9540008429885045</v>
      </c>
      <c r="L122" s="40">
        <f t="shared" si="49"/>
        <v>2.0459991570114955</v>
      </c>
      <c r="M122" s="10">
        <f t="shared" si="69"/>
        <v>0.97451906828006252</v>
      </c>
      <c r="N122" s="10">
        <f t="shared" si="50"/>
        <v>8.26</v>
      </c>
      <c r="O122" s="10">
        <f t="shared" si="51"/>
        <v>0.31900000000000001</v>
      </c>
      <c r="P122" s="10">
        <f t="shared" si="70"/>
        <v>8.1922682815364372</v>
      </c>
      <c r="Q122" s="42">
        <f t="shared" si="71"/>
        <v>0.21950084457766045</v>
      </c>
      <c r="R122" s="4">
        <f t="shared" si="72"/>
        <v>111562.95865541547</v>
      </c>
      <c r="S122">
        <f t="shared" si="52"/>
        <v>1.1156295865541547E-4</v>
      </c>
      <c r="T122" s="41">
        <f t="shared" si="53"/>
        <v>7.1328757661322565E-4</v>
      </c>
      <c r="U122" s="42">
        <f t="shared" si="73"/>
        <v>0.19809788316607504</v>
      </c>
      <c r="V122" s="42">
        <f t="shared" si="74"/>
        <v>0.11202323080889996</v>
      </c>
      <c r="W122" s="42">
        <f t="shared" si="75"/>
        <v>0.11101726606924259</v>
      </c>
      <c r="X122" s="42">
        <f t="shared" si="76"/>
        <v>1.0059647396573751E-3</v>
      </c>
      <c r="Y122" s="42">
        <f t="shared" si="59"/>
        <v>1.9918850017542323E-3</v>
      </c>
      <c r="Z122" s="10">
        <f t="shared" si="77"/>
        <v>2.7925412793700115</v>
      </c>
      <c r="AA122">
        <f t="shared" si="54"/>
        <v>975318.86250428448</v>
      </c>
      <c r="AB122" s="10">
        <f t="shared" si="55"/>
        <v>0.97531886250428446</v>
      </c>
      <c r="AC122" s="10">
        <f t="shared" si="56"/>
        <v>0.87431886250428448</v>
      </c>
      <c r="AD122" s="3">
        <f t="shared" si="57"/>
        <v>126.80476613550174</v>
      </c>
      <c r="AI122" s="94">
        <f t="shared" si="58"/>
        <v>0.11101726606924259</v>
      </c>
    </row>
    <row r="123" spans="2:35">
      <c r="B123" s="39">
        <f t="shared" si="60"/>
        <v>95</v>
      </c>
      <c r="C123" s="42">
        <f t="shared" si="61"/>
        <v>1.7086330935248331</v>
      </c>
      <c r="D123" s="10">
        <f t="shared" si="62"/>
        <v>13.291366906475126</v>
      </c>
      <c r="E123" s="40">
        <f t="shared" si="63"/>
        <v>19.417266187049748</v>
      </c>
      <c r="F123" s="40">
        <f t="shared" si="64"/>
        <v>46</v>
      </c>
      <c r="G123" s="3">
        <f t="shared" si="65"/>
        <v>81.582733812950252</v>
      </c>
      <c r="H123" s="3">
        <f t="shared" si="66"/>
        <v>111.95687429327049</v>
      </c>
      <c r="I123">
        <f t="shared" si="48"/>
        <v>1.1195687429327048E-4</v>
      </c>
      <c r="J123" s="4">
        <f t="shared" si="67"/>
        <v>443.77370190483157</v>
      </c>
      <c r="K123" s="40">
        <f t="shared" si="68"/>
        <v>3.9637914572567334</v>
      </c>
      <c r="L123" s="40">
        <f t="shared" si="49"/>
        <v>2.0362085427432666</v>
      </c>
      <c r="M123" s="10">
        <f t="shared" si="69"/>
        <v>0.97531886250428446</v>
      </c>
      <c r="N123" s="10">
        <f t="shared" si="50"/>
        <v>8.26</v>
      </c>
      <c r="O123" s="10">
        <f t="shared" si="51"/>
        <v>0.31900000000000001</v>
      </c>
      <c r="P123" s="10">
        <f t="shared" si="70"/>
        <v>8.1944124625518153</v>
      </c>
      <c r="Q123" s="42">
        <f t="shared" si="71"/>
        <v>0.22169570742999811</v>
      </c>
      <c r="R123" s="4">
        <f t="shared" si="72"/>
        <v>111424.3653152754</v>
      </c>
      <c r="S123">
        <f t="shared" si="52"/>
        <v>1.1142436531527539E-4</v>
      </c>
      <c r="T123" s="41">
        <f t="shared" si="53"/>
        <v>7.134261699533658E-4</v>
      </c>
      <c r="U123" s="42">
        <f t="shared" si="73"/>
        <v>0.19785178851572191</v>
      </c>
      <c r="V123" s="42">
        <f t="shared" si="74"/>
        <v>0.11212301948207321</v>
      </c>
      <c r="W123" s="42">
        <f t="shared" si="75"/>
        <v>0.11111891349906448</v>
      </c>
      <c r="X123" s="42">
        <f t="shared" si="76"/>
        <v>1.0041059830087212E-3</v>
      </c>
      <c r="Y123" s="42">
        <f t="shared" si="59"/>
        <v>1.9940888766761481E-3</v>
      </c>
      <c r="Z123" s="10">
        <f t="shared" si="77"/>
        <v>2.7950879301308706</v>
      </c>
      <c r="AA123">
        <f t="shared" si="54"/>
        <v>976116.19531826256</v>
      </c>
      <c r="AB123" s="10">
        <f t="shared" si="55"/>
        <v>0.97611619531826255</v>
      </c>
      <c r="AC123" s="10">
        <f t="shared" si="56"/>
        <v>0.87511619531826257</v>
      </c>
      <c r="AD123" s="3">
        <f t="shared" si="57"/>
        <v>126.92040541236585</v>
      </c>
      <c r="AI123" s="94">
        <f t="shared" si="58"/>
        <v>0.11111891349906448</v>
      </c>
    </row>
    <row r="124" spans="2:35">
      <c r="B124" s="39">
        <f t="shared" si="60"/>
        <v>96</v>
      </c>
      <c r="C124" s="42">
        <f t="shared" si="61"/>
        <v>1.7266187050356208</v>
      </c>
      <c r="D124" s="10">
        <f t="shared" si="62"/>
        <v>13.273381294964338</v>
      </c>
      <c r="E124" s="40">
        <f t="shared" si="63"/>
        <v>19.453237410071324</v>
      </c>
      <c r="F124" s="40">
        <f t="shared" si="64"/>
        <v>46</v>
      </c>
      <c r="G124" s="3">
        <f t="shared" si="65"/>
        <v>81.546762589928676</v>
      </c>
      <c r="H124" s="3">
        <f t="shared" si="66"/>
        <v>111.95687429327049</v>
      </c>
      <c r="I124">
        <f t="shared" si="48"/>
        <v>1.1195687429327048E-4</v>
      </c>
      <c r="J124" s="4">
        <f t="shared" si="67"/>
        <v>444.87186097445397</v>
      </c>
      <c r="K124" s="40">
        <f t="shared" si="68"/>
        <v>3.9736002258254755</v>
      </c>
      <c r="L124" s="40">
        <f t="shared" si="49"/>
        <v>2.0263997741745245</v>
      </c>
      <c r="M124" s="10">
        <f t="shared" si="69"/>
        <v>0.97611619531826255</v>
      </c>
      <c r="N124" s="10">
        <f t="shared" si="50"/>
        <v>8.26</v>
      </c>
      <c r="O124" s="10">
        <f t="shared" si="51"/>
        <v>0.31900000000000001</v>
      </c>
      <c r="P124" s="10">
        <f t="shared" si="70"/>
        <v>8.196548853183657</v>
      </c>
      <c r="Q124" s="42">
        <f t="shared" si="71"/>
        <v>0.22388999820199806</v>
      </c>
      <c r="R124" s="4">
        <f t="shared" si="72"/>
        <v>111285.68508946977</v>
      </c>
      <c r="S124">
        <f t="shared" si="52"/>
        <v>1.1128568508946978E-4</v>
      </c>
      <c r="T124" s="41">
        <f t="shared" si="53"/>
        <v>7.1356485017917139E-4</v>
      </c>
      <c r="U124" s="42">
        <f t="shared" si="73"/>
        <v>0.19760553958596791</v>
      </c>
      <c r="V124" s="42">
        <f t="shared" si="74"/>
        <v>0.11222256088219375</v>
      </c>
      <c r="W124" s="42">
        <f t="shared" si="75"/>
        <v>0.11122024810339021</v>
      </c>
      <c r="X124" s="42">
        <f t="shared" si="76"/>
        <v>1.0023127788035407E-3</v>
      </c>
      <c r="Y124" s="42">
        <f t="shared" si="59"/>
        <v>1.9962882423573344E-3</v>
      </c>
      <c r="Z124" s="10">
        <f t="shared" si="77"/>
        <v>2.7976269316742264</v>
      </c>
      <c r="AA124">
        <f t="shared" si="54"/>
        <v>976911.13323294371</v>
      </c>
      <c r="AB124" s="10">
        <f t="shared" si="55"/>
        <v>0.97691113323294376</v>
      </c>
      <c r="AC124" s="10">
        <f t="shared" si="56"/>
        <v>0.87591113323294378</v>
      </c>
      <c r="AD124" s="3">
        <f t="shared" si="57"/>
        <v>127.03569735068076</v>
      </c>
      <c r="AI124" s="94">
        <f t="shared" si="58"/>
        <v>0.11122024810339021</v>
      </c>
    </row>
    <row r="125" spans="2:35">
      <c r="B125" s="39">
        <f t="shared" si="60"/>
        <v>97</v>
      </c>
      <c r="C125" s="42">
        <f t="shared" si="61"/>
        <v>1.7446043165464085</v>
      </c>
      <c r="D125" s="10">
        <f t="shared" si="62"/>
        <v>13.25539568345355</v>
      </c>
      <c r="E125" s="40">
        <f t="shared" si="63"/>
        <v>19.4892086330929</v>
      </c>
      <c r="F125" s="40">
        <f t="shared" si="64"/>
        <v>46</v>
      </c>
      <c r="G125" s="3">
        <f t="shared" si="65"/>
        <v>81.5107913669071</v>
      </c>
      <c r="H125" s="3">
        <f t="shared" si="66"/>
        <v>111.95687429327049</v>
      </c>
      <c r="I125">
        <f t="shared" si="48"/>
        <v>1.1195687429327048E-4</v>
      </c>
      <c r="J125" s="4">
        <f t="shared" si="67"/>
        <v>445.97205254281721</v>
      </c>
      <c r="K125" s="40">
        <f t="shared" si="68"/>
        <v>3.9834271486947337</v>
      </c>
      <c r="L125" s="40">
        <f t="shared" si="49"/>
        <v>2.0165728513052663</v>
      </c>
      <c r="M125" s="10">
        <f t="shared" si="69"/>
        <v>0.97691113323294376</v>
      </c>
      <c r="N125" s="10">
        <f t="shared" si="50"/>
        <v>8.26</v>
      </c>
      <c r="O125" s="10">
        <f t="shared" si="51"/>
        <v>0.31900000000000001</v>
      </c>
      <c r="P125" s="10">
        <f t="shared" si="70"/>
        <v>8.1986776441382414</v>
      </c>
      <c r="Q125" s="42">
        <f t="shared" si="71"/>
        <v>0.22608371922524709</v>
      </c>
      <c r="R125" s="4">
        <f t="shared" si="72"/>
        <v>111146.91819733293</v>
      </c>
      <c r="S125">
        <f t="shared" si="52"/>
        <v>1.1114691819733293E-4</v>
      </c>
      <c r="T125" s="41">
        <f t="shared" si="53"/>
        <v>7.1370361707130822E-4</v>
      </c>
      <c r="U125" s="42">
        <f t="shared" si="73"/>
        <v>0.19735913676627617</v>
      </c>
      <c r="V125" s="42">
        <f t="shared" si="74"/>
        <v>0.11232185728283785</v>
      </c>
      <c r="W125" s="42">
        <f t="shared" si="75"/>
        <v>0.11132127833522759</v>
      </c>
      <c r="X125" s="42">
        <f t="shared" si="76"/>
        <v>1.0005789476102561E-3</v>
      </c>
      <c r="Y125" s="42">
        <f t="shared" si="59"/>
        <v>1.9984832334301273E-3</v>
      </c>
      <c r="Z125" s="10">
        <f t="shared" si="77"/>
        <v>2.8001584770313039</v>
      </c>
      <c r="AA125">
        <f t="shared" si="54"/>
        <v>977703.73668462026</v>
      </c>
      <c r="AB125" s="10">
        <f t="shared" si="55"/>
        <v>0.97770373668462029</v>
      </c>
      <c r="AC125" s="10">
        <f t="shared" si="56"/>
        <v>0.87670373668462032</v>
      </c>
      <c r="AD125" s="3">
        <f t="shared" si="57"/>
        <v>127.15065071568097</v>
      </c>
      <c r="AI125" s="94">
        <f t="shared" si="58"/>
        <v>0.11132127833522759</v>
      </c>
    </row>
    <row r="126" spans="2:35">
      <c r="B126" s="39">
        <f t="shared" si="60"/>
        <v>98</v>
      </c>
      <c r="C126" s="42">
        <f t="shared" si="61"/>
        <v>1.7625899280571962</v>
      </c>
      <c r="D126" s="10">
        <f t="shared" si="62"/>
        <v>13.237410071942762</v>
      </c>
      <c r="E126" s="40">
        <f t="shared" si="63"/>
        <v>19.525179856114477</v>
      </c>
      <c r="F126" s="40">
        <f t="shared" si="64"/>
        <v>46</v>
      </c>
      <c r="G126" s="3">
        <f t="shared" si="65"/>
        <v>81.474820143885523</v>
      </c>
      <c r="H126" s="3">
        <f t="shared" si="66"/>
        <v>111.95687429327049</v>
      </c>
      <c r="I126">
        <f t="shared" si="48"/>
        <v>1.1195687429327048E-4</v>
      </c>
      <c r="J126" s="4">
        <f t="shared" si="67"/>
        <v>447.07427660992153</v>
      </c>
      <c r="K126" s="40">
        <f t="shared" si="68"/>
        <v>3.9932722258645112</v>
      </c>
      <c r="L126" s="40">
        <f t="shared" si="49"/>
        <v>2.0067277741354888</v>
      </c>
      <c r="M126" s="10">
        <f t="shared" si="69"/>
        <v>0.97770373668462029</v>
      </c>
      <c r="N126" s="10">
        <f t="shared" si="50"/>
        <v>8.26</v>
      </c>
      <c r="O126" s="10">
        <f t="shared" si="51"/>
        <v>0.31900000000000001</v>
      </c>
      <c r="P126" s="10">
        <f t="shared" si="70"/>
        <v>8.2007990094069552</v>
      </c>
      <c r="Q126" s="42">
        <f t="shared" si="71"/>
        <v>0.22827687278140141</v>
      </c>
      <c r="R126" s="4">
        <f t="shared" si="72"/>
        <v>111008.06485819926</v>
      </c>
      <c r="S126">
        <f t="shared" si="52"/>
        <v>1.1100806485819926E-4</v>
      </c>
      <c r="T126" s="41">
        <f t="shared" si="53"/>
        <v>7.1384247041044195E-4</v>
      </c>
      <c r="U126" s="42">
        <f t="shared" si="73"/>
        <v>0.1971125804461101</v>
      </c>
      <c r="V126" s="42">
        <f t="shared" si="74"/>
        <v>0.11242091073568238</v>
      </c>
      <c r="W126" s="42">
        <f t="shared" si="75"/>
        <v>0.11142201187554449</v>
      </c>
      <c r="X126" s="42">
        <f t="shared" si="76"/>
        <v>9.9889886013788953E-4</v>
      </c>
      <c r="Y126" s="42">
        <f t="shared" si="59"/>
        <v>2.000673972017477E-3</v>
      </c>
      <c r="Z126" s="10">
        <f t="shared" si="77"/>
        <v>2.8026827415678119</v>
      </c>
      <c r="AA126">
        <f t="shared" si="54"/>
        <v>978494.06057867478</v>
      </c>
      <c r="AB126" s="10">
        <f t="shared" si="55"/>
        <v>0.97849406057867483</v>
      </c>
      <c r="AC126" s="10">
        <f t="shared" si="56"/>
        <v>0.87749406057867485</v>
      </c>
      <c r="AD126" s="3">
        <f t="shared" si="57"/>
        <v>127.26527347043871</v>
      </c>
      <c r="AI126" s="94">
        <f t="shared" si="58"/>
        <v>0.11142201187554449</v>
      </c>
    </row>
    <row r="127" spans="2:35">
      <c r="B127" s="39">
        <f t="shared" si="60"/>
        <v>99</v>
      </c>
      <c r="C127" s="42">
        <f t="shared" si="61"/>
        <v>1.7805755395679839</v>
      </c>
      <c r="D127" s="10">
        <f t="shared" si="62"/>
        <v>13.219424460431974</v>
      </c>
      <c r="E127" s="40">
        <f t="shared" si="63"/>
        <v>19.561151079136053</v>
      </c>
      <c r="F127" s="40">
        <f t="shared" si="64"/>
        <v>46</v>
      </c>
      <c r="G127" s="3">
        <f t="shared" si="65"/>
        <v>81.438848920863947</v>
      </c>
      <c r="H127" s="3">
        <f t="shared" si="66"/>
        <v>111.95687429327049</v>
      </c>
      <c r="I127">
        <f t="shared" si="48"/>
        <v>1.1195687429327048E-4</v>
      </c>
      <c r="J127" s="4">
        <f t="shared" si="67"/>
        <v>448.17853317576623</v>
      </c>
      <c r="K127" s="40">
        <f t="shared" si="68"/>
        <v>4.0031354573348015</v>
      </c>
      <c r="L127" s="40">
        <f t="shared" si="49"/>
        <v>1.9968645426651985</v>
      </c>
      <c r="M127" s="10">
        <f t="shared" si="69"/>
        <v>0.97849406057867483</v>
      </c>
      <c r="N127" s="10">
        <f t="shared" si="50"/>
        <v>8.26</v>
      </c>
      <c r="O127" s="10">
        <f t="shared" si="51"/>
        <v>0.31900000000000001</v>
      </c>
      <c r="P127" s="10">
        <f t="shared" si="70"/>
        <v>8.2029131077697208</v>
      </c>
      <c r="Q127" s="42">
        <f t="shared" si="71"/>
        <v>0.23046946110636513</v>
      </c>
      <c r="R127" s="4">
        <f t="shared" si="72"/>
        <v>110869.12529140321</v>
      </c>
      <c r="S127">
        <f t="shared" si="52"/>
        <v>1.1086912529140321E-4</v>
      </c>
      <c r="T127" s="41">
        <f t="shared" si="53"/>
        <v>7.1398140997723796E-4</v>
      </c>
      <c r="U127" s="42">
        <f t="shared" si="73"/>
        <v>0.19686587101493302</v>
      </c>
      <c r="V127" s="42">
        <f t="shared" si="74"/>
        <v>0.11251972309081794</v>
      </c>
      <c r="W127" s="42">
        <f t="shared" si="75"/>
        <v>0.11152245570237461</v>
      </c>
      <c r="X127" s="42">
        <f t="shared" si="76"/>
        <v>9.9726738844332918E-4</v>
      </c>
      <c r="Y127" s="42">
        <f t="shared" si="59"/>
        <v>2.0028605688502451E-3</v>
      </c>
      <c r="Z127" s="10">
        <f t="shared" si="77"/>
        <v>2.805199884565758</v>
      </c>
      <c r="AA127">
        <f t="shared" si="54"/>
        <v>979282.15478483145</v>
      </c>
      <c r="AB127" s="10">
        <f t="shared" si="55"/>
        <v>0.97928215478483149</v>
      </c>
      <c r="AC127" s="10">
        <f t="shared" si="56"/>
        <v>0.87828215478483151</v>
      </c>
      <c r="AD127" s="3">
        <f t="shared" si="57"/>
        <v>127.37957284769131</v>
      </c>
      <c r="AI127" s="94">
        <f t="shared" si="58"/>
        <v>0.11152245570237461</v>
      </c>
    </row>
    <row r="128" spans="2:35">
      <c r="B128" s="39">
        <f t="shared" si="60"/>
        <v>100</v>
      </c>
      <c r="C128" s="42">
        <f t="shared" si="61"/>
        <v>1.7985611510787716</v>
      </c>
      <c r="D128" s="10">
        <f t="shared" si="62"/>
        <v>13.201438848921185</v>
      </c>
      <c r="E128" s="40">
        <f t="shared" si="63"/>
        <v>19.597122302157629</v>
      </c>
      <c r="F128" s="40">
        <f t="shared" si="64"/>
        <v>46</v>
      </c>
      <c r="G128" s="3">
        <f t="shared" si="65"/>
        <v>81.402877697842371</v>
      </c>
      <c r="H128" s="3">
        <f t="shared" si="66"/>
        <v>111.95687429327049</v>
      </c>
      <c r="I128">
        <f t="shared" si="48"/>
        <v>1.1195687429327048E-4</v>
      </c>
      <c r="J128" s="4">
        <f t="shared" si="67"/>
        <v>449.28482224035179</v>
      </c>
      <c r="K128" s="40">
        <f t="shared" si="68"/>
        <v>4.0130168431056088</v>
      </c>
      <c r="L128" s="40">
        <f t="shared" si="49"/>
        <v>1.9869831568943912</v>
      </c>
      <c r="M128" s="10">
        <f t="shared" si="69"/>
        <v>0.97928215478483149</v>
      </c>
      <c r="N128" s="10">
        <f t="shared" si="50"/>
        <v>8.26</v>
      </c>
      <c r="O128" s="10">
        <f t="shared" si="51"/>
        <v>0.31900000000000001</v>
      </c>
      <c r="P128" s="10">
        <f t="shared" si="70"/>
        <v>8.2050200841633583</v>
      </c>
      <c r="Q128" s="42">
        <f t="shared" si="71"/>
        <v>0.23266148639409137</v>
      </c>
      <c r="R128" s="4">
        <f t="shared" si="72"/>
        <v>110730.09971627916</v>
      </c>
      <c r="S128">
        <f t="shared" si="52"/>
        <v>1.1073009971627916E-4</v>
      </c>
      <c r="T128" s="41">
        <f t="shared" si="53"/>
        <v>7.1412043555236203E-4</v>
      </c>
      <c r="U128" s="42">
        <f t="shared" si="73"/>
        <v>0.19661900886220826</v>
      </c>
      <c r="V128" s="42">
        <f t="shared" si="74"/>
        <v>0.11261829601465509</v>
      </c>
      <c r="W128" s="42">
        <f t="shared" si="75"/>
        <v>0.11162261615375983</v>
      </c>
      <c r="X128" s="42">
        <f t="shared" si="76"/>
        <v>9.9567986089525717E-4</v>
      </c>
      <c r="Y128" s="42">
        <f t="shared" si="59"/>
        <v>2.0050431242838074E-3</v>
      </c>
      <c r="Z128" s="10">
        <f t="shared" si="77"/>
        <v>2.8077100506624419</v>
      </c>
      <c r="AA128">
        <f t="shared" si="54"/>
        <v>980068.06458769192</v>
      </c>
      <c r="AB128" s="10">
        <f t="shared" si="55"/>
        <v>0.98006806458769191</v>
      </c>
      <c r="AC128" s="10">
        <f t="shared" si="56"/>
        <v>0.87906806458769193</v>
      </c>
      <c r="AD128" s="3">
        <f t="shared" si="57"/>
        <v>127.49355541518375</v>
      </c>
      <c r="AI128" s="94">
        <f t="shared" si="58"/>
        <v>0.11162261615375983</v>
      </c>
    </row>
    <row r="129" spans="2:35">
      <c r="B129" s="39">
        <f t="shared" si="60"/>
        <v>101</v>
      </c>
      <c r="C129" s="42">
        <f t="shared" si="61"/>
        <v>1.8165467625895593</v>
      </c>
      <c r="D129" s="10">
        <f t="shared" si="62"/>
        <v>13.183453237410397</v>
      </c>
      <c r="E129" s="40">
        <f t="shared" si="63"/>
        <v>19.633093525179206</v>
      </c>
      <c r="F129" s="40">
        <f t="shared" si="64"/>
        <v>46</v>
      </c>
      <c r="G129" s="3">
        <f t="shared" si="65"/>
        <v>81.366906474820794</v>
      </c>
      <c r="H129" s="3">
        <f t="shared" si="66"/>
        <v>111.95687429327049</v>
      </c>
      <c r="I129">
        <f t="shared" si="48"/>
        <v>1.1195687429327048E-4</v>
      </c>
      <c r="J129" s="4">
        <f t="shared" si="67"/>
        <v>450.39314380367796</v>
      </c>
      <c r="K129" s="40">
        <f t="shared" si="68"/>
        <v>4.0229163831769306</v>
      </c>
      <c r="L129" s="40">
        <f t="shared" si="49"/>
        <v>1.9770836168230694</v>
      </c>
      <c r="M129" s="10">
        <f t="shared" si="69"/>
        <v>0.98006806458769191</v>
      </c>
      <c r="N129" s="10">
        <f t="shared" si="50"/>
        <v>8.26</v>
      </c>
      <c r="O129" s="10">
        <f t="shared" si="51"/>
        <v>0.31900000000000001</v>
      </c>
      <c r="P129" s="10">
        <f t="shared" si="70"/>
        <v>8.207120070925555</v>
      </c>
      <c r="Q129" s="42">
        <f t="shared" si="71"/>
        <v>0.23485295080004095</v>
      </c>
      <c r="R129" s="4">
        <f t="shared" si="72"/>
        <v>110590.9883521615</v>
      </c>
      <c r="S129">
        <f t="shared" si="52"/>
        <v>1.105909883521615E-4</v>
      </c>
      <c r="T129" s="41">
        <f t="shared" si="53"/>
        <v>7.1425954691647963E-4</v>
      </c>
      <c r="U129" s="42">
        <f t="shared" si="73"/>
        <v>0.19637199437739911</v>
      </c>
      <c r="V129" s="42">
        <f t="shared" si="74"/>
        <v>0.11271663100643473</v>
      </c>
      <c r="W129" s="42">
        <f t="shared" si="75"/>
        <v>0.11172249898500973</v>
      </c>
      <c r="X129" s="42">
        <f t="shared" si="76"/>
        <v>9.9413202142499546E-4</v>
      </c>
      <c r="Y129" s="42">
        <f t="shared" si="59"/>
        <v>2.0072217292235752E-3</v>
      </c>
      <c r="Z129" s="10">
        <f t="shared" si="77"/>
        <v>2.8102133711602812</v>
      </c>
      <c r="AA129">
        <f t="shared" si="54"/>
        <v>980851.83109682961</v>
      </c>
      <c r="AB129" s="10">
        <f t="shared" si="55"/>
        <v>0.98085183109682961</v>
      </c>
      <c r="AC129" s="10">
        <f t="shared" si="56"/>
        <v>0.87985183109682963</v>
      </c>
      <c r="AD129" s="3">
        <f t="shared" si="57"/>
        <v>127.60722713514571</v>
      </c>
      <c r="AI129" s="94">
        <f t="shared" si="58"/>
        <v>0.11172249898500973</v>
      </c>
    </row>
    <row r="130" spans="2:35">
      <c r="B130" s="39">
        <f t="shared" si="60"/>
        <v>102</v>
      </c>
      <c r="C130" s="42">
        <f t="shared" si="61"/>
        <v>1.834532374100347</v>
      </c>
      <c r="D130" s="10">
        <f t="shared" si="62"/>
        <v>13.165467625899609</v>
      </c>
      <c r="E130" s="40">
        <f t="shared" si="63"/>
        <v>19.669064748200782</v>
      </c>
      <c r="F130" s="40">
        <f t="shared" si="64"/>
        <v>46</v>
      </c>
      <c r="G130" s="3">
        <f t="shared" si="65"/>
        <v>81.330935251799218</v>
      </c>
      <c r="H130" s="3">
        <f t="shared" si="66"/>
        <v>111.95687429327049</v>
      </c>
      <c r="I130">
        <f t="shared" si="48"/>
        <v>1.1195687429327048E-4</v>
      </c>
      <c r="J130" s="4">
        <f t="shared" si="67"/>
        <v>451.50349786574498</v>
      </c>
      <c r="K130" s="40">
        <f t="shared" si="68"/>
        <v>4.0328340775487685</v>
      </c>
      <c r="L130" s="40">
        <f t="shared" si="49"/>
        <v>1.9671659224512315</v>
      </c>
      <c r="M130" s="10">
        <f t="shared" si="69"/>
        <v>0.98085183109682961</v>
      </c>
      <c r="N130" s="10">
        <f t="shared" si="50"/>
        <v>8.26</v>
      </c>
      <c r="O130" s="10">
        <f t="shared" si="51"/>
        <v>0.31900000000000001</v>
      </c>
      <c r="P130" s="10">
        <f t="shared" si="70"/>
        <v>8.2092131889264284</v>
      </c>
      <c r="Q130" s="42">
        <f t="shared" si="71"/>
        <v>0.2370438564443296</v>
      </c>
      <c r="R130" s="4">
        <f t="shared" si="72"/>
        <v>110451.79141838462</v>
      </c>
      <c r="S130">
        <f t="shared" si="52"/>
        <v>1.1045179141838462E-4</v>
      </c>
      <c r="T130" s="41">
        <f t="shared" si="53"/>
        <v>7.1439874385025655E-4</v>
      </c>
      <c r="U130" s="42">
        <f t="shared" si="73"/>
        <v>0.19612482794996883</v>
      </c>
      <c r="V130" s="42">
        <f t="shared" si="74"/>
        <v>0.1128147294132013</v>
      </c>
      <c r="W130" s="42">
        <f t="shared" si="75"/>
        <v>0.1118221094208213</v>
      </c>
      <c r="X130" s="42">
        <f t="shared" si="76"/>
        <v>9.9261999237999776E-4</v>
      </c>
      <c r="Y130" s="42">
        <f t="shared" si="59"/>
        <v>2.0093964659675142E-3</v>
      </c>
      <c r="Z130" s="10">
        <f t="shared" si="77"/>
        <v>2.8127099652189465</v>
      </c>
      <c r="AA130">
        <f t="shared" si="54"/>
        <v>981633.49162003573</v>
      </c>
      <c r="AB130" s="10">
        <f t="shared" si="55"/>
        <v>0.98163349162003577</v>
      </c>
      <c r="AC130" s="10">
        <f t="shared" si="56"/>
        <v>0.88063349162003579</v>
      </c>
      <c r="AD130" s="3">
        <f t="shared" si="57"/>
        <v>127.72059341842434</v>
      </c>
      <c r="AI130" s="94">
        <f t="shared" si="58"/>
        <v>0.1118221094208213</v>
      </c>
    </row>
    <row r="131" spans="2:35">
      <c r="B131" s="39">
        <f t="shared" si="60"/>
        <v>103</v>
      </c>
      <c r="C131" s="42">
        <f t="shared" si="61"/>
        <v>1.8525179856111347</v>
      </c>
      <c r="D131" s="10">
        <f t="shared" si="62"/>
        <v>13.147482014388821</v>
      </c>
      <c r="E131" s="40">
        <f t="shared" si="63"/>
        <v>19.705035971222358</v>
      </c>
      <c r="F131" s="40">
        <f t="shared" si="64"/>
        <v>46</v>
      </c>
      <c r="G131" s="3">
        <f t="shared" si="65"/>
        <v>81.294964028777642</v>
      </c>
      <c r="H131" s="3">
        <f t="shared" si="66"/>
        <v>111.95687429327049</v>
      </c>
      <c r="I131">
        <f t="shared" si="48"/>
        <v>1.1195687429327048E-4</v>
      </c>
      <c r="J131" s="4">
        <f t="shared" si="67"/>
        <v>452.61588442655284</v>
      </c>
      <c r="K131" s="40">
        <f t="shared" si="68"/>
        <v>4.0427699262211245</v>
      </c>
      <c r="L131" s="40">
        <f t="shared" si="49"/>
        <v>1.9572300737788755</v>
      </c>
      <c r="M131" s="10">
        <f t="shared" si="69"/>
        <v>0.98163349162003577</v>
      </c>
      <c r="N131" s="10">
        <f t="shared" si="50"/>
        <v>8.26</v>
      </c>
      <c r="O131" s="10">
        <f t="shared" si="51"/>
        <v>0.31900000000000001</v>
      </c>
      <c r="P131" s="10">
        <f t="shared" si="70"/>
        <v>8.2112995485977009</v>
      </c>
      <c r="Q131" s="42">
        <f t="shared" si="71"/>
        <v>0.23923420541459209</v>
      </c>
      <c r="R131" s="4">
        <f t="shared" si="72"/>
        <v>110312.5091342829</v>
      </c>
      <c r="S131">
        <f t="shared" si="52"/>
        <v>1.1031250913428289E-4</v>
      </c>
      <c r="T131" s="41">
        <f t="shared" si="53"/>
        <v>7.1453802613435826E-4</v>
      </c>
      <c r="U131" s="42">
        <f t="shared" si="73"/>
        <v>0.19587750996938078</v>
      </c>
      <c r="V131" s="42">
        <f t="shared" si="74"/>
        <v>0.11291259244339209</v>
      </c>
      <c r="W131" s="42">
        <f t="shared" si="75"/>
        <v>0.11192145220271553</v>
      </c>
      <c r="X131" s="42">
        <f t="shared" si="76"/>
        <v>9.9114024067656348E-4</v>
      </c>
      <c r="Y131" s="42">
        <f t="shared" si="59"/>
        <v>2.011567408973066E-3</v>
      </c>
      <c r="Z131" s="10">
        <f t="shared" si="77"/>
        <v>2.8151999409403308</v>
      </c>
      <c r="AA131">
        <f t="shared" si="54"/>
        <v>982413.08000301383</v>
      </c>
      <c r="AB131" s="10">
        <f t="shared" si="55"/>
        <v>0.98241308000301386</v>
      </c>
      <c r="AC131" s="10">
        <f t="shared" si="56"/>
        <v>0.88141308000301388</v>
      </c>
      <c r="AD131" s="3">
        <f t="shared" si="57"/>
        <v>127.8336591737511</v>
      </c>
      <c r="AI131" s="94">
        <f t="shared" si="58"/>
        <v>0.11192145220271553</v>
      </c>
    </row>
    <row r="132" spans="2:35">
      <c r="B132" s="39">
        <f t="shared" si="60"/>
        <v>104</v>
      </c>
      <c r="C132" s="42">
        <f t="shared" si="61"/>
        <v>1.8705035971219224</v>
      </c>
      <c r="D132" s="10">
        <f t="shared" si="62"/>
        <v>13.129496402878033</v>
      </c>
      <c r="E132" s="40">
        <f t="shared" si="63"/>
        <v>19.741007194243934</v>
      </c>
      <c r="F132" s="40">
        <f t="shared" si="64"/>
        <v>46</v>
      </c>
      <c r="G132" s="3">
        <f t="shared" si="65"/>
        <v>81.258992805756066</v>
      </c>
      <c r="H132" s="3">
        <f t="shared" si="66"/>
        <v>111.95687429327049</v>
      </c>
      <c r="I132">
        <f t="shared" si="48"/>
        <v>1.1195687429327048E-4</v>
      </c>
      <c r="J132" s="4">
        <f t="shared" si="67"/>
        <v>453.73030348610132</v>
      </c>
      <c r="K132" s="40">
        <f t="shared" si="68"/>
        <v>4.0527239291939949</v>
      </c>
      <c r="L132" s="40">
        <f t="shared" si="49"/>
        <v>1.9472760708060051</v>
      </c>
      <c r="M132" s="10">
        <f t="shared" si="69"/>
        <v>0.98241308000301386</v>
      </c>
      <c r="N132" s="10">
        <f t="shared" si="50"/>
        <v>8.26</v>
      </c>
      <c r="O132" s="10">
        <f t="shared" si="51"/>
        <v>0.31900000000000001</v>
      </c>
      <c r="P132" s="10">
        <f t="shared" si="70"/>
        <v>8.2133792508687691</v>
      </c>
      <c r="Q132" s="42">
        <f t="shared" si="71"/>
        <v>0.241423999768589</v>
      </c>
      <c r="R132" s="4">
        <f t="shared" si="72"/>
        <v>110173.14171919078</v>
      </c>
      <c r="S132">
        <f t="shared" si="52"/>
        <v>1.1017314171919078E-4</v>
      </c>
      <c r="T132" s="41">
        <f t="shared" si="53"/>
        <v>7.1467739354945034E-4</v>
      </c>
      <c r="U132" s="42">
        <f t="shared" si="73"/>
        <v>0.19563004082509833</v>
      </c>
      <c r="V132" s="42">
        <f t="shared" si="74"/>
        <v>0.11301022117933383</v>
      </c>
      <c r="W132" s="42">
        <f t="shared" si="75"/>
        <v>0.1120205316322098</v>
      </c>
      <c r="X132" s="42">
        <f t="shared" si="76"/>
        <v>9.8968954712402857E-4</v>
      </c>
      <c r="Y132" s="42">
        <f t="shared" si="59"/>
        <v>2.0137346255555679E-3</v>
      </c>
      <c r="Z132" s="10">
        <f t="shared" si="77"/>
        <v>2.8176833963564185</v>
      </c>
      <c r="AA132">
        <f t="shared" si="54"/>
        <v>983190.6269386725</v>
      </c>
      <c r="AB132" s="10">
        <f t="shared" si="55"/>
        <v>0.98319062693867254</v>
      </c>
      <c r="AC132" s="10">
        <f t="shared" si="56"/>
        <v>0.88219062693867256</v>
      </c>
      <c r="AD132" s="3">
        <f t="shared" si="57"/>
        <v>127.94642885259937</v>
      </c>
      <c r="AI132" s="94">
        <f t="shared" si="58"/>
        <v>0.1120205316322098</v>
      </c>
    </row>
    <row r="133" spans="2:35">
      <c r="B133" s="39">
        <f t="shared" si="60"/>
        <v>105</v>
      </c>
      <c r="C133" s="42">
        <f t="shared" si="61"/>
        <v>1.8884892086327101</v>
      </c>
      <c r="D133" s="10">
        <f t="shared" si="62"/>
        <v>13.111510791367245</v>
      </c>
      <c r="E133" s="40">
        <f t="shared" si="63"/>
        <v>19.776978417265511</v>
      </c>
      <c r="F133" s="40">
        <f t="shared" si="64"/>
        <v>46</v>
      </c>
      <c r="G133" s="3">
        <f t="shared" si="65"/>
        <v>81.223021582734489</v>
      </c>
      <c r="H133" s="3">
        <f t="shared" si="66"/>
        <v>111.95687429327049</v>
      </c>
      <c r="I133">
        <f t="shared" si="48"/>
        <v>1.1195687429327048E-4</v>
      </c>
      <c r="J133" s="4">
        <f t="shared" si="67"/>
        <v>454.84675504439042</v>
      </c>
      <c r="K133" s="40">
        <f t="shared" si="68"/>
        <v>4.0626960864673798</v>
      </c>
      <c r="L133" s="40">
        <f t="shared" si="49"/>
        <v>1.9373039135326202</v>
      </c>
      <c r="M133" s="10">
        <f t="shared" si="69"/>
        <v>0.98319062693867254</v>
      </c>
      <c r="N133" s="10">
        <f t="shared" si="50"/>
        <v>8.26</v>
      </c>
      <c r="O133" s="10">
        <f t="shared" si="51"/>
        <v>0.31900000000000001</v>
      </c>
      <c r="P133" s="10">
        <f t="shared" si="70"/>
        <v>8.2154523880184183</v>
      </c>
      <c r="Q133" s="42">
        <f t="shared" si="71"/>
        <v>0.24361324153657957</v>
      </c>
      <c r="R133" s="4">
        <f t="shared" si="72"/>
        <v>110033.68939244264</v>
      </c>
      <c r="S133">
        <f t="shared" si="52"/>
        <v>1.1003368939244264E-4</v>
      </c>
      <c r="T133" s="41">
        <f t="shared" si="53"/>
        <v>7.1481684587619857E-4</v>
      </c>
      <c r="U133" s="42">
        <f t="shared" si="73"/>
        <v>0.1953824209065847</v>
      </c>
      <c r="V133" s="42">
        <f t="shared" si="74"/>
        <v>0.11310761658860216</v>
      </c>
      <c r="W133" s="42">
        <f t="shared" si="75"/>
        <v>0.11211935161012664</v>
      </c>
      <c r="X133" s="42">
        <f t="shared" si="76"/>
        <v>9.8826497847552541E-4</v>
      </c>
      <c r="Y133" s="42">
        <f t="shared" si="59"/>
        <v>2.015898176524289E-3</v>
      </c>
      <c r="Z133" s="10">
        <f t="shared" si="77"/>
        <v>2.8201604203287465</v>
      </c>
      <c r="AA133">
        <f t="shared" si="54"/>
        <v>983966.16024873697</v>
      </c>
      <c r="AB133" s="10">
        <f t="shared" si="55"/>
        <v>0.98396616024873695</v>
      </c>
      <c r="AC133" s="10">
        <f t="shared" si="56"/>
        <v>0.88296616024873698</v>
      </c>
      <c r="AD133" s="3">
        <f t="shared" si="57"/>
        <v>128.05890649002711</v>
      </c>
      <c r="AI133" s="94">
        <f t="shared" si="58"/>
        <v>0.11211935161012664</v>
      </c>
    </row>
    <row r="134" spans="2:35">
      <c r="B134" s="39">
        <f t="shared" si="60"/>
        <v>106</v>
      </c>
      <c r="C134" s="42">
        <f t="shared" si="61"/>
        <v>1.9064748201434978</v>
      </c>
      <c r="D134" s="10">
        <f t="shared" si="62"/>
        <v>13.093525179856456</v>
      </c>
      <c r="E134" s="40">
        <f t="shared" si="63"/>
        <v>19.812949640287087</v>
      </c>
      <c r="F134" s="40">
        <f t="shared" si="64"/>
        <v>46</v>
      </c>
      <c r="G134" s="3">
        <f t="shared" si="65"/>
        <v>81.187050359712913</v>
      </c>
      <c r="H134" s="3">
        <f t="shared" si="66"/>
        <v>111.95687429327049</v>
      </c>
      <c r="I134">
        <f t="shared" si="48"/>
        <v>1.1195687429327048E-4</v>
      </c>
      <c r="J134" s="4">
        <f t="shared" si="67"/>
        <v>455.96523910142037</v>
      </c>
      <c r="K134" s="40">
        <f t="shared" si="68"/>
        <v>4.0726863980412817</v>
      </c>
      <c r="L134" s="40">
        <f t="shared" si="49"/>
        <v>1.9273136019587183</v>
      </c>
      <c r="M134" s="10">
        <f t="shared" si="69"/>
        <v>0.98396616024873695</v>
      </c>
      <c r="N134" s="10">
        <f t="shared" si="50"/>
        <v>8.26</v>
      </c>
      <c r="O134" s="10">
        <f t="shared" si="51"/>
        <v>0.31900000000000001</v>
      </c>
      <c r="P134" s="10">
        <f t="shared" si="70"/>
        <v>8.2175190444498174</v>
      </c>
      <c r="Q134" s="42">
        <f t="shared" si="71"/>
        <v>0.24580193272348169</v>
      </c>
      <c r="R134" s="4">
        <f t="shared" si="72"/>
        <v>109894.15237337287</v>
      </c>
      <c r="S134">
        <f t="shared" si="52"/>
        <v>1.0989415237337287E-4</v>
      </c>
      <c r="T134" s="41">
        <f t="shared" si="53"/>
        <v>7.1495638289526832E-4</v>
      </c>
      <c r="U134" s="42">
        <f t="shared" si="73"/>
        <v>0.19513465060330329</v>
      </c>
      <c r="V134" s="42">
        <f t="shared" si="74"/>
        <v>0.11320477953406596</v>
      </c>
      <c r="W134" s="42">
        <f t="shared" si="75"/>
        <v>0.11221791567238401</v>
      </c>
      <c r="X134" s="42">
        <f t="shared" si="76"/>
        <v>9.868638616819525E-4</v>
      </c>
      <c r="Y134" s="42">
        <f t="shared" si="59"/>
        <v>2.0180581167610246E-3</v>
      </c>
      <c r="Z134" s="10">
        <f t="shared" si="77"/>
        <v>2.8226310933664935</v>
      </c>
      <c r="AA134">
        <f t="shared" si="54"/>
        <v>984739.70513988717</v>
      </c>
      <c r="AB134" s="10">
        <f t="shared" si="55"/>
        <v>0.98473970513988718</v>
      </c>
      <c r="AC134" s="10">
        <f t="shared" si="56"/>
        <v>0.8837397051398872</v>
      </c>
      <c r="AD134" s="3">
        <f t="shared" si="57"/>
        <v>128.17109574182555</v>
      </c>
      <c r="AI134" s="94">
        <f t="shared" si="58"/>
        <v>0.11221791567238401</v>
      </c>
    </row>
    <row r="135" spans="2:35">
      <c r="B135" s="39">
        <f t="shared" si="60"/>
        <v>107</v>
      </c>
      <c r="C135" s="42">
        <f t="shared" si="61"/>
        <v>1.9244604316542855</v>
      </c>
      <c r="D135" s="10">
        <f t="shared" si="62"/>
        <v>13.075539568345668</v>
      </c>
      <c r="E135" s="40">
        <f t="shared" si="63"/>
        <v>19.848920863308663</v>
      </c>
      <c r="F135" s="40">
        <f t="shared" si="64"/>
        <v>46</v>
      </c>
      <c r="G135" s="3">
        <f t="shared" si="65"/>
        <v>81.151079136691337</v>
      </c>
      <c r="H135" s="3">
        <f t="shared" si="66"/>
        <v>111.95687429327049</v>
      </c>
      <c r="I135">
        <f t="shared" si="48"/>
        <v>1.1195687429327048E-4</v>
      </c>
      <c r="J135" s="4">
        <f t="shared" si="67"/>
        <v>457.08575565719116</v>
      </c>
      <c r="K135" s="40">
        <f t="shared" si="68"/>
        <v>4.0826948639157008</v>
      </c>
      <c r="L135" s="40">
        <f t="shared" si="49"/>
        <v>1.9173051360842992</v>
      </c>
      <c r="M135" s="10">
        <f t="shared" si="69"/>
        <v>0.98473970513988718</v>
      </c>
      <c r="N135" s="10">
        <f t="shared" si="50"/>
        <v>8.26</v>
      </c>
      <c r="O135" s="10">
        <f t="shared" si="51"/>
        <v>0.31900000000000001</v>
      </c>
      <c r="P135" s="10">
        <f t="shared" si="70"/>
        <v>8.2195792973949651</v>
      </c>
      <c r="Q135" s="42">
        <f t="shared" si="71"/>
        <v>0.24799007531083866</v>
      </c>
      <c r="R135" s="4">
        <f t="shared" si="72"/>
        <v>109754.53088131586</v>
      </c>
      <c r="S135">
        <f t="shared" si="52"/>
        <v>1.0975453088131586E-4</v>
      </c>
      <c r="T135" s="41">
        <f t="shared" si="53"/>
        <v>7.1509600438732527E-4</v>
      </c>
      <c r="U135" s="42">
        <f t="shared" si="73"/>
        <v>0.19488673030471731</v>
      </c>
      <c r="V135" s="42">
        <f t="shared" si="74"/>
        <v>0.11330171078358911</v>
      </c>
      <c r="W135" s="42">
        <f t="shared" si="75"/>
        <v>0.11231622702254883</v>
      </c>
      <c r="X135" s="42">
        <f t="shared" si="76"/>
        <v>9.8548376104028168E-4</v>
      </c>
      <c r="Y135" s="42">
        <f t="shared" si="59"/>
        <v>2.0202144957477057E-3</v>
      </c>
      <c r="Z135" s="10">
        <f t="shared" si="77"/>
        <v>2.8250954883723205</v>
      </c>
      <c r="AA135">
        <f t="shared" si="54"/>
        <v>985511.28443727258</v>
      </c>
      <c r="AB135" s="10">
        <f t="shared" si="55"/>
        <v>0.98551128443727254</v>
      </c>
      <c r="AC135" s="10">
        <f t="shared" si="56"/>
        <v>0.88451128443727256</v>
      </c>
      <c r="AD135" s="3">
        <f t="shared" si="57"/>
        <v>128.28299991838617</v>
      </c>
      <c r="AI135" s="94">
        <f t="shared" si="58"/>
        <v>0.11231622702254883</v>
      </c>
    </row>
    <row r="136" spans="2:35">
      <c r="B136" s="39">
        <f t="shared" si="60"/>
        <v>108</v>
      </c>
      <c r="C136" s="42">
        <f t="shared" si="61"/>
        <v>1.9424460431650732</v>
      </c>
      <c r="D136" s="10">
        <f t="shared" si="62"/>
        <v>13.05755395683488</v>
      </c>
      <c r="E136" s="40">
        <f t="shared" si="63"/>
        <v>19.88489208633024</v>
      </c>
      <c r="F136" s="40">
        <f t="shared" si="64"/>
        <v>46</v>
      </c>
      <c r="G136" s="3">
        <f t="shared" si="65"/>
        <v>81.11510791366976</v>
      </c>
      <c r="H136" s="3">
        <f t="shared" si="66"/>
        <v>111.95687429327049</v>
      </c>
      <c r="I136">
        <f t="shared" si="48"/>
        <v>1.1195687429327048E-4</v>
      </c>
      <c r="J136" s="4">
        <f t="shared" si="67"/>
        <v>458.20830471170257</v>
      </c>
      <c r="K136" s="40">
        <f t="shared" si="68"/>
        <v>4.0927214840906343</v>
      </c>
      <c r="L136" s="40">
        <f t="shared" si="49"/>
        <v>1.9072785159093657</v>
      </c>
      <c r="M136" s="10">
        <f t="shared" si="69"/>
        <v>0.98551128443727254</v>
      </c>
      <c r="N136" s="10">
        <f t="shared" si="50"/>
        <v>8.26</v>
      </c>
      <c r="O136" s="10">
        <f t="shared" si="51"/>
        <v>0.31900000000000001</v>
      </c>
      <c r="P136" s="10">
        <f t="shared" si="70"/>
        <v>8.2216332175564943</v>
      </c>
      <c r="Q136" s="42">
        <f t="shared" si="71"/>
        <v>0.25017767125860985</v>
      </c>
      <c r="R136" s="4">
        <f t="shared" si="72"/>
        <v>109614.82513560602</v>
      </c>
      <c r="S136">
        <f t="shared" si="52"/>
        <v>1.0961482513560603E-4</v>
      </c>
      <c r="T136" s="41">
        <f t="shared" si="53"/>
        <v>7.152357101330351E-4</v>
      </c>
      <c r="U136" s="42">
        <f t="shared" si="73"/>
        <v>0.19463866040029018</v>
      </c>
      <c r="V136" s="42">
        <f t="shared" si="74"/>
        <v>0.11339841101821313</v>
      </c>
      <c r="W136" s="42">
        <f t="shared" si="75"/>
        <v>0.11241428856151445</v>
      </c>
      <c r="X136" s="42">
        <f t="shared" si="76"/>
        <v>9.8412245669868281E-4</v>
      </c>
      <c r="Y136" s="42">
        <f t="shared" si="59"/>
        <v>2.0223673580460903E-3</v>
      </c>
      <c r="Z136" s="10">
        <f t="shared" si="77"/>
        <v>2.8275536713203628</v>
      </c>
      <c r="AA136">
        <f t="shared" si="54"/>
        <v>986280.91879678494</v>
      </c>
      <c r="AB136" s="10">
        <f t="shared" si="55"/>
        <v>0.98628091879678492</v>
      </c>
      <c r="AC136" s="10">
        <f t="shared" si="56"/>
        <v>0.88528091879678494</v>
      </c>
      <c r="AD136" s="3">
        <f t="shared" si="57"/>
        <v>128.3946220154873</v>
      </c>
      <c r="AI136" s="94">
        <f t="shared" si="58"/>
        <v>0.11241428856151445</v>
      </c>
    </row>
    <row r="137" spans="2:35">
      <c r="B137" s="39">
        <f t="shared" si="60"/>
        <v>109</v>
      </c>
      <c r="C137" s="42">
        <f t="shared" si="61"/>
        <v>1.9604316546758609</v>
      </c>
      <c r="D137" s="10">
        <f t="shared" si="62"/>
        <v>13.039568345324092</v>
      </c>
      <c r="E137" s="40">
        <f t="shared" si="63"/>
        <v>19.920863309351816</v>
      </c>
      <c r="F137" s="40">
        <f t="shared" si="64"/>
        <v>46</v>
      </c>
      <c r="G137" s="3">
        <f t="shared" si="65"/>
        <v>81.079136690648184</v>
      </c>
      <c r="H137" s="3">
        <f t="shared" si="66"/>
        <v>111.95687429327049</v>
      </c>
      <c r="I137">
        <f t="shared" si="48"/>
        <v>1.1195687429327048E-4</v>
      </c>
      <c r="J137" s="4">
        <f t="shared" si="67"/>
        <v>459.33288626495482</v>
      </c>
      <c r="K137" s="40">
        <f t="shared" si="68"/>
        <v>4.1027662585660849</v>
      </c>
      <c r="L137" s="40">
        <f t="shared" si="49"/>
        <v>1.8972337414339151</v>
      </c>
      <c r="M137" s="10">
        <f t="shared" si="69"/>
        <v>0.98628091879678492</v>
      </c>
      <c r="N137" s="10">
        <f t="shared" si="50"/>
        <v>8.26</v>
      </c>
      <c r="O137" s="10">
        <f t="shared" si="51"/>
        <v>0.31900000000000001</v>
      </c>
      <c r="P137" s="10">
        <f t="shared" si="70"/>
        <v>8.2236808696907442</v>
      </c>
      <c r="Q137" s="42">
        <f t="shared" si="71"/>
        <v>0.25236472250680159</v>
      </c>
      <c r="R137" s="4">
        <f t="shared" si="72"/>
        <v>109475.03535557773</v>
      </c>
      <c r="S137">
        <f t="shared" si="52"/>
        <v>1.0947503535557772E-4</v>
      </c>
      <c r="T137" s="41">
        <f t="shared" si="53"/>
        <v>7.153754999130635E-4</v>
      </c>
      <c r="U137" s="42">
        <f t="shared" si="73"/>
        <v>0.19439044127948515</v>
      </c>
      <c r="V137" s="42">
        <f t="shared" si="74"/>
        <v>0.11349488084024315</v>
      </c>
      <c r="W137" s="42">
        <f t="shared" si="75"/>
        <v>0.11251210291447902</v>
      </c>
      <c r="X137" s="42">
        <f t="shared" si="76"/>
        <v>9.8277792576412226E-4</v>
      </c>
      <c r="Y137" s="42">
        <f t="shared" si="59"/>
        <v>2.0245167437353282E-3</v>
      </c>
      <c r="Z137" s="10">
        <f t="shared" si="77"/>
        <v>2.8300057018745526</v>
      </c>
      <c r="AA137">
        <f t="shared" si="54"/>
        <v>987048.62689864996</v>
      </c>
      <c r="AB137" s="10">
        <f t="shared" si="55"/>
        <v>0.98704862689864992</v>
      </c>
      <c r="AC137" s="10">
        <f t="shared" si="56"/>
        <v>0.88604862689864994</v>
      </c>
      <c r="AD137" s="3">
        <f t="shared" si="57"/>
        <v>128.50596474237128</v>
      </c>
      <c r="AI137" s="94">
        <f t="shared" si="58"/>
        <v>0.11251210291447902</v>
      </c>
    </row>
    <row r="138" spans="2:35">
      <c r="B138" s="39">
        <f t="shared" si="60"/>
        <v>110</v>
      </c>
      <c r="C138" s="42">
        <f t="shared" si="61"/>
        <v>1.9784172661866486</v>
      </c>
      <c r="D138" s="10">
        <f t="shared" si="62"/>
        <v>13.021582733813304</v>
      </c>
      <c r="E138" s="40">
        <f t="shared" si="63"/>
        <v>19.956834532373392</v>
      </c>
      <c r="F138" s="40">
        <f t="shared" si="64"/>
        <v>46</v>
      </c>
      <c r="G138" s="3">
        <f t="shared" si="65"/>
        <v>81.043165467626608</v>
      </c>
      <c r="H138" s="3">
        <f t="shared" si="66"/>
        <v>111.95687429327049</v>
      </c>
      <c r="I138">
        <f t="shared" si="48"/>
        <v>1.1195687429327048E-4</v>
      </c>
      <c r="J138" s="4">
        <f t="shared" si="67"/>
        <v>460.4595003169477</v>
      </c>
      <c r="K138" s="40">
        <f t="shared" si="68"/>
        <v>4.1128291873420499</v>
      </c>
      <c r="L138" s="40">
        <f t="shared" si="49"/>
        <v>1.8871708126579501</v>
      </c>
      <c r="M138" s="10">
        <f t="shared" si="69"/>
        <v>0.98704862689864992</v>
      </c>
      <c r="N138" s="10">
        <f t="shared" si="50"/>
        <v>8.26</v>
      </c>
      <c r="O138" s="10">
        <f t="shared" si="51"/>
        <v>0.31900000000000001</v>
      </c>
      <c r="P138" s="10">
        <f t="shared" si="70"/>
        <v>8.2257223131391672</v>
      </c>
      <c r="Q138" s="42">
        <f t="shared" si="71"/>
        <v>0.25455123097695243</v>
      </c>
      <c r="R138" s="4">
        <f t="shared" si="72"/>
        <v>109335.16176056542</v>
      </c>
      <c r="S138">
        <f t="shared" si="52"/>
        <v>1.0933516176056541E-4</v>
      </c>
      <c r="T138" s="41">
        <f t="shared" si="53"/>
        <v>7.1551537350807571E-4</v>
      </c>
      <c r="U138" s="42">
        <f t="shared" si="73"/>
        <v>0.19414207333176559</v>
      </c>
      <c r="V138" s="42">
        <f t="shared" si="74"/>
        <v>0.11359112078007862</v>
      </c>
      <c r="W138" s="42">
        <f t="shared" si="75"/>
        <v>0.11260967245554934</v>
      </c>
      <c r="X138" s="42">
        <f t="shared" si="76"/>
        <v>9.8144832452927433E-4</v>
      </c>
      <c r="Y138" s="42">
        <f t="shared" si="59"/>
        <v>2.0266626888099269E-3</v>
      </c>
      <c r="Z138" s="10">
        <f t="shared" si="77"/>
        <v>2.832451633950885</v>
      </c>
      <c r="AA138">
        <f t="shared" si="54"/>
        <v>987814.42562346742</v>
      </c>
      <c r="AB138" s="10">
        <f t="shared" si="55"/>
        <v>0.98781442562346744</v>
      </c>
      <c r="AC138" s="10">
        <f t="shared" si="56"/>
        <v>0.88681442562346746</v>
      </c>
      <c r="AD138" s="3">
        <f t="shared" si="57"/>
        <v>128.6170305472759</v>
      </c>
      <c r="AI138" s="94">
        <f t="shared" si="58"/>
        <v>0.11260967245554934</v>
      </c>
    </row>
    <row r="139" spans="2:35">
      <c r="B139" s="39">
        <f t="shared" si="60"/>
        <v>111</v>
      </c>
      <c r="C139" s="42">
        <f t="shared" si="61"/>
        <v>1.9964028776974363</v>
      </c>
      <c r="D139" s="10">
        <f t="shared" si="62"/>
        <v>13.003597122302516</v>
      </c>
      <c r="E139" s="40">
        <f t="shared" si="63"/>
        <v>19.992805755394969</v>
      </c>
      <c r="F139" s="40">
        <f t="shared" si="64"/>
        <v>46</v>
      </c>
      <c r="G139" s="3">
        <f t="shared" si="65"/>
        <v>81.007194244605031</v>
      </c>
      <c r="H139" s="3">
        <f t="shared" si="66"/>
        <v>111.95687429327049</v>
      </c>
      <c r="I139">
        <f t="shared" si="48"/>
        <v>1.1195687429327048E-4</v>
      </c>
      <c r="J139" s="4">
        <f t="shared" si="67"/>
        <v>461.58814686768164</v>
      </c>
      <c r="K139" s="40">
        <f t="shared" si="68"/>
        <v>4.1229102704185339</v>
      </c>
      <c r="L139" s="40">
        <f t="shared" si="49"/>
        <v>1.8770897295814661</v>
      </c>
      <c r="M139" s="10">
        <f t="shared" si="69"/>
        <v>0.98781442562346744</v>
      </c>
      <c r="N139" s="10">
        <f t="shared" si="50"/>
        <v>8.26</v>
      </c>
      <c r="O139" s="10">
        <f t="shared" si="51"/>
        <v>0.31900000000000001</v>
      </c>
      <c r="P139" s="10">
        <f t="shared" si="70"/>
        <v>8.2277576023112804</v>
      </c>
      <c r="Q139" s="42">
        <f t="shared" si="71"/>
        <v>0.25673719857348631</v>
      </c>
      <c r="R139" s="4">
        <f t="shared" si="72"/>
        <v>109195.20456990342</v>
      </c>
      <c r="S139">
        <f t="shared" si="52"/>
        <v>1.0919520456990342E-4</v>
      </c>
      <c r="T139" s="41">
        <f t="shared" si="53"/>
        <v>7.1565533069873775E-4</v>
      </c>
      <c r="U139" s="42">
        <f t="shared" si="73"/>
        <v>0.19389355694659471</v>
      </c>
      <c r="V139" s="42">
        <f t="shared" si="74"/>
        <v>0.11368713130282619</v>
      </c>
      <c r="W139" s="42">
        <f t="shared" si="75"/>
        <v>0.11270699933011423</v>
      </c>
      <c r="X139" s="42">
        <f t="shared" si="76"/>
        <v>9.8013197271196173E-4</v>
      </c>
      <c r="Y139" s="42">
        <f t="shared" si="59"/>
        <v>2.0288052255426022E-3</v>
      </c>
      <c r="Z139" s="10">
        <f t="shared" si="77"/>
        <v>2.8348915162299657</v>
      </c>
      <c r="AA139">
        <f t="shared" si="54"/>
        <v>988578.33021268505</v>
      </c>
      <c r="AB139" s="10">
        <f t="shared" si="55"/>
        <v>0.98857833021268504</v>
      </c>
      <c r="AC139" s="10">
        <f t="shared" si="56"/>
        <v>0.88757833021268506</v>
      </c>
      <c r="AD139" s="3">
        <f t="shared" si="57"/>
        <v>128.7278216407085</v>
      </c>
      <c r="AI139" s="94">
        <f t="shared" si="58"/>
        <v>0.11270699933011423</v>
      </c>
    </row>
    <row r="140" spans="2:35">
      <c r="B140" s="39">
        <f t="shared" si="60"/>
        <v>112</v>
      </c>
      <c r="C140" s="42">
        <f t="shared" si="61"/>
        <v>2.014388489208224</v>
      </c>
      <c r="D140" s="10">
        <f t="shared" si="62"/>
        <v>12.985611510791728</v>
      </c>
      <c r="E140" s="40">
        <f t="shared" si="63"/>
        <v>20.028776978416545</v>
      </c>
      <c r="F140" s="40">
        <f t="shared" si="64"/>
        <v>46</v>
      </c>
      <c r="G140" s="3">
        <f t="shared" si="65"/>
        <v>80.971223021583455</v>
      </c>
      <c r="H140" s="3">
        <f t="shared" si="66"/>
        <v>111.95687429327049</v>
      </c>
      <c r="I140">
        <f t="shared" si="48"/>
        <v>1.1195687429327048E-4</v>
      </c>
      <c r="J140" s="4">
        <f t="shared" si="67"/>
        <v>462.71882591715598</v>
      </c>
      <c r="K140" s="40">
        <f t="shared" si="68"/>
        <v>4.1330095077955304</v>
      </c>
      <c r="L140" s="40">
        <f t="shared" si="49"/>
        <v>1.8669904922044696</v>
      </c>
      <c r="M140" s="10">
        <f t="shared" si="69"/>
        <v>0.98857833021268504</v>
      </c>
      <c r="N140" s="10">
        <f t="shared" si="50"/>
        <v>8.26</v>
      </c>
      <c r="O140" s="10">
        <f t="shared" si="51"/>
        <v>0.31900000000000001</v>
      </c>
      <c r="P140" s="10">
        <f t="shared" si="70"/>
        <v>8.2297867871246169</v>
      </c>
      <c r="Q140" s="42">
        <f t="shared" si="71"/>
        <v>0.25892262718494513</v>
      </c>
      <c r="R140" s="4">
        <f t="shared" si="72"/>
        <v>109055.16400292621</v>
      </c>
      <c r="S140">
        <f t="shared" si="52"/>
        <v>1.0905516400292621E-4</v>
      </c>
      <c r="T140" s="41">
        <f t="shared" si="53"/>
        <v>7.1579537126571498E-4</v>
      </c>
      <c r="U140" s="42">
        <f t="shared" si="73"/>
        <v>0.19364489251343595</v>
      </c>
      <c r="V140" s="42">
        <f t="shared" si="74"/>
        <v>0.11378291281396738</v>
      </c>
      <c r="W140" s="42">
        <f t="shared" si="75"/>
        <v>0.11280408547523946</v>
      </c>
      <c r="X140" s="42">
        <f t="shared" si="76"/>
        <v>9.7882733872792227E-4</v>
      </c>
      <c r="Y140" s="42">
        <f t="shared" si="59"/>
        <v>2.0309443828143365E-3</v>
      </c>
      <c r="Z140" s="10">
        <f t="shared" si="77"/>
        <v>2.8373253926231614</v>
      </c>
      <c r="AA140">
        <f t="shared" si="54"/>
        <v>989340.35441454558</v>
      </c>
      <c r="AB140" s="10">
        <f t="shared" si="55"/>
        <v>0.9893403544145456</v>
      </c>
      <c r="AC140" s="10">
        <f t="shared" si="56"/>
        <v>0.88834035441454562</v>
      </c>
      <c r="AD140" s="3">
        <f t="shared" si="57"/>
        <v>128.83834001661285</v>
      </c>
      <c r="AI140" s="94">
        <f t="shared" si="58"/>
        <v>0.11280408547523946</v>
      </c>
    </row>
    <row r="141" spans="2:35">
      <c r="B141" s="39">
        <f t="shared" si="60"/>
        <v>113</v>
      </c>
      <c r="C141" s="42">
        <f t="shared" si="61"/>
        <v>2.0323741007190117</v>
      </c>
      <c r="D141" s="10">
        <f t="shared" si="62"/>
        <v>12.967625899280939</v>
      </c>
      <c r="E141" s="40">
        <f t="shared" si="63"/>
        <v>20.064748201438121</v>
      </c>
      <c r="F141" s="40">
        <f t="shared" si="64"/>
        <v>46</v>
      </c>
      <c r="G141" s="3">
        <f t="shared" si="65"/>
        <v>80.935251798561879</v>
      </c>
      <c r="H141" s="3">
        <f t="shared" si="66"/>
        <v>111.95687429327049</v>
      </c>
      <c r="I141">
        <f t="shared" si="48"/>
        <v>1.1195687429327048E-4</v>
      </c>
      <c r="J141" s="4">
        <f t="shared" si="67"/>
        <v>463.85153746537117</v>
      </c>
      <c r="K141" s="40">
        <f t="shared" si="68"/>
        <v>4.143126899473045</v>
      </c>
      <c r="L141" s="40">
        <f t="shared" si="49"/>
        <v>1.856873100526955</v>
      </c>
      <c r="M141" s="10">
        <f t="shared" si="69"/>
        <v>0.9893403544145456</v>
      </c>
      <c r="N141" s="10">
        <f t="shared" si="50"/>
        <v>8.26</v>
      </c>
      <c r="O141" s="10">
        <f t="shared" si="51"/>
        <v>0.31900000000000001</v>
      </c>
      <c r="P141" s="10">
        <f t="shared" si="70"/>
        <v>8.2318099134046374</v>
      </c>
      <c r="Q141" s="42">
        <f t="shared" si="71"/>
        <v>0.26110751868511206</v>
      </c>
      <c r="R141" s="4">
        <f t="shared" si="72"/>
        <v>108915.04027896812</v>
      </c>
      <c r="S141">
        <f t="shared" si="52"/>
        <v>1.0891504027896812E-4</v>
      </c>
      <c r="T141" s="41">
        <f t="shared" si="53"/>
        <v>7.1593549498967307E-4</v>
      </c>
      <c r="U141" s="42">
        <f t="shared" si="73"/>
        <v>0.19339608042175252</v>
      </c>
      <c r="V141" s="42">
        <f t="shared" si="74"/>
        <v>0.11387846566496142</v>
      </c>
      <c r="W141" s="42">
        <f t="shared" si="75"/>
        <v>0.11290093263821636</v>
      </c>
      <c r="X141" s="42">
        <f t="shared" si="76"/>
        <v>9.7753302674505327E-4</v>
      </c>
      <c r="Y141" s="42">
        <f t="shared" si="59"/>
        <v>2.0330801864156044E-3</v>
      </c>
      <c r="Z141" s="10">
        <f t="shared" si="77"/>
        <v>2.8397533026979342</v>
      </c>
      <c r="AA141">
        <f t="shared" si="54"/>
        <v>990100.51061725616</v>
      </c>
      <c r="AB141" s="10">
        <f t="shared" si="55"/>
        <v>0.99010051061725612</v>
      </c>
      <c r="AC141" s="10">
        <f t="shared" si="56"/>
        <v>0.88910051061725615</v>
      </c>
      <c r="AD141" s="3">
        <f t="shared" si="57"/>
        <v>128.94858747168328</v>
      </c>
      <c r="AI141" s="94">
        <f t="shared" si="58"/>
        <v>0.11290093263821636</v>
      </c>
    </row>
    <row r="142" spans="2:35">
      <c r="B142" s="39">
        <f t="shared" si="60"/>
        <v>114</v>
      </c>
      <c r="C142" s="42">
        <f t="shared" si="61"/>
        <v>2.0503597122297994</v>
      </c>
      <c r="D142" s="10">
        <f t="shared" si="62"/>
        <v>12.949640287770151</v>
      </c>
      <c r="E142" s="40">
        <f t="shared" si="63"/>
        <v>20.100719424459697</v>
      </c>
      <c r="F142" s="40">
        <f t="shared" si="64"/>
        <v>46</v>
      </c>
      <c r="G142" s="3">
        <f t="shared" si="65"/>
        <v>80.899280575540303</v>
      </c>
      <c r="H142" s="3">
        <f t="shared" si="66"/>
        <v>111.95687429327049</v>
      </c>
      <c r="I142">
        <f t="shared" si="48"/>
        <v>1.1195687429327048E-4</v>
      </c>
      <c r="J142" s="4">
        <f t="shared" si="67"/>
        <v>464.98628151232697</v>
      </c>
      <c r="K142" s="40">
        <f t="shared" si="68"/>
        <v>4.1532624454510731</v>
      </c>
      <c r="L142" s="40">
        <f t="shared" si="49"/>
        <v>1.8467375545489269</v>
      </c>
      <c r="M142" s="10">
        <f t="shared" si="69"/>
        <v>0.99010051061725612</v>
      </c>
      <c r="N142" s="10">
        <f t="shared" si="50"/>
        <v>8.26</v>
      </c>
      <c r="O142" s="10">
        <f t="shared" si="51"/>
        <v>0.31900000000000001</v>
      </c>
      <c r="P142" s="10">
        <f t="shared" si="70"/>
        <v>8.2338270232493738</v>
      </c>
      <c r="Q142" s="42">
        <f t="shared" si="71"/>
        <v>0.26329187493403527</v>
      </c>
      <c r="R142" s="4">
        <f t="shared" si="72"/>
        <v>108774.83361736361</v>
      </c>
      <c r="S142">
        <f t="shared" si="52"/>
        <v>1.087748336173636E-4</v>
      </c>
      <c r="T142" s="41">
        <f t="shared" si="53"/>
        <v>7.160757016512776E-4</v>
      </c>
      <c r="U142" s="42">
        <f t="shared" si="73"/>
        <v>0.19314712106100787</v>
      </c>
      <c r="V142" s="42">
        <f t="shared" si="74"/>
        <v>0.11397379015779813</v>
      </c>
      <c r="W142" s="42">
        <f t="shared" si="75"/>
        <v>0.11299754239348671</v>
      </c>
      <c r="X142" s="42">
        <f t="shared" si="76"/>
        <v>9.7624776431141924E-4</v>
      </c>
      <c r="Y142" s="42">
        <f t="shared" si="59"/>
        <v>2.0352126593200753E-3</v>
      </c>
      <c r="Z142" s="10">
        <f t="shared" si="77"/>
        <v>2.8421752820642494</v>
      </c>
      <c r="AA142">
        <f t="shared" si="54"/>
        <v>990858.80996996723</v>
      </c>
      <c r="AB142" s="10">
        <f t="shared" si="55"/>
        <v>0.99085880996996722</v>
      </c>
      <c r="AC142" s="10">
        <f t="shared" si="56"/>
        <v>0.88985880996996725</v>
      </c>
      <c r="AD142" s="3">
        <f t="shared" si="57"/>
        <v>129.05856562291041</v>
      </c>
      <c r="AI142" s="94">
        <f t="shared" si="58"/>
        <v>0.11299754239348671</v>
      </c>
    </row>
    <row r="143" spans="2:35">
      <c r="B143" s="39">
        <f t="shared" si="60"/>
        <v>115</v>
      </c>
      <c r="C143" s="42">
        <f t="shared" si="61"/>
        <v>2.0683453237405871</v>
      </c>
      <c r="D143" s="10">
        <f t="shared" si="62"/>
        <v>12.931654676259363</v>
      </c>
      <c r="E143" s="40">
        <f t="shared" si="63"/>
        <v>20.136690647481274</v>
      </c>
      <c r="F143" s="40">
        <f t="shared" si="64"/>
        <v>46</v>
      </c>
      <c r="G143" s="3">
        <f t="shared" si="65"/>
        <v>80.863309352518726</v>
      </c>
      <c r="H143" s="3">
        <f t="shared" si="66"/>
        <v>111.95687429327049</v>
      </c>
      <c r="I143">
        <f t="shared" si="48"/>
        <v>1.1195687429327048E-4</v>
      </c>
      <c r="J143" s="4">
        <f t="shared" si="67"/>
        <v>466.12305805802362</v>
      </c>
      <c r="K143" s="40">
        <f t="shared" si="68"/>
        <v>4.1634161457296184</v>
      </c>
      <c r="L143" s="40">
        <f t="shared" si="49"/>
        <v>1.8365838542703816</v>
      </c>
      <c r="M143" s="10">
        <f t="shared" si="69"/>
        <v>0.99085880996996722</v>
      </c>
      <c r="N143" s="10">
        <f t="shared" si="50"/>
        <v>8.26</v>
      </c>
      <c r="O143" s="10">
        <f t="shared" si="51"/>
        <v>0.31900000000000001</v>
      </c>
      <c r="P143" s="10">
        <f t="shared" si="70"/>
        <v>8.2358381553605291</v>
      </c>
      <c r="Q143" s="42">
        <f t="shared" si="71"/>
        <v>0.26547569777896107</v>
      </c>
      <c r="R143" s="4">
        <f t="shared" si="72"/>
        <v>108634.54423744701</v>
      </c>
      <c r="S143">
        <f t="shared" si="52"/>
        <v>1.0863454423744701E-4</v>
      </c>
      <c r="T143" s="41">
        <f t="shared" si="53"/>
        <v>7.1621599103119415E-4</v>
      </c>
      <c r="U143" s="42">
        <f t="shared" si="73"/>
        <v>0.19289801482066518</v>
      </c>
      <c r="V143" s="42">
        <f t="shared" si="74"/>
        <v>0.11406888654979395</v>
      </c>
      <c r="W143" s="42">
        <f t="shared" si="75"/>
        <v>0.11309391615801805</v>
      </c>
      <c r="X143" s="42">
        <f t="shared" si="76"/>
        <v>9.7497039177590894E-4</v>
      </c>
      <c r="Y143" s="42">
        <f t="shared" si="59"/>
        <v>2.0373418219347618E-3</v>
      </c>
      <c r="Z143" s="10">
        <f t="shared" si="77"/>
        <v>2.844591362727654</v>
      </c>
      <c r="AA143">
        <f t="shared" si="54"/>
        <v>991615.26249332016</v>
      </c>
      <c r="AB143" s="10">
        <f t="shared" si="55"/>
        <v>0.9916152624933201</v>
      </c>
      <c r="AC143" s="10">
        <f t="shared" si="56"/>
        <v>0.89061526249332013</v>
      </c>
      <c r="AD143" s="3">
        <f t="shared" si="57"/>
        <v>129.16827592361423</v>
      </c>
      <c r="AI143" s="94">
        <f t="shared" si="58"/>
        <v>0.11309391615801805</v>
      </c>
    </row>
    <row r="144" spans="2:35">
      <c r="B144" s="39">
        <f t="shared" si="60"/>
        <v>116</v>
      </c>
      <c r="C144" s="42">
        <f t="shared" si="61"/>
        <v>2.0863309352513748</v>
      </c>
      <c r="D144" s="10">
        <f t="shared" si="62"/>
        <v>12.913669064748575</v>
      </c>
      <c r="E144" s="40">
        <f t="shared" si="63"/>
        <v>20.17266187050285</v>
      </c>
      <c r="F144" s="40">
        <f t="shared" si="64"/>
        <v>46</v>
      </c>
      <c r="G144" s="3">
        <f t="shared" si="65"/>
        <v>80.82733812949715</v>
      </c>
      <c r="H144" s="3">
        <f t="shared" si="66"/>
        <v>111.95687429327049</v>
      </c>
      <c r="I144">
        <f t="shared" si="48"/>
        <v>1.1195687429327048E-4</v>
      </c>
      <c r="J144" s="4">
        <f t="shared" si="67"/>
        <v>467.26186710246088</v>
      </c>
      <c r="K144" s="40">
        <f t="shared" si="68"/>
        <v>4.1735880003086789</v>
      </c>
      <c r="L144" s="40">
        <f t="shared" si="49"/>
        <v>1.8264119996913211</v>
      </c>
      <c r="M144" s="10">
        <f t="shared" si="69"/>
        <v>0.9916152624933201</v>
      </c>
      <c r="N144" s="10">
        <f t="shared" si="50"/>
        <v>8.26</v>
      </c>
      <c r="O144" s="10">
        <f t="shared" si="51"/>
        <v>0.31900000000000001</v>
      </c>
      <c r="P144" s="10">
        <f t="shared" si="70"/>
        <v>8.2378433453458157</v>
      </c>
      <c r="Q144" s="42">
        <f t="shared" si="71"/>
        <v>0.26765898905518437</v>
      </c>
      <c r="R144" s="4">
        <f t="shared" si="72"/>
        <v>108494.17235855277</v>
      </c>
      <c r="S144">
        <f t="shared" si="52"/>
        <v>1.0849417235855276E-4</v>
      </c>
      <c r="T144" s="41">
        <f t="shared" si="53"/>
        <v>7.163563629100884E-4</v>
      </c>
      <c r="U144" s="42">
        <f t="shared" si="73"/>
        <v>0.1926487620901878</v>
      </c>
      <c r="V144" s="42">
        <f t="shared" si="74"/>
        <v>0.11416375505724589</v>
      </c>
      <c r="W144" s="42">
        <f t="shared" si="75"/>
        <v>0.11319005520535352</v>
      </c>
      <c r="X144" s="42">
        <f t="shared" si="76"/>
        <v>9.7369985189237063E-4</v>
      </c>
      <c r="Y144" s="42">
        <f t="shared" si="59"/>
        <v>2.0394676923270582E-3</v>
      </c>
      <c r="Z144" s="10">
        <f t="shared" si="77"/>
        <v>2.8470015734096812</v>
      </c>
      <c r="AA144">
        <f t="shared" si="54"/>
        <v>992369.87717976118</v>
      </c>
      <c r="AB144" s="10">
        <f t="shared" si="55"/>
        <v>0.99236987717976122</v>
      </c>
      <c r="AC144" s="10">
        <f t="shared" si="56"/>
        <v>0.89136987717976124</v>
      </c>
      <c r="AD144" s="3">
        <f t="shared" si="57"/>
        <v>129.27771967799293</v>
      </c>
      <c r="AI144" s="94">
        <f t="shared" si="58"/>
        <v>0.11319005520535352</v>
      </c>
    </row>
    <row r="145" spans="2:35">
      <c r="B145" s="39">
        <f t="shared" si="60"/>
        <v>117</v>
      </c>
      <c r="C145" s="42">
        <f t="shared" si="61"/>
        <v>2.1043165467621625</v>
      </c>
      <c r="D145" s="10">
        <f t="shared" si="62"/>
        <v>12.895683453237787</v>
      </c>
      <c r="E145" s="40">
        <f t="shared" si="63"/>
        <v>20.208633093524426</v>
      </c>
      <c r="F145" s="40">
        <f t="shared" si="64"/>
        <v>46</v>
      </c>
      <c r="G145" s="3">
        <f t="shared" si="65"/>
        <v>80.791366906475574</v>
      </c>
      <c r="H145" s="3">
        <f t="shared" si="66"/>
        <v>111.95687429327049</v>
      </c>
      <c r="I145">
        <f t="shared" si="48"/>
        <v>1.1195687429327048E-4</v>
      </c>
      <c r="J145" s="4">
        <f t="shared" si="67"/>
        <v>468.402708645639</v>
      </c>
      <c r="K145" s="40">
        <f t="shared" si="68"/>
        <v>4.1837780091882557</v>
      </c>
      <c r="L145" s="40">
        <f t="shared" si="49"/>
        <v>1.8162219908117443</v>
      </c>
      <c r="M145" s="10">
        <f t="shared" si="69"/>
        <v>0.99236987717976122</v>
      </c>
      <c r="N145" s="10">
        <f t="shared" si="50"/>
        <v>8.26</v>
      </c>
      <c r="O145" s="10">
        <f t="shared" si="51"/>
        <v>0.31900000000000001</v>
      </c>
      <c r="P145" s="10">
        <f t="shared" si="70"/>
        <v>8.2398426259931714</v>
      </c>
      <c r="Q145" s="42">
        <f t="shared" si="71"/>
        <v>0.26984175058682464</v>
      </c>
      <c r="R145" s="4">
        <f t="shared" si="72"/>
        <v>108353.71820001525</v>
      </c>
      <c r="S145">
        <f t="shared" si="52"/>
        <v>1.0835371820001526E-4</v>
      </c>
      <c r="T145" s="41">
        <f t="shared" si="53"/>
        <v>7.1649681706862593E-4</v>
      </c>
      <c r="U145" s="42">
        <f t="shared" si="73"/>
        <v>0.19239936325903909</v>
      </c>
      <c r="V145" s="42">
        <f t="shared" si="74"/>
        <v>0.11425839585935123</v>
      </c>
      <c r="W145" s="42">
        <f t="shared" si="75"/>
        <v>0.11328596067836093</v>
      </c>
      <c r="X145" s="42">
        <f t="shared" si="76"/>
        <v>9.724351809902998E-4</v>
      </c>
      <c r="Y145" s="42">
        <f t="shared" si="59"/>
        <v>2.0415902864321374E-3</v>
      </c>
      <c r="Z145" s="10">
        <f t="shared" si="77"/>
        <v>2.8494059398404756</v>
      </c>
      <c r="AA145">
        <f t="shared" si="54"/>
        <v>993122.66208516108</v>
      </c>
      <c r="AB145" s="10">
        <f t="shared" si="55"/>
        <v>0.99312266208516109</v>
      </c>
      <c r="AC145" s="10">
        <f t="shared" si="56"/>
        <v>0.89212266208516111</v>
      </c>
      <c r="AD145" s="3">
        <f t="shared" si="57"/>
        <v>129.38689805441061</v>
      </c>
      <c r="AI145" s="94">
        <f t="shared" si="58"/>
        <v>0.11328596067836093</v>
      </c>
    </row>
    <row r="146" spans="2:35">
      <c r="B146" s="39">
        <f t="shared" si="60"/>
        <v>118</v>
      </c>
      <c r="C146" s="42">
        <f t="shared" si="61"/>
        <v>2.1223021582729502</v>
      </c>
      <c r="D146" s="10">
        <f t="shared" si="62"/>
        <v>12.877697841726999</v>
      </c>
      <c r="E146" s="40">
        <f t="shared" si="63"/>
        <v>20.244604316546003</v>
      </c>
      <c r="F146" s="40">
        <f t="shared" si="64"/>
        <v>46</v>
      </c>
      <c r="G146" s="3">
        <f t="shared" si="65"/>
        <v>80.755395683453997</v>
      </c>
      <c r="H146" s="3">
        <f t="shared" si="66"/>
        <v>111.95687429327049</v>
      </c>
      <c r="I146">
        <f t="shared" si="48"/>
        <v>1.1195687429327048E-4</v>
      </c>
      <c r="J146" s="4">
        <f t="shared" si="67"/>
        <v>469.54558268755795</v>
      </c>
      <c r="K146" s="40">
        <f t="shared" si="68"/>
        <v>4.1939861723683496</v>
      </c>
      <c r="L146" s="40">
        <f t="shared" si="49"/>
        <v>1.8060138276316504</v>
      </c>
      <c r="M146" s="10">
        <f t="shared" si="69"/>
        <v>0.99312266208516109</v>
      </c>
      <c r="N146" s="10">
        <f t="shared" si="50"/>
        <v>8.26</v>
      </c>
      <c r="O146" s="10">
        <f t="shared" si="51"/>
        <v>0.31900000000000001</v>
      </c>
      <c r="P146" s="10">
        <f t="shared" si="70"/>
        <v>8.2418360275210532</v>
      </c>
      <c r="Q146" s="42">
        <f t="shared" si="71"/>
        <v>0.27202398418753332</v>
      </c>
      <c r="R146" s="4">
        <f t="shared" si="72"/>
        <v>108213.18198116885</v>
      </c>
      <c r="S146">
        <f t="shared" si="52"/>
        <v>1.0821318198116885E-4</v>
      </c>
      <c r="T146" s="41">
        <f t="shared" si="53"/>
        <v>7.1663735328747231E-4</v>
      </c>
      <c r="U146" s="42">
        <f t="shared" si="73"/>
        <v>0.1921498187166823</v>
      </c>
      <c r="V146" s="42">
        <f t="shared" si="74"/>
        <v>0.11435280910153199</v>
      </c>
      <c r="W146" s="42">
        <f t="shared" si="75"/>
        <v>0.1133816336008768</v>
      </c>
      <c r="X146" s="42">
        <f t="shared" si="76"/>
        <v>9.7117550065518865E-4</v>
      </c>
      <c r="Y146" s="42">
        <f t="shared" si="59"/>
        <v>2.0437096182418521E-3</v>
      </c>
      <c r="Z146" s="10">
        <f t="shared" si="77"/>
        <v>2.8518044850252697</v>
      </c>
      <c r="AA146">
        <f t="shared" si="54"/>
        <v>993873.62441224523</v>
      </c>
      <c r="AB146" s="10">
        <f t="shared" si="55"/>
        <v>0.99387362441224525</v>
      </c>
      <c r="AC146" s="10">
        <f t="shared" si="56"/>
        <v>0.89287362441224527</v>
      </c>
      <c r="AD146" s="3">
        <f t="shared" si="57"/>
        <v>129.49581209749749</v>
      </c>
      <c r="AI146" s="94">
        <f t="shared" si="58"/>
        <v>0.1133816336008768</v>
      </c>
    </row>
    <row r="147" spans="2:35">
      <c r="B147" s="39">
        <f t="shared" si="60"/>
        <v>119</v>
      </c>
      <c r="C147" s="42">
        <f t="shared" si="61"/>
        <v>2.1402877697837379</v>
      </c>
      <c r="D147" s="10">
        <f t="shared" si="62"/>
        <v>12.859712230216211</v>
      </c>
      <c r="E147" s="40">
        <f t="shared" si="63"/>
        <v>20.280575539567579</v>
      </c>
      <c r="F147" s="40">
        <f t="shared" si="64"/>
        <v>46</v>
      </c>
      <c r="G147" s="3">
        <f t="shared" si="65"/>
        <v>80.719424460432421</v>
      </c>
      <c r="H147" s="3">
        <f t="shared" si="66"/>
        <v>111.95687429327049</v>
      </c>
      <c r="I147">
        <f t="shared" si="48"/>
        <v>1.1195687429327048E-4</v>
      </c>
      <c r="J147" s="4">
        <f t="shared" si="67"/>
        <v>470.69048922821753</v>
      </c>
      <c r="K147" s="40">
        <f t="shared" si="68"/>
        <v>4.2042124898489579</v>
      </c>
      <c r="L147" s="40">
        <f t="shared" si="49"/>
        <v>1.7957875101510421</v>
      </c>
      <c r="M147" s="10">
        <f t="shared" si="69"/>
        <v>0.99387362441224525</v>
      </c>
      <c r="N147" s="10">
        <f t="shared" si="50"/>
        <v>8.26</v>
      </c>
      <c r="O147" s="10">
        <f t="shared" si="51"/>
        <v>0.31900000000000001</v>
      </c>
      <c r="P147" s="10">
        <f t="shared" si="70"/>
        <v>8.2438235778062108</v>
      </c>
      <c r="Q147" s="42">
        <f t="shared" si="71"/>
        <v>0.27420569166113917</v>
      </c>
      <c r="R147" s="4">
        <f t="shared" si="72"/>
        <v>108072.56392134799</v>
      </c>
      <c r="S147">
        <f t="shared" si="52"/>
        <v>1.0807256392134799E-4</v>
      </c>
      <c r="T147" s="41">
        <f t="shared" si="53"/>
        <v>7.1677797134729322E-4</v>
      </c>
      <c r="U147" s="42">
        <f t="shared" si="73"/>
        <v>0.19190012885258076</v>
      </c>
      <c r="V147" s="42">
        <f t="shared" si="74"/>
        <v>0.11444699489838506</v>
      </c>
      <c r="W147" s="42">
        <f t="shared" si="75"/>
        <v>0.11347707488830974</v>
      </c>
      <c r="X147" s="42">
        <f t="shared" si="76"/>
        <v>9.699200100753147E-4</v>
      </c>
      <c r="Y147" s="42">
        <f t="shared" si="59"/>
        <v>2.0458256999766333E-3</v>
      </c>
      <c r="Z147" s="10">
        <f t="shared" si="77"/>
        <v>2.8541972294868279</v>
      </c>
      <c r="AA147">
        <f t="shared" si="54"/>
        <v>994622.77058650169</v>
      </c>
      <c r="AB147" s="10">
        <f t="shared" si="55"/>
        <v>0.99462277058650173</v>
      </c>
      <c r="AC147" s="10">
        <f t="shared" si="56"/>
        <v>0.89362277058650175</v>
      </c>
      <c r="AD147" s="3">
        <f t="shared" si="57"/>
        <v>129.60446273915906</v>
      </c>
      <c r="AI147" s="94">
        <f t="shared" si="58"/>
        <v>0.11347707488830974</v>
      </c>
    </row>
    <row r="148" spans="2:35">
      <c r="B148" s="39">
        <f t="shared" si="60"/>
        <v>120</v>
      </c>
      <c r="C148" s="42">
        <f t="shared" si="61"/>
        <v>2.1582733812945256</v>
      </c>
      <c r="D148" s="10">
        <f t="shared" si="62"/>
        <v>12.841726618705422</v>
      </c>
      <c r="E148" s="40">
        <f t="shared" si="63"/>
        <v>20.316546762589155</v>
      </c>
      <c r="F148" s="40">
        <f t="shared" si="64"/>
        <v>46</v>
      </c>
      <c r="G148" s="3">
        <f t="shared" si="65"/>
        <v>80.683453237410845</v>
      </c>
      <c r="H148" s="3">
        <f t="shared" si="66"/>
        <v>111.95687429327049</v>
      </c>
      <c r="I148">
        <f t="shared" si="48"/>
        <v>1.1195687429327048E-4</v>
      </c>
      <c r="J148" s="4">
        <f t="shared" si="67"/>
        <v>471.83742826761795</v>
      </c>
      <c r="K148" s="40">
        <f t="shared" si="68"/>
        <v>4.2144569616300833</v>
      </c>
      <c r="L148" s="40">
        <f t="shared" si="49"/>
        <v>1.7855430383699167</v>
      </c>
      <c r="M148" s="10">
        <f t="shared" si="69"/>
        <v>0.99462277058650173</v>
      </c>
      <c r="N148" s="10">
        <f t="shared" si="50"/>
        <v>8.26</v>
      </c>
      <c r="O148" s="10">
        <f t="shared" si="51"/>
        <v>0.31900000000000001</v>
      </c>
      <c r="P148" s="10">
        <f t="shared" si="70"/>
        <v>8.2458053025908242</v>
      </c>
      <c r="Q148" s="42">
        <f t="shared" si="71"/>
        <v>0.27638687480223717</v>
      </c>
      <c r="R148" s="4">
        <f t="shared" si="72"/>
        <v>107931.86423988703</v>
      </c>
      <c r="S148">
        <f t="shared" si="52"/>
        <v>1.0793186423988703E-4</v>
      </c>
      <c r="T148" s="41">
        <f t="shared" si="53"/>
        <v>7.1691867102875414E-4</v>
      </c>
      <c r="U148" s="42">
        <f t="shared" si="73"/>
        <v>0.1916502940561978</v>
      </c>
      <c r="V148" s="42">
        <f t="shared" si="74"/>
        <v>0.11454095333654478</v>
      </c>
      <c r="W148" s="42">
        <f t="shared" si="75"/>
        <v>0.11357228535728776</v>
      </c>
      <c r="X148" s="42">
        <f t="shared" si="76"/>
        <v>9.686679792570152E-4</v>
      </c>
      <c r="Y148" s="42">
        <f t="shared" si="59"/>
        <v>2.0479385422423101E-3</v>
      </c>
      <c r="Z148" s="10">
        <f t="shared" si="77"/>
        <v>2.8565841914865842</v>
      </c>
      <c r="AA148">
        <f t="shared" si="54"/>
        <v>995370.10632541648</v>
      </c>
      <c r="AB148" s="10">
        <f t="shared" si="55"/>
        <v>0.99537010632541645</v>
      </c>
      <c r="AC148" s="10">
        <f t="shared" si="56"/>
        <v>0.89437010632541647</v>
      </c>
      <c r="AD148" s="3">
        <f t="shared" si="57"/>
        <v>129.71285080861733</v>
      </c>
      <c r="AI148" s="94">
        <f t="shared" si="58"/>
        <v>0.11357228535728776</v>
      </c>
    </row>
    <row r="149" spans="2:35">
      <c r="B149" s="39">
        <f t="shared" si="60"/>
        <v>121</v>
      </c>
      <c r="C149" s="42">
        <f t="shared" si="61"/>
        <v>2.1762589928053133</v>
      </c>
      <c r="D149" s="10">
        <f t="shared" si="62"/>
        <v>12.823741007194634</v>
      </c>
      <c r="E149" s="40">
        <f t="shared" si="63"/>
        <v>20.352517985610731</v>
      </c>
      <c r="F149" s="40">
        <f t="shared" si="64"/>
        <v>46</v>
      </c>
      <c r="G149" s="3">
        <f t="shared" si="65"/>
        <v>80.647482014389269</v>
      </c>
      <c r="H149" s="3">
        <f t="shared" si="66"/>
        <v>111.95687429327049</v>
      </c>
      <c r="I149">
        <f t="shared" si="48"/>
        <v>1.1195687429327048E-4</v>
      </c>
      <c r="J149" s="4">
        <f t="shared" si="67"/>
        <v>472.98639980575899</v>
      </c>
      <c r="K149" s="40">
        <f t="shared" si="68"/>
        <v>4.2247195877117241</v>
      </c>
      <c r="L149" s="40">
        <f t="shared" si="49"/>
        <v>1.7752804122882759</v>
      </c>
      <c r="M149" s="10">
        <f t="shared" si="69"/>
        <v>0.99537010632541645</v>
      </c>
      <c r="N149" s="10">
        <f t="shared" si="50"/>
        <v>8.26</v>
      </c>
      <c r="O149" s="10">
        <f t="shared" si="51"/>
        <v>0.31900000000000001</v>
      </c>
      <c r="P149" s="10">
        <f t="shared" si="70"/>
        <v>8.2477812256713197</v>
      </c>
      <c r="Q149" s="42">
        <f t="shared" si="71"/>
        <v>0.27856753539672618</v>
      </c>
      <c r="R149" s="4">
        <f t="shared" si="72"/>
        <v>107791.08315612041</v>
      </c>
      <c r="S149">
        <f t="shared" si="52"/>
        <v>1.0779108315612042E-4</v>
      </c>
      <c r="T149" s="41">
        <f t="shared" si="53"/>
        <v>7.1705945211252074E-4</v>
      </c>
      <c r="U149" s="42">
        <f t="shared" si="73"/>
        <v>0.19140031471699678</v>
      </c>
      <c r="V149" s="42">
        <f t="shared" si="74"/>
        <v>0.1146346844771543</v>
      </c>
      <c r="W149" s="42">
        <f t="shared" si="75"/>
        <v>0.11366726573445744</v>
      </c>
      <c r="X149" s="42">
        <f t="shared" si="76"/>
        <v>9.6741874269686001E-4</v>
      </c>
      <c r="Y149" s="42">
        <f t="shared" si="59"/>
        <v>2.0500481541728794E-3</v>
      </c>
      <c r="Z149" s="10">
        <f t="shared" si="77"/>
        <v>2.8589653872259206</v>
      </c>
      <c r="AA149">
        <f t="shared" si="54"/>
        <v>996115.63670149248</v>
      </c>
      <c r="AB149" s="10">
        <f t="shared" si="55"/>
        <v>0.9961156367014925</v>
      </c>
      <c r="AC149" s="10">
        <f t="shared" si="56"/>
        <v>0.89511563670149252</v>
      </c>
      <c r="AD149" s="3">
        <f t="shared" si="57"/>
        <v>129.82097704155075</v>
      </c>
      <c r="AI149" s="94">
        <f t="shared" si="58"/>
        <v>0.11366726573445744</v>
      </c>
    </row>
    <row r="150" spans="2:35">
      <c r="B150" s="39">
        <f t="shared" si="60"/>
        <v>122</v>
      </c>
      <c r="C150" s="42">
        <f t="shared" si="61"/>
        <v>2.194244604316101</v>
      </c>
      <c r="D150" s="10">
        <f t="shared" si="62"/>
        <v>12.805755395683846</v>
      </c>
      <c r="E150" s="40">
        <f t="shared" si="63"/>
        <v>20.388489208632308</v>
      </c>
      <c r="F150" s="40">
        <f t="shared" si="64"/>
        <v>46</v>
      </c>
      <c r="G150" s="3">
        <f t="shared" si="65"/>
        <v>80.611510791367692</v>
      </c>
      <c r="H150" s="3">
        <f t="shared" si="66"/>
        <v>111.95687429327049</v>
      </c>
      <c r="I150">
        <f t="shared" si="48"/>
        <v>1.1195687429327048E-4</v>
      </c>
      <c r="J150" s="4">
        <f t="shared" si="67"/>
        <v>474.13740384264088</v>
      </c>
      <c r="K150" s="40">
        <f t="shared" si="68"/>
        <v>4.235000368093881</v>
      </c>
      <c r="L150" s="40">
        <f t="shared" si="49"/>
        <v>1.764999631906119</v>
      </c>
      <c r="M150" s="10">
        <f t="shared" si="69"/>
        <v>0.9961156367014925</v>
      </c>
      <c r="N150" s="10">
        <f t="shared" si="50"/>
        <v>8.26</v>
      </c>
      <c r="O150" s="10">
        <f t="shared" si="51"/>
        <v>0.31900000000000001</v>
      </c>
      <c r="P150" s="10">
        <f t="shared" si="70"/>
        <v>8.2497513690701325</v>
      </c>
      <c r="Q150" s="42">
        <f t="shared" si="71"/>
        <v>0.28074767522229949</v>
      </c>
      <c r="R150" s="4">
        <f t="shared" si="72"/>
        <v>107650.2208893825</v>
      </c>
      <c r="S150">
        <f t="shared" si="52"/>
        <v>1.076502208893825E-4</v>
      </c>
      <c r="T150" s="41">
        <f t="shared" si="53"/>
        <v>7.1720031437925871E-4</v>
      </c>
      <c r="U150" s="42">
        <f t="shared" si="73"/>
        <v>0.19115019122444094</v>
      </c>
      <c r="V150" s="42">
        <f t="shared" si="74"/>
        <v>0.11472818835831979</v>
      </c>
      <c r="W150" s="42">
        <f t="shared" si="75"/>
        <v>0.11376201666449323</v>
      </c>
      <c r="X150" s="42">
        <f t="shared" si="76"/>
        <v>9.6617169382655355E-4</v>
      </c>
      <c r="Y150" s="42">
        <f t="shared" si="59"/>
        <v>2.0521545435609324E-3</v>
      </c>
      <c r="Z150" s="10">
        <f t="shared" si="77"/>
        <v>2.8613408310300099</v>
      </c>
      <c r="AA150">
        <f t="shared" si="54"/>
        <v>996859.36619980913</v>
      </c>
      <c r="AB150" s="10">
        <f t="shared" si="55"/>
        <v>0.99685936619980908</v>
      </c>
      <c r="AC150" s="10">
        <f t="shared" si="56"/>
        <v>0.8958593661998091</v>
      </c>
      <c r="AD150" s="3">
        <f t="shared" si="57"/>
        <v>129.92884208844222</v>
      </c>
      <c r="AI150" s="94">
        <f t="shared" si="58"/>
        <v>0.11376201666449323</v>
      </c>
    </row>
    <row r="151" spans="2:35">
      <c r="B151" s="39">
        <f t="shared" si="60"/>
        <v>123</v>
      </c>
      <c r="C151" s="42">
        <f t="shared" si="61"/>
        <v>2.2122302158268887</v>
      </c>
      <c r="D151" s="10">
        <f t="shared" si="62"/>
        <v>12.787769784173058</v>
      </c>
      <c r="E151" s="40">
        <f t="shared" si="63"/>
        <v>20.424460431653884</v>
      </c>
      <c r="F151" s="40">
        <f t="shared" si="64"/>
        <v>46</v>
      </c>
      <c r="G151" s="3">
        <f t="shared" si="65"/>
        <v>80.575539568346116</v>
      </c>
      <c r="H151" s="3">
        <f t="shared" si="66"/>
        <v>111.95687429327049</v>
      </c>
      <c r="I151">
        <f t="shared" si="48"/>
        <v>1.1195687429327048E-4</v>
      </c>
      <c r="J151" s="4">
        <f t="shared" si="67"/>
        <v>475.29044037826361</v>
      </c>
      <c r="K151" s="40">
        <f t="shared" si="68"/>
        <v>4.2452993027765551</v>
      </c>
      <c r="L151" s="40">
        <f t="shared" si="49"/>
        <v>1.7547006972234449</v>
      </c>
      <c r="M151" s="10">
        <f t="shared" si="69"/>
        <v>0.99685936619980908</v>
      </c>
      <c r="N151" s="10">
        <f t="shared" si="50"/>
        <v>8.26</v>
      </c>
      <c r="O151" s="10">
        <f t="shared" si="51"/>
        <v>0.31900000000000001</v>
      </c>
      <c r="P151" s="10">
        <f t="shared" si="70"/>
        <v>8.2517157531924941</v>
      </c>
      <c r="Q151" s="42">
        <f t="shared" si="71"/>
        <v>0.28292729604889294</v>
      </c>
      <c r="R151" s="4">
        <f t="shared" si="72"/>
        <v>107509.27765900768</v>
      </c>
      <c r="S151">
        <f t="shared" si="52"/>
        <v>1.0750927765900769E-4</v>
      </c>
      <c r="T151" s="41">
        <f t="shared" si="53"/>
        <v>7.1734125760963352E-4</v>
      </c>
      <c r="U151" s="42">
        <f t="shared" si="73"/>
        <v>0.19089992396799357</v>
      </c>
      <c r="V151" s="42">
        <f t="shared" si="74"/>
        <v>0.11482146499696759</v>
      </c>
      <c r="W151" s="42">
        <f t="shared" si="75"/>
        <v>0.11385653871741272</v>
      </c>
      <c r="X151" s="42">
        <f t="shared" si="76"/>
        <v>9.649262795548702E-4</v>
      </c>
      <c r="Y151" s="42">
        <f t="shared" si="59"/>
        <v>2.0542577169759776E-3</v>
      </c>
      <c r="Z151" s="10">
        <f t="shared" si="77"/>
        <v>2.8637105355145684</v>
      </c>
      <c r="AA151">
        <f t="shared" si="54"/>
        <v>997601.29877023026</v>
      </c>
      <c r="AB151" s="10">
        <f t="shared" si="55"/>
        <v>0.99760129877023029</v>
      </c>
      <c r="AC151" s="10">
        <f t="shared" si="56"/>
        <v>0.89660129877023031</v>
      </c>
      <c r="AD151" s="3">
        <f t="shared" si="57"/>
        <v>130.03644652215087</v>
      </c>
      <c r="AI151" s="94">
        <f t="shared" si="58"/>
        <v>0.11385653871741272</v>
      </c>
    </row>
    <row r="152" spans="2:35">
      <c r="B152" s="39">
        <f t="shared" si="60"/>
        <v>124</v>
      </c>
      <c r="C152" s="42">
        <f t="shared" si="61"/>
        <v>2.2302158273376764</v>
      </c>
      <c r="D152" s="10">
        <f t="shared" si="62"/>
        <v>12.76978417266227</v>
      </c>
      <c r="E152" s="40">
        <f t="shared" si="63"/>
        <v>20.46043165467546</v>
      </c>
      <c r="F152" s="40">
        <f t="shared" si="64"/>
        <v>46</v>
      </c>
      <c r="G152" s="3">
        <f t="shared" si="65"/>
        <v>80.53956834532454</v>
      </c>
      <c r="H152" s="3">
        <f t="shared" si="66"/>
        <v>111.95687429327049</v>
      </c>
      <c r="I152">
        <f t="shared" si="48"/>
        <v>1.1195687429327048E-4</v>
      </c>
      <c r="J152" s="4">
        <f t="shared" si="67"/>
        <v>476.44550941262673</v>
      </c>
      <c r="K152" s="40">
        <f t="shared" si="68"/>
        <v>4.2556163917597418</v>
      </c>
      <c r="L152" s="40">
        <f t="shared" si="49"/>
        <v>1.7443836082402582</v>
      </c>
      <c r="M152" s="10">
        <f t="shared" si="69"/>
        <v>0.99760129877023029</v>
      </c>
      <c r="N152" s="10">
        <f t="shared" si="50"/>
        <v>8.26</v>
      </c>
      <c r="O152" s="10">
        <f t="shared" si="51"/>
        <v>0.31900000000000001</v>
      </c>
      <c r="P152" s="10">
        <f t="shared" si="70"/>
        <v>8.2536743969685773</v>
      </c>
      <c r="Q152" s="42">
        <f t="shared" si="71"/>
        <v>0.28510639963909434</v>
      </c>
      <c r="R152" s="4">
        <f t="shared" si="72"/>
        <v>107368.25368433041</v>
      </c>
      <c r="S152">
        <f t="shared" si="52"/>
        <v>1.0736825368433041E-4</v>
      </c>
      <c r="T152" s="41">
        <f t="shared" si="53"/>
        <v>7.1748228158431075E-4</v>
      </c>
      <c r="U152" s="42">
        <f t="shared" si="73"/>
        <v>0.19064951333711813</v>
      </c>
      <c r="V152" s="42">
        <f t="shared" si="74"/>
        <v>0.11491451439089113</v>
      </c>
      <c r="W152" s="42">
        <f t="shared" si="75"/>
        <v>0.11395083239521196</v>
      </c>
      <c r="X152" s="42">
        <f t="shared" si="76"/>
        <v>9.6368199567917201E-4</v>
      </c>
      <c r="Y152" s="42">
        <f t="shared" si="59"/>
        <v>2.0563576798725744E-3</v>
      </c>
      <c r="Z152" s="10">
        <f t="shared" si="77"/>
        <v>2.8660745117382156</v>
      </c>
      <c r="AA152">
        <f t="shared" si="54"/>
        <v>998341.43787510786</v>
      </c>
      <c r="AB152" s="10">
        <f t="shared" si="55"/>
        <v>0.99834143787510787</v>
      </c>
      <c r="AC152" s="10">
        <f t="shared" si="56"/>
        <v>0.89734143787510789</v>
      </c>
      <c r="AD152" s="3">
        <f t="shared" si="57"/>
        <v>130.14379084483073</v>
      </c>
      <c r="AI152" s="94">
        <f t="shared" si="58"/>
        <v>0.11395083239521196</v>
      </c>
    </row>
    <row r="153" spans="2:35">
      <c r="B153" s="39">
        <f t="shared" si="60"/>
        <v>125</v>
      </c>
      <c r="C153" s="42">
        <f t="shared" si="61"/>
        <v>2.2482014388484641</v>
      </c>
      <c r="D153" s="10">
        <f t="shared" si="62"/>
        <v>12.751798561151482</v>
      </c>
      <c r="E153" s="40">
        <f t="shared" si="63"/>
        <v>20.496402877697037</v>
      </c>
      <c r="F153" s="40">
        <f t="shared" si="64"/>
        <v>46</v>
      </c>
      <c r="G153" s="3">
        <f t="shared" si="65"/>
        <v>80.503597122302963</v>
      </c>
      <c r="H153" s="3">
        <f t="shared" si="66"/>
        <v>111.95687429327049</v>
      </c>
      <c r="I153">
        <f t="shared" si="48"/>
        <v>1.1195687429327048E-4</v>
      </c>
      <c r="J153" s="4">
        <f t="shared" si="67"/>
        <v>477.6026109457307</v>
      </c>
      <c r="K153" s="40">
        <f t="shared" si="68"/>
        <v>4.2659516350434457</v>
      </c>
      <c r="L153" s="40">
        <f t="shared" si="49"/>
        <v>1.7340483649565543</v>
      </c>
      <c r="M153" s="10">
        <f t="shared" si="69"/>
        <v>0.99834143787510787</v>
      </c>
      <c r="N153" s="10">
        <f t="shared" si="50"/>
        <v>8.26</v>
      </c>
      <c r="O153" s="10">
        <f t="shared" si="51"/>
        <v>0.31900000000000001</v>
      </c>
      <c r="P153" s="10">
        <f t="shared" si="70"/>
        <v>8.2556273179833095</v>
      </c>
      <c r="Q153" s="42">
        <f t="shared" si="71"/>
        <v>0.28728498774851752</v>
      </c>
      <c r="R153" s="4">
        <f t="shared" si="72"/>
        <v>107227.14918468503</v>
      </c>
      <c r="S153">
        <f t="shared" si="52"/>
        <v>1.0722714918468503E-4</v>
      </c>
      <c r="T153" s="41">
        <f t="shared" si="53"/>
        <v>7.1762338608395617E-4</v>
      </c>
      <c r="U153" s="42">
        <f t="shared" si="73"/>
        <v>0.19039895972127782</v>
      </c>
      <c r="V153" s="42">
        <f t="shared" si="74"/>
        <v>0.11500733652064644</v>
      </c>
      <c r="W153" s="42">
        <f t="shared" si="75"/>
        <v>0.11404489813792806</v>
      </c>
      <c r="X153" s="42">
        <f t="shared" si="76"/>
        <v>9.6243838271838078E-4</v>
      </c>
      <c r="Y153" s="42">
        <f t="shared" si="59"/>
        <v>2.0584544366892173E-3</v>
      </c>
      <c r="Z153" s="10">
        <f t="shared" si="77"/>
        <v>2.8684327693417653</v>
      </c>
      <c r="AA153">
        <f t="shared" si="54"/>
        <v>999079.78653289122</v>
      </c>
      <c r="AB153" s="10">
        <f t="shared" si="55"/>
        <v>0.9990797865328912</v>
      </c>
      <c r="AC153" s="10">
        <f t="shared" si="56"/>
        <v>0.89807978653289122</v>
      </c>
      <c r="AD153" s="3">
        <f t="shared" si="57"/>
        <v>130.25087549425544</v>
      </c>
      <c r="AI153" s="94">
        <f t="shared" si="58"/>
        <v>0.11404489813792806</v>
      </c>
    </row>
    <row r="154" spans="2:35">
      <c r="B154" s="39">
        <f t="shared" si="60"/>
        <v>126</v>
      </c>
      <c r="C154" s="42">
        <f t="shared" si="61"/>
        <v>2.2661870503592518</v>
      </c>
      <c r="D154" s="10">
        <f t="shared" si="62"/>
        <v>12.733812949640694</v>
      </c>
      <c r="E154" s="40">
        <f t="shared" si="63"/>
        <v>20.532374100718613</v>
      </c>
      <c r="F154" s="40">
        <f t="shared" si="64"/>
        <v>46</v>
      </c>
      <c r="G154" s="3">
        <f t="shared" si="65"/>
        <v>80.467625899281387</v>
      </c>
      <c r="H154" s="3">
        <f t="shared" si="66"/>
        <v>111.95687429327049</v>
      </c>
      <c r="I154">
        <f t="shared" si="48"/>
        <v>1.1195687429327048E-4</v>
      </c>
      <c r="J154" s="4">
        <f t="shared" si="67"/>
        <v>478.76174497757574</v>
      </c>
      <c r="K154" s="40">
        <f t="shared" si="68"/>
        <v>4.2763050326276675</v>
      </c>
      <c r="L154" s="40">
        <f t="shared" si="49"/>
        <v>1.7236949673723325</v>
      </c>
      <c r="M154" s="10">
        <f t="shared" si="69"/>
        <v>0.9990797865328912</v>
      </c>
      <c r="N154" s="10">
        <f t="shared" si="50"/>
        <v>8.26</v>
      </c>
      <c r="O154" s="10">
        <f t="shared" si="51"/>
        <v>0.31900000000000001</v>
      </c>
      <c r="P154" s="10">
        <f t="shared" si="70"/>
        <v>8.2575745325949512</v>
      </c>
      <c r="Q154" s="42">
        <f t="shared" si="71"/>
        <v>0.2894630621261442</v>
      </c>
      <c r="R154" s="4">
        <f t="shared" si="72"/>
        <v>107085.96437940592</v>
      </c>
      <c r="S154">
        <f t="shared" si="52"/>
        <v>1.0708596437940592E-4</v>
      </c>
      <c r="T154" s="41">
        <f t="shared" si="53"/>
        <v>7.1776457088923527E-4</v>
      </c>
      <c r="U154" s="42">
        <f t="shared" si="73"/>
        <v>0.19014826350993594</v>
      </c>
      <c r="V154" s="42">
        <f t="shared" si="74"/>
        <v>0.11509993135085307</v>
      </c>
      <c r="W154" s="42">
        <f t="shared" si="75"/>
        <v>0.11413873632918174</v>
      </c>
      <c r="X154" s="42">
        <f t="shared" si="76"/>
        <v>9.6119502167132942E-4</v>
      </c>
      <c r="Y154" s="42">
        <f t="shared" si="59"/>
        <v>2.0605479909378221E-3</v>
      </c>
      <c r="Z154" s="10">
        <f t="shared" si="77"/>
        <v>2.8707853166742661</v>
      </c>
      <c r="AA154">
        <f t="shared" si="54"/>
        <v>999816.34735759045</v>
      </c>
      <c r="AB154" s="10">
        <f t="shared" si="55"/>
        <v>0.9998163473575904</v>
      </c>
      <c r="AC154" s="10">
        <f t="shared" si="56"/>
        <v>0.89881634735759042</v>
      </c>
      <c r="AD154" s="3">
        <f t="shared" si="57"/>
        <v>130.35770084954177</v>
      </c>
      <c r="AI154" s="94">
        <f t="shared" si="58"/>
        <v>0.11413873632918174</v>
      </c>
    </row>
    <row r="155" spans="2:35">
      <c r="B155" s="39">
        <f t="shared" si="60"/>
        <v>127</v>
      </c>
      <c r="C155" s="42">
        <f t="shared" si="61"/>
        <v>2.2841726618700395</v>
      </c>
      <c r="D155" s="10">
        <f t="shared" si="62"/>
        <v>12.715827338129905</v>
      </c>
      <c r="E155" s="40">
        <f t="shared" si="63"/>
        <v>20.568345323740189</v>
      </c>
      <c r="F155" s="40">
        <f t="shared" si="64"/>
        <v>46</v>
      </c>
      <c r="G155" s="3">
        <f t="shared" si="65"/>
        <v>80.431654676259811</v>
      </c>
      <c r="H155" s="3">
        <f t="shared" si="66"/>
        <v>111.95687429327049</v>
      </c>
      <c r="I155">
        <f t="shared" si="48"/>
        <v>1.1195687429327048E-4</v>
      </c>
      <c r="J155" s="4">
        <f t="shared" si="67"/>
        <v>479.92291150816118</v>
      </c>
      <c r="K155" s="40">
        <f t="shared" si="68"/>
        <v>4.2866765845124029</v>
      </c>
      <c r="L155" s="40">
        <f t="shared" si="49"/>
        <v>1.7133234154875971</v>
      </c>
      <c r="M155" s="10">
        <f t="shared" si="69"/>
        <v>0.9998163473575904</v>
      </c>
      <c r="N155" s="10">
        <f t="shared" si="50"/>
        <v>8.26</v>
      </c>
      <c r="O155" s="10">
        <f t="shared" si="51"/>
        <v>0.31900000000000001</v>
      </c>
      <c r="P155" s="10">
        <f t="shared" si="70"/>
        <v>8.2595160560423686</v>
      </c>
      <c r="Q155" s="42">
        <f t="shared" si="71"/>
        <v>0.29164062451463668</v>
      </c>
      <c r="R155" s="4">
        <f t="shared" si="72"/>
        <v>106944.69948782754</v>
      </c>
      <c r="S155">
        <f t="shared" si="52"/>
        <v>1.0694469948782755E-4</v>
      </c>
      <c r="T155" s="41">
        <f t="shared" si="53"/>
        <v>7.1790583578081361E-4</v>
      </c>
      <c r="U155" s="42">
        <f t="shared" si="73"/>
        <v>0.18989742509255583</v>
      </c>
      <c r="V155" s="42">
        <f t="shared" si="74"/>
        <v>0.11519229883179621</v>
      </c>
      <c r="W155" s="42">
        <f t="shared" si="75"/>
        <v>0.11423234730119274</v>
      </c>
      <c r="X155" s="42">
        <f t="shared" si="76"/>
        <v>9.5995153060347838E-4</v>
      </c>
      <c r="Y155" s="42">
        <f t="shared" si="59"/>
        <v>2.0626383452856398E-3</v>
      </c>
      <c r="Z155" s="10">
        <f t="shared" si="77"/>
        <v>2.873132160908344</v>
      </c>
      <c r="AA155">
        <f t="shared" si="54"/>
        <v>1000551.1225948886</v>
      </c>
      <c r="AB155" s="10">
        <f t="shared" si="55"/>
        <v>1.0005511225948887</v>
      </c>
      <c r="AC155" s="10">
        <f t="shared" si="56"/>
        <v>0.89955112259488867</v>
      </c>
      <c r="AD155" s="3">
        <f t="shared" si="57"/>
        <v>130.46426723638703</v>
      </c>
      <c r="AI155" s="94">
        <f t="shared" si="58"/>
        <v>0.11423234730119274</v>
      </c>
    </row>
    <row r="156" spans="2:35">
      <c r="B156" s="39">
        <f t="shared" si="60"/>
        <v>128</v>
      </c>
      <c r="C156" s="42">
        <f t="shared" si="61"/>
        <v>2.3021582733808272</v>
      </c>
      <c r="D156" s="10">
        <f t="shared" si="62"/>
        <v>12.697841726619117</v>
      </c>
      <c r="E156" s="40">
        <f t="shared" si="63"/>
        <v>20.604316546761765</v>
      </c>
      <c r="F156" s="40">
        <f t="shared" si="64"/>
        <v>46</v>
      </c>
      <c r="G156" s="3">
        <f t="shared" si="65"/>
        <v>80.395683453238235</v>
      </c>
      <c r="H156" s="3">
        <f t="shared" si="66"/>
        <v>111.95687429327049</v>
      </c>
      <c r="I156">
        <f t="shared" ref="I156:I219" si="78">H156/1000^2</f>
        <v>1.1195687429327048E-4</v>
      </c>
      <c r="J156" s="4">
        <f t="shared" si="67"/>
        <v>481.08611053748746</v>
      </c>
      <c r="K156" s="40">
        <f t="shared" si="68"/>
        <v>4.2970662906976553</v>
      </c>
      <c r="L156" s="40">
        <f t="shared" ref="L156:L219" si="79">IF((gstar-K156)&lt;0,0,gstar-K156)</f>
        <v>1.7029337093023447</v>
      </c>
      <c r="M156" s="10">
        <f t="shared" si="69"/>
        <v>1.0005511225948887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8.261451902543147</v>
      </c>
      <c r="Q156" s="42">
        <f t="shared" si="71"/>
        <v>0.29381767665062397</v>
      </c>
      <c r="R156" s="4">
        <f t="shared" si="72"/>
        <v>106803.35472928424</v>
      </c>
      <c r="S156">
        <f t="shared" ref="S156:S219" si="82">R156/1000^3</f>
        <v>1.0680335472928424E-4</v>
      </c>
      <c r="T156" s="41">
        <f t="shared" ref="T156:T219" si="83">(vc/1000^3-S156)</f>
        <v>7.1804718053935699E-4</v>
      </c>
      <c r="U156" s="42">
        <f t="shared" si="73"/>
        <v>0.18964644485860085</v>
      </c>
      <c r="V156" s="42">
        <f t="shared" si="74"/>
        <v>0.11528443890075198</v>
      </c>
      <c r="W156" s="42">
        <f t="shared" si="75"/>
        <v>0.1143257313393693</v>
      </c>
      <c r="X156" s="42">
        <f t="shared" si="76"/>
        <v>9.5870756138267954E-4</v>
      </c>
      <c r="Y156" s="42">
        <f t="shared" si="59"/>
        <v>2.064725501629935E-3</v>
      </c>
      <c r="Z156" s="10">
        <f t="shared" si="77"/>
        <v>2.8754733081453345</v>
      </c>
      <c r="AA156">
        <f t="shared" ref="AA156:AA219" si="84">Z156*rat*to+patm*1000000</f>
        <v>1001284.1141550572</v>
      </c>
      <c r="AB156" s="10">
        <f t="shared" ref="AB156:AB219" si="85">AA156/1000000</f>
        <v>1.0012841141550572</v>
      </c>
      <c r="AC156" s="10">
        <f t="shared" ref="AC156:AC219" si="86">AB156-patm</f>
        <v>0.90028411415505727</v>
      </c>
      <c r="AD156" s="3">
        <f t="shared" ref="AD156:AD219" si="87">AC156*1000000/6895</f>
        <v>130.57057493184297</v>
      </c>
      <c r="AI156" s="94">
        <f t="shared" si="58"/>
        <v>0.1143257313393693</v>
      </c>
    </row>
    <row r="157" spans="2:35">
      <c r="B157" s="39">
        <f t="shared" si="60"/>
        <v>129</v>
      </c>
      <c r="C157" s="42">
        <f t="shared" si="61"/>
        <v>2.3201438848916149</v>
      </c>
      <c r="D157" s="10">
        <f t="shared" si="62"/>
        <v>12.679856115108329</v>
      </c>
      <c r="E157" s="40">
        <f t="shared" si="63"/>
        <v>20.640287769783342</v>
      </c>
      <c r="F157" s="40">
        <f t="shared" si="64"/>
        <v>46</v>
      </c>
      <c r="G157" s="3">
        <f t="shared" si="65"/>
        <v>80.359712230216658</v>
      </c>
      <c r="H157" s="3">
        <f t="shared" si="66"/>
        <v>111.95687429327049</v>
      </c>
      <c r="I157">
        <f t="shared" si="78"/>
        <v>1.1195687429327048E-4</v>
      </c>
      <c r="J157" s="4">
        <f t="shared" si="67"/>
        <v>482.25134206555458</v>
      </c>
      <c r="K157" s="40">
        <f t="shared" si="68"/>
        <v>4.307474151183424</v>
      </c>
      <c r="L157" s="40">
        <f t="shared" si="79"/>
        <v>1.692525848816576</v>
      </c>
      <c r="M157" s="10">
        <f t="shared" si="69"/>
        <v>1.0012841141550572</v>
      </c>
      <c r="N157" s="10">
        <f t="shared" si="80"/>
        <v>8.26</v>
      </c>
      <c r="O157" s="10">
        <f t="shared" si="81"/>
        <v>0.31900000000000001</v>
      </c>
      <c r="P157" s="10">
        <f t="shared" si="70"/>
        <v>8.2633820853829523</v>
      </c>
      <c r="Q157" s="42">
        <f t="shared" si="71"/>
        <v>0.29599422026496347</v>
      </c>
      <c r="R157" s="4">
        <f t="shared" si="72"/>
        <v>106661.93032311043</v>
      </c>
      <c r="S157">
        <f t="shared" si="82"/>
        <v>1.0666193032311043E-4</v>
      </c>
      <c r="T157" s="41">
        <f t="shared" si="83"/>
        <v>7.1818860494553076E-4</v>
      </c>
      <c r="U157" s="42">
        <f t="shared" si="73"/>
        <v>0.18939532319753424</v>
      </c>
      <c r="V157" s="42">
        <f t="shared" si="74"/>
        <v>0.11537635148322876</v>
      </c>
      <c r="W157" s="42">
        <f t="shared" si="75"/>
        <v>0.11441888868649161</v>
      </c>
      <c r="X157" s="42">
        <f t="shared" si="76"/>
        <v>9.5746279673715462E-4</v>
      </c>
      <c r="Y157" s="42">
        <f t="shared" si="59"/>
        <v>2.066809461166141E-3</v>
      </c>
      <c r="Z157" s="10">
        <f t="shared" si="77"/>
        <v>2.8778087635112133</v>
      </c>
      <c r="AA157">
        <f t="shared" si="84"/>
        <v>1002015.3236429919</v>
      </c>
      <c r="AB157" s="10">
        <f t="shared" si="85"/>
        <v>1.0020153236429918</v>
      </c>
      <c r="AC157" s="10">
        <f t="shared" si="86"/>
        <v>0.90101532364299186</v>
      </c>
      <c r="AD157" s="3">
        <f t="shared" si="87"/>
        <v>130.67662416867176</v>
      </c>
      <c r="AI157" s="94">
        <f t="shared" ref="AI157:AI220" si="88">($M157-patm)*1000000*$I157/SQRT(rat*to)*SQRT(k)*(2/(k+1))^((k+1)/2/(k-1))</f>
        <v>0.11441888868649161</v>
      </c>
    </row>
    <row r="158" spans="2:35">
      <c r="B158" s="39">
        <f t="shared" si="60"/>
        <v>130</v>
      </c>
      <c r="C158" s="42">
        <f t="shared" si="61"/>
        <v>2.3381294964024026</v>
      </c>
      <c r="D158" s="10">
        <f t="shared" si="62"/>
        <v>12.661870503597541</v>
      </c>
      <c r="E158" s="40">
        <f t="shared" si="63"/>
        <v>20.676258992804918</v>
      </c>
      <c r="F158" s="40">
        <f t="shared" si="64"/>
        <v>46</v>
      </c>
      <c r="G158" s="3">
        <f t="shared" si="65"/>
        <v>80.323741007195082</v>
      </c>
      <c r="H158" s="3">
        <f t="shared" si="66"/>
        <v>111.95687429327049</v>
      </c>
      <c r="I158">
        <f t="shared" si="78"/>
        <v>1.1195687429327048E-4</v>
      </c>
      <c r="J158" s="4">
        <f t="shared" si="67"/>
        <v>483.41860609236232</v>
      </c>
      <c r="K158" s="40">
        <f t="shared" si="68"/>
        <v>4.3179001659697072</v>
      </c>
      <c r="L158" s="40">
        <f t="shared" si="79"/>
        <v>1.6820998340302928</v>
      </c>
      <c r="M158" s="10">
        <f t="shared" si="69"/>
        <v>1.0020153236429918</v>
      </c>
      <c r="N158" s="10">
        <f t="shared" si="80"/>
        <v>8.26</v>
      </c>
      <c r="O158" s="10">
        <f t="shared" si="81"/>
        <v>0.31900000000000001</v>
      </c>
      <c r="P158" s="10">
        <f t="shared" si="70"/>
        <v>8.2653066169970391</v>
      </c>
      <c r="Q158" s="42">
        <f t="shared" si="71"/>
        <v>0.29817025708298078</v>
      </c>
      <c r="R158" s="4">
        <f t="shared" si="72"/>
        <v>106520.42648864051</v>
      </c>
      <c r="S158">
        <f t="shared" si="82"/>
        <v>1.0652042648864051E-4</v>
      </c>
      <c r="T158" s="41">
        <f t="shared" si="83"/>
        <v>7.1833010878000062E-4</v>
      </c>
      <c r="U158" s="42">
        <f t="shared" si="73"/>
        <v>0.18914406049881943</v>
      </c>
      <c r="V158" s="42">
        <f t="shared" si="74"/>
        <v>0.11546803649386196</v>
      </c>
      <c r="W158" s="42">
        <f t="shared" si="75"/>
        <v>0.11451181954652907</v>
      </c>
      <c r="X158" s="42">
        <f t="shared" si="76"/>
        <v>9.5621694733288853E-4</v>
      </c>
      <c r="Y158" s="42">
        <f t="shared" ref="Y158:Y221" si="89">IF((X158*(Q158-Q157)+Y157)&lt;0,0,X158*(Q158-Q157)+Y157)</f>
        <v>2.0688902244495495E-3</v>
      </c>
      <c r="Z158" s="10">
        <f t="shared" si="77"/>
        <v>2.8801385312434093</v>
      </c>
      <c r="AA158">
        <f t="shared" si="84"/>
        <v>1002744.7523853924</v>
      </c>
      <c r="AB158" s="10">
        <f t="shared" si="85"/>
        <v>1.0027447523853925</v>
      </c>
      <c r="AC158" s="10">
        <f t="shared" si="86"/>
        <v>0.90174475238539253</v>
      </c>
      <c r="AD158" s="3">
        <f t="shared" si="87"/>
        <v>130.78241513928825</v>
      </c>
      <c r="AI158" s="94">
        <f t="shared" si="88"/>
        <v>0.11451181954652907</v>
      </c>
    </row>
    <row r="159" spans="2:35">
      <c r="B159" s="39">
        <f t="shared" si="60"/>
        <v>131</v>
      </c>
      <c r="C159" s="42">
        <f t="shared" si="61"/>
        <v>2.3561151079131903</v>
      </c>
      <c r="D159" s="10">
        <f t="shared" si="62"/>
        <v>12.643884892086753</v>
      </c>
      <c r="E159" s="40">
        <f t="shared" si="63"/>
        <v>20.712230215826494</v>
      </c>
      <c r="F159" s="40">
        <f t="shared" si="64"/>
        <v>46</v>
      </c>
      <c r="G159" s="3">
        <f t="shared" si="65"/>
        <v>80.287769784173506</v>
      </c>
      <c r="H159" s="3">
        <f t="shared" si="66"/>
        <v>111.95687429327049</v>
      </c>
      <c r="I159">
        <f t="shared" si="78"/>
        <v>1.1195687429327048E-4</v>
      </c>
      <c r="J159" s="4">
        <f t="shared" si="67"/>
        <v>484.58790261791069</v>
      </c>
      <c r="K159" s="40">
        <f t="shared" si="68"/>
        <v>4.3283443350565056</v>
      </c>
      <c r="L159" s="40">
        <f t="shared" si="79"/>
        <v>1.6716556649434944</v>
      </c>
      <c r="M159" s="10">
        <f t="shared" si="69"/>
        <v>1.0027447523853925</v>
      </c>
      <c r="N159" s="10">
        <f t="shared" si="80"/>
        <v>8.26</v>
      </c>
      <c r="O159" s="10">
        <f t="shared" si="81"/>
        <v>0.31900000000000001</v>
      </c>
      <c r="P159" s="10">
        <f t="shared" si="70"/>
        <v>8.267225509043989</v>
      </c>
      <c r="Q159" s="42">
        <f t="shared" si="71"/>
        <v>0.30034578882468932</v>
      </c>
      <c r="R159" s="4">
        <f t="shared" si="72"/>
        <v>106378.8434452089</v>
      </c>
      <c r="S159">
        <f t="shared" si="82"/>
        <v>1.063788434452089E-4</v>
      </c>
      <c r="T159" s="41">
        <f t="shared" si="83"/>
        <v>7.1847169182343224E-4</v>
      </c>
      <c r="U159" s="42">
        <f t="shared" si="73"/>
        <v>0.18889265715191964</v>
      </c>
      <c r="V159" s="42">
        <f t="shared" si="74"/>
        <v>0.11555949383775033</v>
      </c>
      <c r="W159" s="42">
        <f t="shared" si="75"/>
        <v>0.1146045240880946</v>
      </c>
      <c r="X159" s="42">
        <f t="shared" si="76"/>
        <v>9.5496974965572634E-4</v>
      </c>
      <c r="Y159" s="42">
        <f t="shared" si="89"/>
        <v>2.0709677914522969E-3</v>
      </c>
      <c r="Z159" s="10">
        <f t="shared" si="77"/>
        <v>2.8824626147709753</v>
      </c>
      <c r="AA159">
        <f t="shared" si="84"/>
        <v>1003472.4014558637</v>
      </c>
      <c r="AB159" s="10">
        <f t="shared" si="85"/>
        <v>1.0034724014558638</v>
      </c>
      <c r="AC159" s="10">
        <f t="shared" si="86"/>
        <v>0.90247240145586383</v>
      </c>
      <c r="AD159" s="3">
        <f t="shared" si="87"/>
        <v>130.88794799940013</v>
      </c>
      <c r="AI159" s="94">
        <f t="shared" si="88"/>
        <v>0.1146045240880946</v>
      </c>
    </row>
    <row r="160" spans="2:35">
      <c r="B160" s="39">
        <f t="shared" si="60"/>
        <v>132</v>
      </c>
      <c r="C160" s="42">
        <f t="shared" si="61"/>
        <v>2.374100719423978</v>
      </c>
      <c r="D160" s="10">
        <f t="shared" si="62"/>
        <v>12.625899280575965</v>
      </c>
      <c r="E160" s="40">
        <f t="shared" si="63"/>
        <v>20.748201438848071</v>
      </c>
      <c r="F160" s="40">
        <f t="shared" si="64"/>
        <v>46</v>
      </c>
      <c r="G160" s="3">
        <f t="shared" si="65"/>
        <v>80.251798561151929</v>
      </c>
      <c r="H160" s="3">
        <f t="shared" si="66"/>
        <v>111.95687429327049</v>
      </c>
      <c r="I160">
        <f t="shared" si="78"/>
        <v>1.1195687429327048E-4</v>
      </c>
      <c r="J160" s="4">
        <f t="shared" si="67"/>
        <v>485.75923164220012</v>
      </c>
      <c r="K160" s="40">
        <f t="shared" si="68"/>
        <v>4.3388066584438238</v>
      </c>
      <c r="L160" s="40">
        <f t="shared" si="79"/>
        <v>1.6611933415561762</v>
      </c>
      <c r="M160" s="10">
        <f t="shared" si="69"/>
        <v>1.0034724014558638</v>
      </c>
      <c r="N160" s="10">
        <f t="shared" si="80"/>
        <v>8.26</v>
      </c>
      <c r="O160" s="10">
        <f t="shared" si="81"/>
        <v>0.31900000000000001</v>
      </c>
      <c r="P160" s="10">
        <f t="shared" si="70"/>
        <v>8.26913877247374</v>
      </c>
      <c r="Q160" s="42">
        <f t="shared" si="71"/>
        <v>0.30252081720499152</v>
      </c>
      <c r="R160" s="4">
        <f t="shared" si="72"/>
        <v>106237.18141214993</v>
      </c>
      <c r="S160">
        <f t="shared" si="82"/>
        <v>1.0623718141214993E-4</v>
      </c>
      <c r="T160" s="41">
        <f t="shared" si="83"/>
        <v>7.186133538564912E-4</v>
      </c>
      <c r="U160" s="42">
        <f t="shared" si="73"/>
        <v>0.18864111354629814</v>
      </c>
      <c r="V160" s="42">
        <f t="shared" si="74"/>
        <v>0.11565072341103912</v>
      </c>
      <c r="W160" s="42">
        <f t="shared" si="75"/>
        <v>0.11469700244763474</v>
      </c>
      <c r="X160" s="42">
        <f t="shared" si="76"/>
        <v>9.5372096340437529E-4</v>
      </c>
      <c r="Y160" s="42">
        <f t="shared" si="89"/>
        <v>2.0730421616145904E-3</v>
      </c>
      <c r="Z160" s="10">
        <f t="shared" si="77"/>
        <v>2.8847810167866457</v>
      </c>
      <c r="AA160">
        <f t="shared" si="84"/>
        <v>1004198.2716974762</v>
      </c>
      <c r="AB160" s="10">
        <f t="shared" si="85"/>
        <v>1.0041982716974762</v>
      </c>
      <c r="AC160" s="10">
        <f t="shared" si="86"/>
        <v>0.90319827169747624</v>
      </c>
      <c r="AD160" s="3">
        <f t="shared" si="87"/>
        <v>130.9932228712801</v>
      </c>
      <c r="AI160" s="94">
        <f t="shared" si="88"/>
        <v>0.11469700244763474</v>
      </c>
    </row>
    <row r="161" spans="2:35">
      <c r="B161" s="39">
        <f t="shared" si="60"/>
        <v>133</v>
      </c>
      <c r="C161" s="42">
        <f t="shared" si="61"/>
        <v>2.3920863309347657</v>
      </c>
      <c r="D161" s="10">
        <f t="shared" si="62"/>
        <v>12.607913669065177</v>
      </c>
      <c r="E161" s="40">
        <f t="shared" si="63"/>
        <v>20.784172661869647</v>
      </c>
      <c r="F161" s="40">
        <f t="shared" si="64"/>
        <v>46</v>
      </c>
      <c r="G161" s="3">
        <f t="shared" si="65"/>
        <v>80.215827338130353</v>
      </c>
      <c r="H161" s="3">
        <f t="shared" si="66"/>
        <v>111.95687429327049</v>
      </c>
      <c r="I161">
        <f t="shared" si="78"/>
        <v>1.1195687429327048E-4</v>
      </c>
      <c r="J161" s="4">
        <f t="shared" si="67"/>
        <v>486.93259316522995</v>
      </c>
      <c r="K161" s="40">
        <f t="shared" si="68"/>
        <v>4.3492871361316539</v>
      </c>
      <c r="L161" s="40">
        <f t="shared" si="79"/>
        <v>1.6507128638683461</v>
      </c>
      <c r="M161" s="10">
        <f t="shared" si="69"/>
        <v>1.0041982716974762</v>
      </c>
      <c r="N161" s="10">
        <f t="shared" si="80"/>
        <v>8.26</v>
      </c>
      <c r="O161" s="10">
        <f t="shared" si="81"/>
        <v>0.31900000000000001</v>
      </c>
      <c r="P161" s="10">
        <f t="shared" si="70"/>
        <v>8.2710464175887299</v>
      </c>
      <c r="Q161" s="42">
        <f t="shared" si="71"/>
        <v>0.30469534393386355</v>
      </c>
      <c r="R161" s="4">
        <f t="shared" si="72"/>
        <v>106095.44060879806</v>
      </c>
      <c r="S161">
        <f t="shared" si="82"/>
        <v>1.0609544060879806E-4</v>
      </c>
      <c r="T161" s="41">
        <f t="shared" si="83"/>
        <v>7.1875509465984307E-4</v>
      </c>
      <c r="U161" s="42">
        <f t="shared" si="73"/>
        <v>0.18838943007141837</v>
      </c>
      <c r="V161" s="42">
        <f t="shared" si="74"/>
        <v>0.11574172510187095</v>
      </c>
      <c r="W161" s="42">
        <f t="shared" si="75"/>
        <v>0.11478925473229692</v>
      </c>
      <c r="X161" s="42">
        <f t="shared" si="76"/>
        <v>9.5247036957402109E-4</v>
      </c>
      <c r="Y161" s="42">
        <f t="shared" si="89"/>
        <v>2.0751133338916877E-3</v>
      </c>
      <c r="Z161" s="10">
        <f t="shared" si="77"/>
        <v>2.8870937393129057</v>
      </c>
      <c r="AA161">
        <f t="shared" si="84"/>
        <v>1004922.3637434508</v>
      </c>
      <c r="AB161" s="10">
        <f t="shared" si="85"/>
        <v>1.0049223637434508</v>
      </c>
      <c r="AC161" s="10">
        <f t="shared" si="86"/>
        <v>0.90392236374345081</v>
      </c>
      <c r="AD161" s="3">
        <f t="shared" si="87"/>
        <v>131.09823984676589</v>
      </c>
      <c r="AI161" s="94">
        <f t="shared" si="88"/>
        <v>0.11478925473229692</v>
      </c>
    </row>
    <row r="162" spans="2:35">
      <c r="B162" s="39">
        <f t="shared" si="60"/>
        <v>134</v>
      </c>
      <c r="C162" s="42">
        <f t="shared" si="61"/>
        <v>2.4100719424455535</v>
      </c>
      <c r="D162" s="10">
        <f t="shared" si="62"/>
        <v>12.589928057554388</v>
      </c>
      <c r="E162" s="40">
        <f t="shared" si="63"/>
        <v>20.820143884891223</v>
      </c>
      <c r="F162" s="40">
        <f t="shared" si="64"/>
        <v>46</v>
      </c>
      <c r="G162" s="3">
        <f t="shared" si="65"/>
        <v>80.179856115108777</v>
      </c>
      <c r="H162" s="3">
        <f t="shared" si="66"/>
        <v>111.95687429327049</v>
      </c>
      <c r="I162">
        <f t="shared" si="78"/>
        <v>1.1195687429327048E-4</v>
      </c>
      <c r="J162" s="4">
        <f t="shared" si="67"/>
        <v>488.10798718700084</v>
      </c>
      <c r="K162" s="40">
        <f t="shared" si="68"/>
        <v>4.3597857681200027</v>
      </c>
      <c r="L162" s="40">
        <f t="shared" si="79"/>
        <v>1.6402142318799973</v>
      </c>
      <c r="M162" s="10">
        <f t="shared" si="69"/>
        <v>1.0049223637434508</v>
      </c>
      <c r="N162" s="10">
        <f t="shared" si="80"/>
        <v>8.26</v>
      </c>
      <c r="O162" s="10">
        <f t="shared" si="81"/>
        <v>0.31900000000000001</v>
      </c>
      <c r="P162" s="10">
        <f t="shared" si="70"/>
        <v>8.2729484540999199</v>
      </c>
      <c r="Q162" s="42">
        <f t="shared" si="71"/>
        <v>0.30686937071652465</v>
      </c>
      <c r="R162" s="4">
        <f t="shared" si="72"/>
        <v>105953.62125448765</v>
      </c>
      <c r="S162">
        <f t="shared" si="82"/>
        <v>1.0595362125448765E-4</v>
      </c>
      <c r="T162" s="41">
        <f t="shared" si="83"/>
        <v>7.1889691401415354E-4</v>
      </c>
      <c r="U162" s="42">
        <f t="shared" si="73"/>
        <v>0.18813760711674354</v>
      </c>
      <c r="V162" s="42">
        <f t="shared" si="74"/>
        <v>0.11583249879129015</v>
      </c>
      <c r="W162" s="42">
        <f t="shared" si="75"/>
        <v>0.11488128102255854</v>
      </c>
      <c r="X162" s="42">
        <f t="shared" si="76"/>
        <v>9.5121776873161035E-4</v>
      </c>
      <c r="Y162" s="42">
        <f t="shared" si="89"/>
        <v>2.0771813067970535E-3</v>
      </c>
      <c r="Z162" s="10">
        <f t="shared" si="77"/>
        <v>2.8894007837626607</v>
      </c>
      <c r="AA162">
        <f t="shared" si="84"/>
        <v>1005644.6780361555</v>
      </c>
      <c r="AB162" s="10">
        <f t="shared" si="85"/>
        <v>1.0056446780361554</v>
      </c>
      <c r="AC162" s="10">
        <f t="shared" si="86"/>
        <v>0.90464467803615545</v>
      </c>
      <c r="AD162" s="3">
        <f t="shared" si="87"/>
        <v>131.20299899001529</v>
      </c>
      <c r="AI162" s="94">
        <f t="shared" si="88"/>
        <v>0.11488128102255854</v>
      </c>
    </row>
    <row r="163" spans="2:35">
      <c r="B163" s="39">
        <f t="shared" si="60"/>
        <v>135</v>
      </c>
      <c r="C163" s="42">
        <f t="shared" si="61"/>
        <v>2.4280575539563412</v>
      </c>
      <c r="D163" s="10">
        <f t="shared" si="62"/>
        <v>12.5719424460436</v>
      </c>
      <c r="E163" s="40">
        <f t="shared" si="63"/>
        <v>20.8561151079128</v>
      </c>
      <c r="F163" s="40">
        <f t="shared" si="64"/>
        <v>46</v>
      </c>
      <c r="G163" s="3">
        <f t="shared" si="65"/>
        <v>80.1438848920872</v>
      </c>
      <c r="H163" s="3">
        <f t="shared" si="66"/>
        <v>111.95687429327049</v>
      </c>
      <c r="I163">
        <f t="shared" si="78"/>
        <v>1.1195687429327048E-4</v>
      </c>
      <c r="J163" s="4">
        <f t="shared" si="67"/>
        <v>489.28541370751213</v>
      </c>
      <c r="K163" s="40">
        <f t="shared" si="68"/>
        <v>4.3703025544088643</v>
      </c>
      <c r="L163" s="40">
        <f t="shared" si="79"/>
        <v>1.6296974455911357</v>
      </c>
      <c r="M163" s="10">
        <f t="shared" si="69"/>
        <v>1.0056446780361554</v>
      </c>
      <c r="N163" s="10">
        <f t="shared" si="80"/>
        <v>8.26</v>
      </c>
      <c r="O163" s="10">
        <f t="shared" si="81"/>
        <v>0.31900000000000001</v>
      </c>
      <c r="P163" s="10">
        <f t="shared" si="70"/>
        <v>8.2748448911782155</v>
      </c>
      <c r="Q163" s="42">
        <f t="shared" si="71"/>
        <v>0.30904289925359274</v>
      </c>
      <c r="R163" s="4">
        <f t="shared" si="72"/>
        <v>105811.72356855312</v>
      </c>
      <c r="S163">
        <f t="shared" si="82"/>
        <v>1.0581172356855312E-4</v>
      </c>
      <c r="T163" s="41">
        <f t="shared" si="83"/>
        <v>7.1903881170008808E-4</v>
      </c>
      <c r="U163" s="42">
        <f t="shared" si="73"/>
        <v>0.18788564507173702</v>
      </c>
      <c r="V163" s="42">
        <f t="shared" si="74"/>
        <v>0.11592304435367405</v>
      </c>
      <c r="W163" s="42">
        <f t="shared" si="75"/>
        <v>0.11497308137464093</v>
      </c>
      <c r="X163" s="42">
        <f t="shared" si="76"/>
        <v>9.4996297903311711E-4</v>
      </c>
      <c r="Y163" s="42">
        <f t="shared" si="89"/>
        <v>2.0792460784411402E-3</v>
      </c>
      <c r="Z163" s="10">
        <f t="shared" si="77"/>
        <v>2.8917021509937575</v>
      </c>
      <c r="AA163">
        <f t="shared" si="84"/>
        <v>1006365.2148441739</v>
      </c>
      <c r="AB163" s="10">
        <f t="shared" si="85"/>
        <v>1.006365214844174</v>
      </c>
      <c r="AC163" s="10">
        <f t="shared" si="86"/>
        <v>0.90536521484417398</v>
      </c>
      <c r="AD163" s="3">
        <f t="shared" si="87"/>
        <v>131.30750033998171</v>
      </c>
      <c r="AI163" s="94">
        <f t="shared" si="88"/>
        <v>0.11497308137464093</v>
      </c>
    </row>
    <row r="164" spans="2:35">
      <c r="B164" s="39">
        <f t="shared" si="60"/>
        <v>136</v>
      </c>
      <c r="C164" s="42">
        <f t="shared" si="61"/>
        <v>2.4460431654671289</v>
      </c>
      <c r="D164" s="10">
        <f t="shared" si="62"/>
        <v>12.553956834532812</v>
      </c>
      <c r="E164" s="40">
        <f t="shared" si="63"/>
        <v>20.892086330934376</v>
      </c>
      <c r="F164" s="40">
        <f t="shared" si="64"/>
        <v>46</v>
      </c>
      <c r="G164" s="3">
        <f t="shared" si="65"/>
        <v>80.107913669065624</v>
      </c>
      <c r="H164" s="3">
        <f t="shared" si="66"/>
        <v>111.95687429327049</v>
      </c>
      <c r="I164">
        <f t="shared" si="78"/>
        <v>1.1195687429327048E-4</v>
      </c>
      <c r="J164" s="4">
        <f t="shared" si="67"/>
        <v>490.46487272676427</v>
      </c>
      <c r="K164" s="40">
        <f t="shared" si="68"/>
        <v>4.3808374949982429</v>
      </c>
      <c r="L164" s="40">
        <f t="shared" si="79"/>
        <v>1.6191625050017571</v>
      </c>
      <c r="M164" s="10">
        <f t="shared" si="69"/>
        <v>1.006365214844174</v>
      </c>
      <c r="N164" s="10">
        <f t="shared" si="80"/>
        <v>8.26</v>
      </c>
      <c r="O164" s="10">
        <f t="shared" si="81"/>
        <v>0.31900000000000001</v>
      </c>
      <c r="P164" s="10">
        <f t="shared" si="70"/>
        <v>8.2767357375006458</v>
      </c>
      <c r="Q164" s="42">
        <f t="shared" si="71"/>
        <v>0.31121593124122737</v>
      </c>
      <c r="R164" s="4">
        <f t="shared" si="72"/>
        <v>105669.74777032886</v>
      </c>
      <c r="S164">
        <f t="shared" si="82"/>
        <v>1.0566974777032886E-4</v>
      </c>
      <c r="T164" s="41">
        <f t="shared" si="83"/>
        <v>7.1918078749831226E-4</v>
      </c>
      <c r="U164" s="42">
        <f t="shared" si="73"/>
        <v>0.18763354432586213</v>
      </c>
      <c r="V164" s="42">
        <f t="shared" si="74"/>
        <v>0.11601336165755616</v>
      </c>
      <c r="W164" s="42">
        <f t="shared" si="75"/>
        <v>0.11506465582267901</v>
      </c>
      <c r="X164" s="42">
        <f t="shared" si="76"/>
        <v>9.4870583487714766E-4</v>
      </c>
      <c r="Y164" s="42">
        <f t="shared" si="89"/>
        <v>2.081307646567184E-3</v>
      </c>
      <c r="Z164" s="10">
        <f t="shared" si="77"/>
        <v>2.893997841359282</v>
      </c>
      <c r="AA164">
        <f t="shared" si="84"/>
        <v>1007083.9742780542</v>
      </c>
      <c r="AB164" s="10">
        <f t="shared" si="85"/>
        <v>1.0070839742780542</v>
      </c>
      <c r="AC164" s="10">
        <f t="shared" si="86"/>
        <v>0.9060839742780542</v>
      </c>
      <c r="AD164" s="3">
        <f t="shared" si="87"/>
        <v>131.41174391269823</v>
      </c>
      <c r="AI164" s="94">
        <f t="shared" si="88"/>
        <v>0.11506465582267901</v>
      </c>
    </row>
    <row r="165" spans="2:35">
      <c r="B165" s="39">
        <f t="shared" si="60"/>
        <v>137</v>
      </c>
      <c r="C165" s="42">
        <f t="shared" si="61"/>
        <v>2.4640287769779166</v>
      </c>
      <c r="D165" s="10">
        <f t="shared" si="62"/>
        <v>12.535971223022024</v>
      </c>
      <c r="E165" s="40">
        <f t="shared" si="63"/>
        <v>20.928057553955952</v>
      </c>
      <c r="F165" s="40">
        <f t="shared" si="64"/>
        <v>46</v>
      </c>
      <c r="G165" s="3">
        <f t="shared" si="65"/>
        <v>80.071942446044048</v>
      </c>
      <c r="H165" s="3">
        <f t="shared" si="66"/>
        <v>111.95687429327049</v>
      </c>
      <c r="I165">
        <f t="shared" si="78"/>
        <v>1.1195687429327048E-4</v>
      </c>
      <c r="J165" s="4">
        <f t="shared" si="67"/>
        <v>491.64636424475725</v>
      </c>
      <c r="K165" s="40">
        <f t="shared" si="68"/>
        <v>4.3913905898881387</v>
      </c>
      <c r="L165" s="40">
        <f t="shared" si="79"/>
        <v>1.6086094101118613</v>
      </c>
      <c r="M165" s="10">
        <f t="shared" si="69"/>
        <v>1.0070839742780542</v>
      </c>
      <c r="N165" s="10">
        <f t="shared" si="80"/>
        <v>8.26</v>
      </c>
      <c r="O165" s="10">
        <f t="shared" si="81"/>
        <v>0.31900000000000001</v>
      </c>
      <c r="P165" s="10">
        <f t="shared" si="70"/>
        <v>8.2786210012929597</v>
      </c>
      <c r="Q165" s="42">
        <f t="shared" si="71"/>
        <v>0.31338846837126133</v>
      </c>
      <c r="R165" s="4">
        <f t="shared" si="72"/>
        <v>105527.69407914925</v>
      </c>
      <c r="S165">
        <f t="shared" si="82"/>
        <v>1.0552769407914925E-4</v>
      </c>
      <c r="T165" s="41">
        <f t="shared" si="83"/>
        <v>7.1932284118949186E-4</v>
      </c>
      <c r="U165" s="42">
        <f t="shared" si="73"/>
        <v>0.18738130526858215</v>
      </c>
      <c r="V165" s="42">
        <f t="shared" si="74"/>
        <v>0.11610345056612732</v>
      </c>
      <c r="W165" s="42">
        <f t="shared" si="75"/>
        <v>0.11515600438072249</v>
      </c>
      <c r="X165" s="42">
        <f t="shared" si="76"/>
        <v>9.4744618540483494E-4</v>
      </c>
      <c r="Y165" s="42">
        <f t="shared" si="89"/>
        <v>2.0833660085836851E-3</v>
      </c>
      <c r="Z165" s="10">
        <f t="shared" si="77"/>
        <v>2.8962878547531932</v>
      </c>
      <c r="AA165">
        <f t="shared" si="84"/>
        <v>1007800.9563045959</v>
      </c>
      <c r="AB165" s="10">
        <f t="shared" si="85"/>
        <v>1.007800956304596</v>
      </c>
      <c r="AC165" s="10">
        <f t="shared" si="86"/>
        <v>0.90680095630459601</v>
      </c>
      <c r="AD165" s="3">
        <f t="shared" si="87"/>
        <v>131.51572970334968</v>
      </c>
      <c r="AI165" s="94">
        <f t="shared" si="88"/>
        <v>0.11515600438072249</v>
      </c>
    </row>
    <row r="166" spans="2:35">
      <c r="B166" s="39">
        <f t="shared" si="60"/>
        <v>138</v>
      </c>
      <c r="C166" s="42">
        <f t="shared" si="61"/>
        <v>2.4820143884887043</v>
      </c>
      <c r="D166" s="10">
        <f t="shared" si="62"/>
        <v>12.517985611511236</v>
      </c>
      <c r="E166" s="40">
        <f t="shared" si="63"/>
        <v>20.964028776977528</v>
      </c>
      <c r="F166" s="40">
        <f t="shared" si="64"/>
        <v>46</v>
      </c>
      <c r="G166" s="3">
        <f t="shared" si="65"/>
        <v>80.035971223022472</v>
      </c>
      <c r="H166" s="3">
        <f t="shared" si="66"/>
        <v>111.95687429327049</v>
      </c>
      <c r="I166">
        <f t="shared" si="78"/>
        <v>1.1195687429327048E-4</v>
      </c>
      <c r="J166" s="4">
        <f t="shared" si="67"/>
        <v>492.82988826149085</v>
      </c>
      <c r="K166" s="40">
        <f t="shared" si="68"/>
        <v>4.4019618390785489</v>
      </c>
      <c r="L166" s="40">
        <f t="shared" si="79"/>
        <v>1.5980381609214511</v>
      </c>
      <c r="M166" s="10">
        <f t="shared" si="69"/>
        <v>1.007800956304596</v>
      </c>
      <c r="N166" s="10">
        <f t="shared" si="80"/>
        <v>8.26</v>
      </c>
      <c r="O166" s="10">
        <f t="shared" si="81"/>
        <v>0.31900000000000001</v>
      </c>
      <c r="P166" s="10">
        <f t="shared" si="70"/>
        <v>8.2805006903682585</v>
      </c>
      <c r="Q166" s="42">
        <f t="shared" si="71"/>
        <v>0.31556051233132143</v>
      </c>
      <c r="R166" s="4">
        <f t="shared" si="72"/>
        <v>105385.56271434871</v>
      </c>
      <c r="S166">
        <f t="shared" si="82"/>
        <v>1.053855627143487E-4</v>
      </c>
      <c r="T166" s="41">
        <f t="shared" si="83"/>
        <v>7.1946497255429248E-4</v>
      </c>
      <c r="U166" s="42">
        <f t="shared" si="73"/>
        <v>0.18712892828936042</v>
      </c>
      <c r="V166" s="42">
        <f t="shared" si="74"/>
        <v>0.11619331093775236</v>
      </c>
      <c r="W166" s="42">
        <f t="shared" si="75"/>
        <v>0.11524712704455189</v>
      </c>
      <c r="X166" s="42">
        <f t="shared" si="76"/>
        <v>9.4618389320046126E-4</v>
      </c>
      <c r="Y166" s="42">
        <f t="shared" si="89"/>
        <v>2.0854211615940173E-3</v>
      </c>
      <c r="Z166" s="10">
        <f t="shared" si="77"/>
        <v>2.8985721906519175</v>
      </c>
      <c r="AA166">
        <f t="shared" si="84"/>
        <v>1008516.1607598729</v>
      </c>
      <c r="AB166" s="10">
        <f t="shared" si="85"/>
        <v>1.0085161607598729</v>
      </c>
      <c r="AC166" s="10">
        <f t="shared" si="86"/>
        <v>0.90751616075987296</v>
      </c>
      <c r="AD166" s="3">
        <f t="shared" si="87"/>
        <v>131.61945768816142</v>
      </c>
      <c r="AI166" s="94">
        <f t="shared" si="88"/>
        <v>0.11524712704455189</v>
      </c>
    </row>
    <row r="167" spans="2:35">
      <c r="B167" s="39">
        <f t="shared" si="60"/>
        <v>139</v>
      </c>
      <c r="C167" s="42">
        <f t="shared" si="61"/>
        <v>2.499999999999492</v>
      </c>
      <c r="D167" s="10">
        <f t="shared" si="62"/>
        <v>12.500000000000448</v>
      </c>
      <c r="E167" s="40">
        <f t="shared" si="63"/>
        <v>20.999999999999105</v>
      </c>
      <c r="F167" s="40">
        <f t="shared" si="64"/>
        <v>46</v>
      </c>
      <c r="G167" s="3">
        <f t="shared" si="65"/>
        <v>80.000000000000895</v>
      </c>
      <c r="H167" s="3">
        <f t="shared" si="66"/>
        <v>111.95687429327049</v>
      </c>
      <c r="I167">
        <f t="shared" si="78"/>
        <v>1.1195687429327048E-4</v>
      </c>
      <c r="J167" s="4">
        <f t="shared" si="67"/>
        <v>494.0154447769653</v>
      </c>
      <c r="K167" s="40">
        <f t="shared" si="68"/>
        <v>4.4125512425694762</v>
      </c>
      <c r="L167" s="40">
        <f t="shared" si="79"/>
        <v>1.5874487574305238</v>
      </c>
      <c r="M167" s="10">
        <f t="shared" si="69"/>
        <v>1.0085161607598729</v>
      </c>
      <c r="N167" s="10">
        <f t="shared" si="80"/>
        <v>8.26</v>
      </c>
      <c r="O167" s="10">
        <f t="shared" si="81"/>
        <v>0.31900000000000001</v>
      </c>
      <c r="P167" s="10">
        <f t="shared" si="70"/>
        <v>8.2823748121621641</v>
      </c>
      <c r="Q167" s="42">
        <f t="shared" si="71"/>
        <v>0.3177320648049401</v>
      </c>
      <c r="R167" s="4">
        <f t="shared" si="72"/>
        <v>105243.35389526162</v>
      </c>
      <c r="S167">
        <f t="shared" si="82"/>
        <v>1.0524335389526163E-4</v>
      </c>
      <c r="T167" s="41">
        <f t="shared" si="83"/>
        <v>7.1960718137337957E-4</v>
      </c>
      <c r="U167" s="42">
        <f t="shared" si="73"/>
        <v>0.18687641377766026</v>
      </c>
      <c r="V167" s="42">
        <f t="shared" si="74"/>
        <v>0.11628294262646789</v>
      </c>
      <c r="W167" s="42">
        <f t="shared" si="75"/>
        <v>0.11533802379333347</v>
      </c>
      <c r="X167" s="42">
        <f t="shared" si="76"/>
        <v>9.4491883313442548E-4</v>
      </c>
      <c r="Y167" s="42">
        <f t="shared" si="89"/>
        <v>2.0874731024234793E-3</v>
      </c>
      <c r="Z167" s="10">
        <f t="shared" si="77"/>
        <v>2.9008508481523352</v>
      </c>
      <c r="AA167">
        <f t="shared" si="84"/>
        <v>1009229.5873611268</v>
      </c>
      <c r="AB167" s="10">
        <f t="shared" si="85"/>
        <v>1.0092295873611268</v>
      </c>
      <c r="AC167" s="10">
        <f t="shared" si="86"/>
        <v>0.9082295873611268</v>
      </c>
      <c r="AD167" s="3">
        <f t="shared" si="87"/>
        <v>131.72292782612425</v>
      </c>
      <c r="AI167" s="94">
        <f t="shared" si="88"/>
        <v>0.11533802379333347</v>
      </c>
    </row>
    <row r="168" spans="2:35">
      <c r="B168" s="39">
        <f t="shared" ref="B168:B231" si="90">1+B167</f>
        <v>140</v>
      </c>
      <c r="C168" s="42">
        <f t="shared" ref="C168:C231" si="91">xincp+C167</f>
        <v>2.5179856115102797</v>
      </c>
      <c r="D168" s="10">
        <f t="shared" ref="D168:D231" si="92">(F168-E168)/2</f>
        <v>12.482014388489659</v>
      </c>
      <c r="E168" s="40">
        <f t="shared" ref="E168:E231" si="93">E167+ci*2*xincp</f>
        <v>21.035971223020681</v>
      </c>
      <c r="F168" s="40">
        <f t="shared" ref="F168:F231" si="94">F167-osi*2*xincp</f>
        <v>46</v>
      </c>
      <c r="G168" s="3">
        <f t="shared" ref="G168:G231" si="95">G167-ei*n*2*xincp</f>
        <v>79.964028776979319</v>
      </c>
      <c r="H168" s="3">
        <f t="shared" ref="H168:H231" si="96">PI()/4*(dto+erate*(two-D168)/two)^2</f>
        <v>111.95687429327049</v>
      </c>
      <c r="I168">
        <f t="shared" si="78"/>
        <v>1.1195687429327048E-4</v>
      </c>
      <c r="J168" s="4">
        <f t="shared" ref="J168:J231" si="97">PI()/4*dc^2-PI()/4*(F168^2-E168^2)</f>
        <v>495.20303379118081</v>
      </c>
      <c r="K168" s="40">
        <f t="shared" ref="K168:K231" si="98">J168/H168</f>
        <v>4.4231588003609215</v>
      </c>
      <c r="L168" s="40">
        <f t="shared" si="79"/>
        <v>1.5768411996390785</v>
      </c>
      <c r="M168" s="10">
        <f t="shared" ref="M168:M231" si="99">AB167</f>
        <v>1.0092295873611268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8.2842433737649639</v>
      </c>
      <c r="Q168" s="42">
        <f t="shared" ref="Q168:Q231" si="101">xincp/P168+Q167</f>
        <v>0.31990312747165817</v>
      </c>
      <c r="R168" s="4">
        <f t="shared" ref="R168:R231" si="102">PI()/4*(F168^2-E168^2)*G168</f>
        <v>105101.06784122235</v>
      </c>
      <c r="S168">
        <f t="shared" si="82"/>
        <v>1.0510106784122235E-4</v>
      </c>
      <c r="T168" s="41">
        <f t="shared" si="83"/>
        <v>7.1974946742741882E-4</v>
      </c>
      <c r="U168" s="42">
        <f t="shared" ref="U168:U231" si="103">rhopgrain*R168/1000^2</f>
        <v>0.18662376212294488</v>
      </c>
      <c r="V168" s="42">
        <f t="shared" ref="V168:V231" si="104">(U167-U168)/(Q168-Q167)</f>
        <v>0.11637234548245971</v>
      </c>
      <c r="W168" s="42">
        <f t="shared" ref="W168:W231" si="105">IF(V168&lt;AI168,IF(AB167&gt;pbd,AI168,0),AI168)</f>
        <v>0.11542869459113096</v>
      </c>
      <c r="X168" s="42">
        <f t="shared" ref="X168:X231" si="106">V168-W168</f>
        <v>9.4365089132875113E-4</v>
      </c>
      <c r="Y168" s="42">
        <f t="shared" si="89"/>
        <v>2.0895218276440583E-3</v>
      </c>
      <c r="Z168" s="10">
        <f t="shared" ref="Z168:Z231" si="107">Y168/T168</f>
        <v>2.9031238260065408</v>
      </c>
      <c r="AA168">
        <f t="shared" si="84"/>
        <v>1009941.2357176499</v>
      </c>
      <c r="AB168" s="10">
        <f t="shared" si="85"/>
        <v>1.0099412357176498</v>
      </c>
      <c r="AC168" s="10">
        <f t="shared" si="86"/>
        <v>0.90894123571764984</v>
      </c>
      <c r="AD168" s="3">
        <f t="shared" si="87"/>
        <v>131.82614006057284</v>
      </c>
      <c r="AI168" s="94">
        <f t="shared" si="88"/>
        <v>0.11542869459113096</v>
      </c>
    </row>
    <row r="169" spans="2:35">
      <c r="B169" s="39">
        <f t="shared" si="90"/>
        <v>141</v>
      </c>
      <c r="C169" s="42">
        <f t="shared" si="91"/>
        <v>2.5359712230210674</v>
      </c>
      <c r="D169" s="10">
        <f t="shared" si="92"/>
        <v>12.464028776978871</v>
      </c>
      <c r="E169" s="40">
        <f t="shared" si="93"/>
        <v>21.071942446042257</v>
      </c>
      <c r="F169" s="40">
        <f t="shared" si="94"/>
        <v>46</v>
      </c>
      <c r="G169" s="3">
        <f t="shared" si="95"/>
        <v>79.928057553957743</v>
      </c>
      <c r="H169" s="3">
        <f t="shared" si="96"/>
        <v>111.95687429327049</v>
      </c>
      <c r="I169">
        <f t="shared" si="78"/>
        <v>1.1195687429327048E-4</v>
      </c>
      <c r="J169" s="4">
        <f t="shared" si="97"/>
        <v>496.3926553041365</v>
      </c>
      <c r="K169" s="40">
        <f t="shared" si="98"/>
        <v>4.4337845124528785</v>
      </c>
      <c r="L169" s="40">
        <f t="shared" si="79"/>
        <v>1.5662154875471215</v>
      </c>
      <c r="M169" s="10">
        <f t="shared" si="99"/>
        <v>1.0099412357176498</v>
      </c>
      <c r="N169" s="10">
        <f t="shared" si="80"/>
        <v>8.26</v>
      </c>
      <c r="O169" s="10">
        <f t="shared" si="81"/>
        <v>0.31900000000000001</v>
      </c>
      <c r="P169" s="10">
        <f t="shared" si="100"/>
        <v>8.2861063819509742</v>
      </c>
      <c r="Q169" s="42">
        <f t="shared" si="101"/>
        <v>0.32207370200711966</v>
      </c>
      <c r="R169" s="4">
        <f t="shared" si="102"/>
        <v>104958.70477156538</v>
      </c>
      <c r="S169">
        <f t="shared" si="82"/>
        <v>1.0495870477156537E-4</v>
      </c>
      <c r="T169" s="41">
        <f t="shared" si="83"/>
        <v>7.198918304970758E-4</v>
      </c>
      <c r="U169" s="42">
        <f t="shared" si="103"/>
        <v>0.18637097371467776</v>
      </c>
      <c r="V169" s="42">
        <f t="shared" si="104"/>
        <v>0.11646151935223575</v>
      </c>
      <c r="W169" s="42">
        <f t="shared" si="105"/>
        <v>0.11551913938828853</v>
      </c>
      <c r="X169" s="42">
        <f t="shared" si="106"/>
        <v>9.4237996394722079E-4</v>
      </c>
      <c r="Y169" s="42">
        <f t="shared" si="89"/>
        <v>2.0915673335965314E-3</v>
      </c>
      <c r="Z169" s="10">
        <f t="shared" si="107"/>
        <v>2.9053911226528739</v>
      </c>
      <c r="AA169">
        <f t="shared" si="84"/>
        <v>1010651.1053405006</v>
      </c>
      <c r="AB169" s="10">
        <f t="shared" si="85"/>
        <v>1.0106511053405005</v>
      </c>
      <c r="AC169" s="10">
        <f t="shared" si="86"/>
        <v>0.90965110534050053</v>
      </c>
      <c r="AD169" s="3">
        <f t="shared" si="87"/>
        <v>131.92909432059471</v>
      </c>
      <c r="AI169" s="94">
        <f t="shared" si="88"/>
        <v>0.11551913938828853</v>
      </c>
    </row>
    <row r="170" spans="2:35">
      <c r="B170" s="39">
        <f t="shared" si="90"/>
        <v>142</v>
      </c>
      <c r="C170" s="42">
        <f t="shared" si="91"/>
        <v>2.5539568345318551</v>
      </c>
      <c r="D170" s="10">
        <f t="shared" si="92"/>
        <v>12.446043165468083</v>
      </c>
      <c r="E170" s="40">
        <f t="shared" si="93"/>
        <v>21.107913669063834</v>
      </c>
      <c r="F170" s="40">
        <f t="shared" si="94"/>
        <v>46</v>
      </c>
      <c r="G170" s="3">
        <f t="shared" si="95"/>
        <v>79.892086330936166</v>
      </c>
      <c r="H170" s="3">
        <f t="shared" si="96"/>
        <v>111.95687429327049</v>
      </c>
      <c r="I170">
        <f t="shared" si="78"/>
        <v>1.1195687429327048E-4</v>
      </c>
      <c r="J170" s="4">
        <f t="shared" si="97"/>
        <v>497.58430931583302</v>
      </c>
      <c r="K170" s="40">
        <f t="shared" si="98"/>
        <v>4.4444283788453518</v>
      </c>
      <c r="L170" s="40">
        <f t="shared" si="79"/>
        <v>1.5555716211546482</v>
      </c>
      <c r="M170" s="10">
        <f t="shared" si="99"/>
        <v>1.0106511053405005</v>
      </c>
      <c r="N170" s="10">
        <f t="shared" si="80"/>
        <v>8.26</v>
      </c>
      <c r="O170" s="10">
        <f t="shared" si="81"/>
        <v>0.31900000000000001</v>
      </c>
      <c r="P170" s="10">
        <f t="shared" si="100"/>
        <v>8.2879638432047873</v>
      </c>
      <c r="Q170" s="42">
        <f t="shared" si="101"/>
        <v>0.32424379008315946</v>
      </c>
      <c r="R170" s="4">
        <f t="shared" si="102"/>
        <v>104816.26490562504</v>
      </c>
      <c r="S170">
        <f t="shared" si="82"/>
        <v>1.0481626490562503E-4</v>
      </c>
      <c r="T170" s="41">
        <f t="shared" si="83"/>
        <v>7.2003427036301608E-4</v>
      </c>
      <c r="U170" s="42">
        <f t="shared" si="103"/>
        <v>0.18611804894232215</v>
      </c>
      <c r="V170" s="42">
        <f t="shared" si="104"/>
        <v>0.1165504640794003</v>
      </c>
      <c r="W170" s="42">
        <f t="shared" si="105"/>
        <v>0.11560935812266562</v>
      </c>
      <c r="X170" s="42">
        <f t="shared" si="106"/>
        <v>9.4110595673467523E-4</v>
      </c>
      <c r="Y170" s="42">
        <f t="shared" si="89"/>
        <v>2.0936096164115314E-3</v>
      </c>
      <c r="Z170" s="10">
        <f t="shared" si="107"/>
        <v>2.9076527362454661</v>
      </c>
      <c r="AA170">
        <f t="shared" si="84"/>
        <v>1011359.195651755</v>
      </c>
      <c r="AB170" s="10">
        <f t="shared" si="85"/>
        <v>1.0113591956517549</v>
      </c>
      <c r="AC170" s="10">
        <f t="shared" si="86"/>
        <v>0.91035919565175494</v>
      </c>
      <c r="AD170" s="3">
        <f t="shared" si="87"/>
        <v>132.03179052237201</v>
      </c>
      <c r="AI170" s="94">
        <f t="shared" si="88"/>
        <v>0.11560935812266562</v>
      </c>
    </row>
    <row r="171" spans="2:35">
      <c r="B171" s="39">
        <f t="shared" si="90"/>
        <v>143</v>
      </c>
      <c r="C171" s="42">
        <f t="shared" si="91"/>
        <v>2.5719424460426428</v>
      </c>
      <c r="D171" s="10">
        <f t="shared" si="92"/>
        <v>12.428057553957295</v>
      </c>
      <c r="E171" s="40">
        <f t="shared" si="93"/>
        <v>21.14388489208541</v>
      </c>
      <c r="F171" s="40">
        <f t="shared" si="94"/>
        <v>46</v>
      </c>
      <c r="G171" s="3">
        <f t="shared" si="95"/>
        <v>79.85611510791459</v>
      </c>
      <c r="H171" s="3">
        <f t="shared" si="96"/>
        <v>111.95687429327049</v>
      </c>
      <c r="I171">
        <f t="shared" si="78"/>
        <v>1.1195687429327048E-4</v>
      </c>
      <c r="J171" s="4">
        <f t="shared" si="97"/>
        <v>498.77799582627063</v>
      </c>
      <c r="K171" s="40">
        <f t="shared" si="98"/>
        <v>4.4550903995383448</v>
      </c>
      <c r="L171" s="40">
        <f t="shared" si="79"/>
        <v>1.5449096004616552</v>
      </c>
      <c r="M171" s="10">
        <f t="shared" si="99"/>
        <v>1.0113591956517549</v>
      </c>
      <c r="N171" s="10">
        <f t="shared" si="80"/>
        <v>8.26</v>
      </c>
      <c r="O171" s="10">
        <f t="shared" si="81"/>
        <v>0.31900000000000001</v>
      </c>
      <c r="P171" s="10">
        <f t="shared" si="100"/>
        <v>8.289815763746196</v>
      </c>
      <c r="Q171" s="42">
        <f t="shared" si="101"/>
        <v>0.32641339336788433</v>
      </c>
      <c r="R171" s="4">
        <f t="shared" si="102"/>
        <v>104673.74846273572</v>
      </c>
      <c r="S171">
        <f t="shared" si="82"/>
        <v>1.0467374846273572E-4</v>
      </c>
      <c r="T171" s="41">
        <f t="shared" si="83"/>
        <v>7.2017678680590547E-4</v>
      </c>
      <c r="U171" s="42">
        <f t="shared" si="103"/>
        <v>0.18586498819534131</v>
      </c>
      <c r="V171" s="42">
        <f t="shared" si="104"/>
        <v>0.11663917950461994</v>
      </c>
      <c r="W171" s="42">
        <f t="shared" si="105"/>
        <v>0.11569935072081278</v>
      </c>
      <c r="X171" s="42">
        <f t="shared" si="106"/>
        <v>9.3982878380716173E-4</v>
      </c>
      <c r="Y171" s="42">
        <f t="shared" si="89"/>
        <v>2.0956486720279583E-3</v>
      </c>
      <c r="Z171" s="10">
        <f t="shared" si="107"/>
        <v>2.9099086646800734</v>
      </c>
      <c r="AA171">
        <f t="shared" si="84"/>
        <v>1012065.5059925932</v>
      </c>
      <c r="AB171" s="10">
        <f t="shared" si="85"/>
        <v>1.0120655059925932</v>
      </c>
      <c r="AC171" s="10">
        <f t="shared" si="86"/>
        <v>0.91106550599259317</v>
      </c>
      <c r="AD171" s="3">
        <f t="shared" si="87"/>
        <v>132.13422857035434</v>
      </c>
      <c r="AI171" s="94">
        <f t="shared" si="88"/>
        <v>0.11569935072081278</v>
      </c>
    </row>
    <row r="172" spans="2:35">
      <c r="B172" s="39">
        <f t="shared" si="90"/>
        <v>144</v>
      </c>
      <c r="C172" s="42">
        <f t="shared" si="91"/>
        <v>2.5899280575534305</v>
      </c>
      <c r="D172" s="10">
        <f t="shared" si="92"/>
        <v>12.410071942446507</v>
      </c>
      <c r="E172" s="40">
        <f t="shared" si="93"/>
        <v>21.179856115106986</v>
      </c>
      <c r="F172" s="40">
        <f t="shared" si="94"/>
        <v>46</v>
      </c>
      <c r="G172" s="3">
        <f t="shared" si="95"/>
        <v>79.820143884893014</v>
      </c>
      <c r="H172" s="3">
        <f t="shared" si="96"/>
        <v>111.95687429327049</v>
      </c>
      <c r="I172">
        <f t="shared" si="78"/>
        <v>1.1195687429327048E-4</v>
      </c>
      <c r="J172" s="4">
        <f t="shared" si="97"/>
        <v>499.97371483544862</v>
      </c>
      <c r="K172" s="40">
        <f t="shared" si="98"/>
        <v>4.4657705745318497</v>
      </c>
      <c r="L172" s="40">
        <f t="shared" si="79"/>
        <v>1.5342294254681503</v>
      </c>
      <c r="M172" s="10">
        <f t="shared" si="99"/>
        <v>1.0120655059925932</v>
      </c>
      <c r="N172" s="10">
        <f t="shared" si="80"/>
        <v>8.26</v>
      </c>
      <c r="O172" s="10">
        <f t="shared" si="81"/>
        <v>0.31900000000000001</v>
      </c>
      <c r="P172" s="10">
        <f t="shared" si="100"/>
        <v>8.2916621495520229</v>
      </c>
      <c r="Q172" s="42">
        <f t="shared" si="101"/>
        <v>0.32858251352574791</v>
      </c>
      <c r="R172" s="4">
        <f t="shared" si="102"/>
        <v>104531.15566223186</v>
      </c>
      <c r="S172">
        <f t="shared" si="82"/>
        <v>1.0453115566223186E-4</v>
      </c>
      <c r="T172" s="41">
        <f t="shared" si="83"/>
        <v>7.2031937960640932E-4</v>
      </c>
      <c r="U172" s="42">
        <f t="shared" si="103"/>
        <v>0.18561179186319862</v>
      </c>
      <c r="V172" s="42">
        <f t="shared" si="104"/>
        <v>0.11672766546601314</v>
      </c>
      <c r="W172" s="42">
        <f t="shared" si="105"/>
        <v>0.11578911709899919</v>
      </c>
      <c r="X172" s="42">
        <f t="shared" si="106"/>
        <v>9.385483670139444E-4</v>
      </c>
      <c r="Y172" s="42">
        <f t="shared" si="89"/>
        <v>2.0976844962099783E-3</v>
      </c>
      <c r="Z172" s="10">
        <f t="shared" si="107"/>
        <v>2.9121589056179178</v>
      </c>
      <c r="AA172">
        <f t="shared" si="84"/>
        <v>1012770.0356307658</v>
      </c>
      <c r="AB172" s="10">
        <f t="shared" si="85"/>
        <v>1.0127700356307658</v>
      </c>
      <c r="AC172" s="10">
        <f t="shared" si="86"/>
        <v>0.91177003563076586</v>
      </c>
      <c r="AD172" s="3">
        <f t="shared" si="87"/>
        <v>132.23640835834166</v>
      </c>
      <c r="AI172" s="94">
        <f t="shared" si="88"/>
        <v>0.11578911709899919</v>
      </c>
    </row>
    <row r="173" spans="2:35">
      <c r="B173" s="39">
        <f t="shared" si="90"/>
        <v>145</v>
      </c>
      <c r="C173" s="42">
        <f t="shared" si="91"/>
        <v>2.6079136690642182</v>
      </c>
      <c r="D173" s="10">
        <f t="shared" si="92"/>
        <v>12.392086330935719</v>
      </c>
      <c r="E173" s="40">
        <f t="shared" si="93"/>
        <v>21.215827338128562</v>
      </c>
      <c r="F173" s="40">
        <f t="shared" si="94"/>
        <v>46</v>
      </c>
      <c r="G173" s="3">
        <f t="shared" si="95"/>
        <v>79.784172661871438</v>
      </c>
      <c r="H173" s="3">
        <f t="shared" si="96"/>
        <v>111.95687429327049</v>
      </c>
      <c r="I173">
        <f t="shared" si="78"/>
        <v>1.1195687429327048E-4</v>
      </c>
      <c r="J173" s="4">
        <f t="shared" si="97"/>
        <v>501.17146634336746</v>
      </c>
      <c r="K173" s="40">
        <f t="shared" si="98"/>
        <v>4.4764689038258716</v>
      </c>
      <c r="L173" s="40">
        <f t="shared" si="79"/>
        <v>1.5235310961741284</v>
      </c>
      <c r="M173" s="10">
        <f t="shared" si="99"/>
        <v>1.0127700356307658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8.29350300637625</v>
      </c>
      <c r="Q173" s="42">
        <f t="shared" si="101"/>
        <v>0.3307511522176203</v>
      </c>
      <c r="R173" s="4">
        <f t="shared" si="102"/>
        <v>104388.48672344783</v>
      </c>
      <c r="S173">
        <f t="shared" si="82"/>
        <v>1.0438848672344783E-4</v>
      </c>
      <c r="T173" s="41">
        <f t="shared" si="83"/>
        <v>7.2046204854519331E-4</v>
      </c>
      <c r="U173" s="42">
        <f t="shared" si="103"/>
        <v>0.18535846033535738</v>
      </c>
      <c r="V173" s="42">
        <f t="shared" si="104"/>
        <v>0.1168159217995475</v>
      </c>
      <c r="W173" s="42">
        <f t="shared" si="105"/>
        <v>0.11587865716416193</v>
      </c>
      <c r="X173" s="42">
        <f t="shared" si="106"/>
        <v>9.372646353855707E-4</v>
      </c>
      <c r="Y173" s="42">
        <f t="shared" si="89"/>
        <v>2.0997170845627991E-3</v>
      </c>
      <c r="Z173" s="10">
        <f t="shared" si="107"/>
        <v>2.9144034565077961</v>
      </c>
      <c r="AA173">
        <f t="shared" si="84"/>
        <v>1013472.7837675146</v>
      </c>
      <c r="AB173" s="10">
        <f t="shared" si="85"/>
        <v>1.0134727837675146</v>
      </c>
      <c r="AC173" s="10">
        <f t="shared" si="86"/>
        <v>0.91247278376751462</v>
      </c>
      <c r="AD173" s="3">
        <f t="shared" si="87"/>
        <v>132.33832977048797</v>
      </c>
      <c r="AI173" s="94">
        <f t="shared" si="88"/>
        <v>0.11587865716416193</v>
      </c>
    </row>
    <row r="174" spans="2:35">
      <c r="B174" s="39">
        <f t="shared" si="90"/>
        <v>146</v>
      </c>
      <c r="C174" s="42">
        <f t="shared" si="91"/>
        <v>2.6258992805750059</v>
      </c>
      <c r="D174" s="10">
        <f t="shared" si="92"/>
        <v>12.374100719424931</v>
      </c>
      <c r="E174" s="40">
        <f t="shared" si="93"/>
        <v>21.251798561150139</v>
      </c>
      <c r="F174" s="40">
        <f t="shared" si="94"/>
        <v>46</v>
      </c>
      <c r="G174" s="3">
        <f t="shared" si="95"/>
        <v>79.748201438849861</v>
      </c>
      <c r="H174" s="3">
        <f t="shared" si="96"/>
        <v>111.95687429327049</v>
      </c>
      <c r="I174">
        <f t="shared" si="78"/>
        <v>1.1195687429327048E-4</v>
      </c>
      <c r="J174" s="4">
        <f t="shared" si="97"/>
        <v>502.37125035002714</v>
      </c>
      <c r="K174" s="40">
        <f t="shared" si="98"/>
        <v>4.4871853874204106</v>
      </c>
      <c r="L174" s="40">
        <f t="shared" si="79"/>
        <v>1.5128146125795894</v>
      </c>
      <c r="M174" s="10">
        <f t="shared" si="99"/>
        <v>1.0134727837675146</v>
      </c>
      <c r="N174" s="10">
        <f t="shared" si="80"/>
        <v>8.26</v>
      </c>
      <c r="O174" s="10">
        <f t="shared" si="81"/>
        <v>0.31900000000000001</v>
      </c>
      <c r="P174" s="10">
        <f t="shared" si="100"/>
        <v>8.2953383397686586</v>
      </c>
      <c r="Q174" s="42">
        <f t="shared" si="101"/>
        <v>0.33291931110085271</v>
      </c>
      <c r="R174" s="4">
        <f t="shared" si="102"/>
        <v>104245.74186571802</v>
      </c>
      <c r="S174">
        <f t="shared" si="82"/>
        <v>1.0424574186571803E-4</v>
      </c>
      <c r="T174" s="41">
        <f t="shared" si="83"/>
        <v>7.2060479340292313E-4</v>
      </c>
      <c r="U174" s="42">
        <f t="shared" si="103"/>
        <v>0.18510499400128086</v>
      </c>
      <c r="V174" s="42">
        <f t="shared" si="104"/>
        <v>0.11690394833917477</v>
      </c>
      <c r="W174" s="42">
        <f t="shared" si="105"/>
        <v>0.11596797081478517</v>
      </c>
      <c r="X174" s="42">
        <f t="shared" si="106"/>
        <v>9.3597752438959181E-4</v>
      </c>
      <c r="Y174" s="42">
        <f t="shared" si="89"/>
        <v>2.1017464325468103E-3</v>
      </c>
      <c r="Z174" s="10">
        <f t="shared" si="107"/>
        <v>2.9166423146059031</v>
      </c>
      <c r="AA174">
        <f t="shared" si="84"/>
        <v>1014173.7495437796</v>
      </c>
      <c r="AB174" s="10">
        <f t="shared" si="85"/>
        <v>1.0141737495437797</v>
      </c>
      <c r="AC174" s="10">
        <f t="shared" si="86"/>
        <v>0.91317374954377972</v>
      </c>
      <c r="AD174" s="3">
        <f t="shared" si="87"/>
        <v>132.43999268220156</v>
      </c>
      <c r="AI174" s="94">
        <f t="shared" si="88"/>
        <v>0.11596797081478517</v>
      </c>
    </row>
    <row r="175" spans="2:35">
      <c r="B175" s="39">
        <f t="shared" si="90"/>
        <v>147</v>
      </c>
      <c r="C175" s="42">
        <f t="shared" si="91"/>
        <v>2.6438848920857936</v>
      </c>
      <c r="D175" s="10">
        <f t="shared" si="92"/>
        <v>12.356115107914142</v>
      </c>
      <c r="E175" s="40">
        <f t="shared" si="93"/>
        <v>21.287769784171715</v>
      </c>
      <c r="F175" s="40">
        <f t="shared" si="94"/>
        <v>46</v>
      </c>
      <c r="G175" s="3">
        <f t="shared" si="95"/>
        <v>79.712230215828285</v>
      </c>
      <c r="H175" s="3">
        <f t="shared" si="96"/>
        <v>111.95687429327049</v>
      </c>
      <c r="I175">
        <f t="shared" si="78"/>
        <v>1.1195687429327048E-4</v>
      </c>
      <c r="J175" s="4">
        <f t="shared" si="97"/>
        <v>503.57306685542767</v>
      </c>
      <c r="K175" s="40">
        <f t="shared" si="98"/>
        <v>4.4979200253154659</v>
      </c>
      <c r="L175" s="40">
        <f t="shared" si="79"/>
        <v>1.5020799746845341</v>
      </c>
      <c r="M175" s="10">
        <f t="shared" si="99"/>
        <v>1.0141737495437797</v>
      </c>
      <c r="N175" s="10">
        <f t="shared" si="80"/>
        <v>8.26</v>
      </c>
      <c r="O175" s="10">
        <f t="shared" si="81"/>
        <v>0.31900000000000001</v>
      </c>
      <c r="P175" s="10">
        <f t="shared" si="100"/>
        <v>8.2971681550915619</v>
      </c>
      <c r="Q175" s="42">
        <f t="shared" si="101"/>
        <v>0.33508699182933727</v>
      </c>
      <c r="R175" s="4">
        <f t="shared" si="102"/>
        <v>104102.92130837684</v>
      </c>
      <c r="S175">
        <f t="shared" si="82"/>
        <v>1.0410292130837684E-4</v>
      </c>
      <c r="T175" s="41">
        <f t="shared" si="83"/>
        <v>7.2074761396026435E-4</v>
      </c>
      <c r="U175" s="42">
        <f t="shared" si="103"/>
        <v>0.18485139325043243</v>
      </c>
      <c r="V175" s="42">
        <f t="shared" si="104"/>
        <v>0.11699174491703221</v>
      </c>
      <c r="W175" s="42">
        <f t="shared" si="105"/>
        <v>0.11605705794168933</v>
      </c>
      <c r="X175" s="42">
        <f t="shared" si="106"/>
        <v>9.3468697534287992E-4</v>
      </c>
      <c r="Y175" s="42">
        <f t="shared" si="89"/>
        <v>2.1037725354904266E-3</v>
      </c>
      <c r="Z175" s="10">
        <f t="shared" si="107"/>
        <v>2.9188754769938234</v>
      </c>
      <c r="AA175">
        <f t="shared" si="84"/>
        <v>1014872.9320458317</v>
      </c>
      <c r="AB175" s="10">
        <f t="shared" si="85"/>
        <v>1.0148729320458316</v>
      </c>
      <c r="AC175" s="10">
        <f t="shared" si="86"/>
        <v>0.91387293204583164</v>
      </c>
      <c r="AD175" s="3">
        <f t="shared" si="87"/>
        <v>132.54139696096181</v>
      </c>
      <c r="AI175" s="94">
        <f t="shared" si="88"/>
        <v>0.11605705794168933</v>
      </c>
    </row>
    <row r="176" spans="2:35">
      <c r="B176" s="39">
        <f t="shared" si="90"/>
        <v>148</v>
      </c>
      <c r="C176" s="42">
        <f t="shared" si="91"/>
        <v>2.6618705035965813</v>
      </c>
      <c r="D176" s="10">
        <f t="shared" si="92"/>
        <v>12.338129496403354</v>
      </c>
      <c r="E176" s="40">
        <f t="shared" si="93"/>
        <v>21.323741007193291</v>
      </c>
      <c r="F176" s="40">
        <f t="shared" si="94"/>
        <v>46</v>
      </c>
      <c r="G176" s="3">
        <f t="shared" si="95"/>
        <v>79.676258992806709</v>
      </c>
      <c r="H176" s="3">
        <f t="shared" si="96"/>
        <v>111.95687429327049</v>
      </c>
      <c r="I176">
        <f t="shared" si="78"/>
        <v>1.1195687429327048E-4</v>
      </c>
      <c r="J176" s="4">
        <f t="shared" si="97"/>
        <v>504.77691585956859</v>
      </c>
      <c r="K176" s="40">
        <f t="shared" si="98"/>
        <v>4.5086728175110347</v>
      </c>
      <c r="L176" s="40">
        <f t="shared" si="79"/>
        <v>1.4913271824889653</v>
      </c>
      <c r="M176" s="10">
        <f t="shared" si="99"/>
        <v>1.0148729320458316</v>
      </c>
      <c r="N176" s="10">
        <f t="shared" si="80"/>
        <v>8.26</v>
      </c>
      <c r="O176" s="10">
        <f t="shared" si="81"/>
        <v>0.31900000000000001</v>
      </c>
      <c r="P176" s="10">
        <f t="shared" si="100"/>
        <v>8.2989924575349665</v>
      </c>
      <c r="Q176" s="42">
        <f t="shared" si="101"/>
        <v>0.33725419605356305</v>
      </c>
      <c r="R176" s="4">
        <f t="shared" si="102"/>
        <v>103960.02527075869</v>
      </c>
      <c r="S176">
        <f t="shared" si="82"/>
        <v>1.0396002527075869E-4</v>
      </c>
      <c r="T176" s="41">
        <f t="shared" si="83"/>
        <v>7.2089050999788254E-4</v>
      </c>
      <c r="U176" s="42">
        <f t="shared" si="103"/>
        <v>0.18459765847227538</v>
      </c>
      <c r="V176" s="42">
        <f t="shared" si="104"/>
        <v>0.11707931136378671</v>
      </c>
      <c r="W176" s="42">
        <f t="shared" si="105"/>
        <v>0.11614591842874668</v>
      </c>
      <c r="X176" s="42">
        <f t="shared" si="106"/>
        <v>9.3339293504003662E-4</v>
      </c>
      <c r="Y176" s="42">
        <f t="shared" si="89"/>
        <v>2.1057953886021077E-3</v>
      </c>
      <c r="Z176" s="10">
        <f t="shared" si="107"/>
        <v>2.9211029405953659</v>
      </c>
      <c r="AA176">
        <f t="shared" si="84"/>
        <v>1015570.3303105441</v>
      </c>
      <c r="AB176" s="10">
        <f t="shared" si="85"/>
        <v>1.0155703303105441</v>
      </c>
      <c r="AC176" s="10">
        <f t="shared" si="86"/>
        <v>0.91457033031054413</v>
      </c>
      <c r="AD176" s="3">
        <f t="shared" si="87"/>
        <v>132.64254246708398</v>
      </c>
      <c r="AI176" s="94">
        <f t="shared" si="88"/>
        <v>0.11614591842874668</v>
      </c>
    </row>
    <row r="177" spans="2:35">
      <c r="B177" s="39">
        <f t="shared" si="90"/>
        <v>149</v>
      </c>
      <c r="C177" s="42">
        <f t="shared" si="91"/>
        <v>2.679856115107369</v>
      </c>
      <c r="D177" s="10">
        <f t="shared" si="92"/>
        <v>12.320143884892566</v>
      </c>
      <c r="E177" s="40">
        <f t="shared" si="93"/>
        <v>21.359712230214868</v>
      </c>
      <c r="F177" s="40">
        <f t="shared" si="94"/>
        <v>46</v>
      </c>
      <c r="G177" s="3">
        <f t="shared" si="95"/>
        <v>79.640287769785132</v>
      </c>
      <c r="H177" s="3">
        <f t="shared" si="96"/>
        <v>111.95687429327049</v>
      </c>
      <c r="I177">
        <f t="shared" si="78"/>
        <v>1.1195687429327048E-4</v>
      </c>
      <c r="J177" s="4">
        <f t="shared" si="97"/>
        <v>505.98279736245058</v>
      </c>
      <c r="K177" s="40">
        <f t="shared" si="98"/>
        <v>4.5194437640071223</v>
      </c>
      <c r="L177" s="40">
        <f t="shared" si="79"/>
        <v>1.4805562359928777</v>
      </c>
      <c r="M177" s="10">
        <f t="shared" si="99"/>
        <v>1.0155703303105441</v>
      </c>
      <c r="N177" s="10">
        <f t="shared" si="80"/>
        <v>8.26</v>
      </c>
      <c r="O177" s="10">
        <f t="shared" si="81"/>
        <v>0.31900000000000001</v>
      </c>
      <c r="P177" s="10">
        <f t="shared" si="100"/>
        <v>8.3008112521307833</v>
      </c>
      <c r="Q177" s="42">
        <f t="shared" si="101"/>
        <v>0.3394209254206681</v>
      </c>
      <c r="R177" s="4">
        <f t="shared" si="102"/>
        <v>103817.05397219796</v>
      </c>
      <c r="S177">
        <f t="shared" si="82"/>
        <v>1.0381705397219795E-4</v>
      </c>
      <c r="T177" s="41">
        <f t="shared" si="83"/>
        <v>7.2103348129644318E-4</v>
      </c>
      <c r="U177" s="42">
        <f t="shared" si="103"/>
        <v>0.18434379005627302</v>
      </c>
      <c r="V177" s="42">
        <f t="shared" si="104"/>
        <v>0.11716664750870748</v>
      </c>
      <c r="W177" s="42">
        <f t="shared" si="105"/>
        <v>0.11623455215355161</v>
      </c>
      <c r="X177" s="42">
        <f t="shared" si="106"/>
        <v>9.3209535515587083E-4</v>
      </c>
      <c r="Y177" s="42">
        <f t="shared" si="89"/>
        <v>2.1078149869810663E-3</v>
      </c>
      <c r="Z177" s="10">
        <f t="shared" si="107"/>
        <v>2.9233247021915569</v>
      </c>
      <c r="AA177">
        <f t="shared" si="84"/>
        <v>1016265.9433300857</v>
      </c>
      <c r="AB177" s="10">
        <f t="shared" si="85"/>
        <v>1.0162659433300858</v>
      </c>
      <c r="AC177" s="10">
        <f t="shared" si="86"/>
        <v>0.91526594333008582</v>
      </c>
      <c r="AD177" s="3">
        <f t="shared" si="87"/>
        <v>132.74342905439968</v>
      </c>
      <c r="AI177" s="94">
        <f t="shared" si="88"/>
        <v>0.11623455215355161</v>
      </c>
    </row>
    <row r="178" spans="2:35">
      <c r="B178" s="39">
        <f t="shared" si="90"/>
        <v>150</v>
      </c>
      <c r="C178" s="42">
        <f t="shared" si="91"/>
        <v>2.6978417266181567</v>
      </c>
      <c r="D178" s="10">
        <f t="shared" si="92"/>
        <v>12.302158273381778</v>
      </c>
      <c r="E178" s="40">
        <f t="shared" si="93"/>
        <v>21.395683453236444</v>
      </c>
      <c r="F178" s="40">
        <f t="shared" si="94"/>
        <v>46</v>
      </c>
      <c r="G178" s="3">
        <f t="shared" si="95"/>
        <v>79.604316546763556</v>
      </c>
      <c r="H178" s="3">
        <f t="shared" si="96"/>
        <v>111.95687429327049</v>
      </c>
      <c r="I178">
        <f t="shared" si="78"/>
        <v>1.1195687429327048E-4</v>
      </c>
      <c r="J178" s="4">
        <f t="shared" si="97"/>
        <v>507.19071136407319</v>
      </c>
      <c r="K178" s="40">
        <f t="shared" si="98"/>
        <v>4.5302328648037244</v>
      </c>
      <c r="L178" s="40">
        <f t="shared" si="79"/>
        <v>1.4697671351962756</v>
      </c>
      <c r="M178" s="10">
        <f t="shared" si="99"/>
        <v>1.0162659433300858</v>
      </c>
      <c r="N178" s="10">
        <f t="shared" si="80"/>
        <v>8.26</v>
      </c>
      <c r="O178" s="10">
        <f t="shared" si="81"/>
        <v>0.31900000000000001</v>
      </c>
      <c r="P178" s="10">
        <f t="shared" si="100"/>
        <v>8.3026245437654396</v>
      </c>
      <c r="Q178" s="42">
        <f t="shared" si="101"/>
        <v>0.34158718157448797</v>
      </c>
      <c r="R178" s="4">
        <f t="shared" si="102"/>
        <v>103674.00763202904</v>
      </c>
      <c r="S178">
        <f t="shared" si="82"/>
        <v>1.0367400763202904E-4</v>
      </c>
      <c r="T178" s="41">
        <f t="shared" si="83"/>
        <v>7.2117652763661216E-4</v>
      </c>
      <c r="U178" s="42">
        <f t="shared" si="103"/>
        <v>0.18408978839188869</v>
      </c>
      <c r="V178" s="42">
        <f t="shared" si="104"/>
        <v>0.11725375317985083</v>
      </c>
      <c r="W178" s="42">
        <f t="shared" si="105"/>
        <v>0.11632295898801689</v>
      </c>
      <c r="X178" s="42">
        <f t="shared" si="106"/>
        <v>9.307941918339363E-4</v>
      </c>
      <c r="Y178" s="42">
        <f t="shared" si="89"/>
        <v>2.1098313256270665E-3</v>
      </c>
      <c r="Z178" s="10">
        <f t="shared" si="107"/>
        <v>2.9255407584343516</v>
      </c>
      <c r="AA178">
        <f t="shared" si="84"/>
        <v>1016959.7700562149</v>
      </c>
      <c r="AB178" s="10">
        <f t="shared" si="85"/>
        <v>1.016959770056215</v>
      </c>
      <c r="AC178" s="10">
        <f t="shared" si="86"/>
        <v>0.91595977005621498</v>
      </c>
      <c r="AD178" s="3">
        <f t="shared" si="87"/>
        <v>132.84405657087962</v>
      </c>
      <c r="AI178" s="94">
        <f t="shared" si="88"/>
        <v>0.11632295898801689</v>
      </c>
    </row>
    <row r="179" spans="2:35">
      <c r="B179" s="39">
        <f t="shared" si="90"/>
        <v>151</v>
      </c>
      <c r="C179" s="42">
        <f t="shared" si="91"/>
        <v>2.7158273381289444</v>
      </c>
      <c r="D179" s="10">
        <f t="shared" si="92"/>
        <v>12.28417266187099</v>
      </c>
      <c r="E179" s="40">
        <f t="shared" si="93"/>
        <v>21.43165467625802</v>
      </c>
      <c r="F179" s="40">
        <f t="shared" si="94"/>
        <v>46</v>
      </c>
      <c r="G179" s="3">
        <f t="shared" si="95"/>
        <v>79.56834532374198</v>
      </c>
      <c r="H179" s="3">
        <f t="shared" si="96"/>
        <v>111.95687429327049</v>
      </c>
      <c r="I179">
        <f t="shared" si="78"/>
        <v>1.1195687429327048E-4</v>
      </c>
      <c r="J179" s="4">
        <f t="shared" si="97"/>
        <v>508.40065786443643</v>
      </c>
      <c r="K179" s="40">
        <f t="shared" si="98"/>
        <v>4.541040119900841</v>
      </c>
      <c r="L179" s="40">
        <f t="shared" si="79"/>
        <v>1.458959880099159</v>
      </c>
      <c r="M179" s="10">
        <f t="shared" si="99"/>
        <v>1.016959770056215</v>
      </c>
      <c r="N179" s="10">
        <f t="shared" si="80"/>
        <v>8.26</v>
      </c>
      <c r="O179" s="10">
        <f t="shared" si="81"/>
        <v>0.31900000000000001</v>
      </c>
      <c r="P179" s="10">
        <f t="shared" si="100"/>
        <v>8.3044323371914626</v>
      </c>
      <c r="Q179" s="42">
        <f t="shared" si="101"/>
        <v>0.34375296615560125</v>
      </c>
      <c r="R179" s="4">
        <f t="shared" si="102"/>
        <v>103530.88646958634</v>
      </c>
      <c r="S179">
        <f t="shared" si="82"/>
        <v>1.0353088646958634E-4</v>
      </c>
      <c r="T179" s="41">
        <f t="shared" si="83"/>
        <v>7.2131964879905484E-4</v>
      </c>
      <c r="U179" s="42">
        <f t="shared" si="103"/>
        <v>0.18383565386858569</v>
      </c>
      <c r="V179" s="42">
        <f t="shared" si="104"/>
        <v>0.1173406282042922</v>
      </c>
      <c r="W179" s="42">
        <f t="shared" si="105"/>
        <v>0.11641113879891936</v>
      </c>
      <c r="X179" s="42">
        <f t="shared" si="106"/>
        <v>9.2948940537283808E-4</v>
      </c>
      <c r="Y179" s="42">
        <f t="shared" si="89"/>
        <v>2.1118443994495311E-3</v>
      </c>
      <c r="Z179" s="10">
        <f t="shared" si="107"/>
        <v>2.9277511058593779</v>
      </c>
      <c r="AA179">
        <f t="shared" si="84"/>
        <v>1017651.8094042686</v>
      </c>
      <c r="AB179" s="10">
        <f t="shared" si="85"/>
        <v>1.0176518094042686</v>
      </c>
      <c r="AC179" s="10">
        <f t="shared" si="86"/>
        <v>0.9166518094042686</v>
      </c>
      <c r="AD179" s="3">
        <f t="shared" si="87"/>
        <v>132.94442485921226</v>
      </c>
      <c r="AI179" s="94">
        <f t="shared" si="88"/>
        <v>0.11641113879891936</v>
      </c>
    </row>
    <row r="180" spans="2:35">
      <c r="B180" s="39">
        <f t="shared" si="90"/>
        <v>152</v>
      </c>
      <c r="C180" s="42">
        <f t="shared" si="91"/>
        <v>2.7338129496397321</v>
      </c>
      <c r="D180" s="10">
        <f t="shared" si="92"/>
        <v>12.266187050360202</v>
      </c>
      <c r="E180" s="40">
        <f t="shared" si="93"/>
        <v>21.467625899279597</v>
      </c>
      <c r="F180" s="40">
        <f t="shared" si="94"/>
        <v>46</v>
      </c>
      <c r="G180" s="3">
        <f t="shared" si="95"/>
        <v>79.532374100720403</v>
      </c>
      <c r="H180" s="3">
        <f t="shared" si="96"/>
        <v>111.95687429327049</v>
      </c>
      <c r="I180">
        <f t="shared" si="78"/>
        <v>1.1195687429327048E-4</v>
      </c>
      <c r="J180" s="4">
        <f t="shared" si="97"/>
        <v>509.6126368635405</v>
      </c>
      <c r="K180" s="40">
        <f t="shared" si="98"/>
        <v>4.5518655292984747</v>
      </c>
      <c r="L180" s="40">
        <f t="shared" si="79"/>
        <v>1.4481344707015253</v>
      </c>
      <c r="M180" s="10">
        <f t="shared" si="99"/>
        <v>1.0176518094042686</v>
      </c>
      <c r="N180" s="10">
        <f t="shared" si="80"/>
        <v>8.26</v>
      </c>
      <c r="O180" s="10">
        <f t="shared" si="81"/>
        <v>0.31900000000000001</v>
      </c>
      <c r="P180" s="10">
        <f t="shared" si="100"/>
        <v>8.3062346370381981</v>
      </c>
      <c r="Q180" s="42">
        <f t="shared" si="101"/>
        <v>0.34591828080137205</v>
      </c>
      <c r="R180" s="4">
        <f t="shared" si="102"/>
        <v>103387.69070420424</v>
      </c>
      <c r="S180">
        <f t="shared" si="82"/>
        <v>1.0338769070420424E-4</v>
      </c>
      <c r="T180" s="41">
        <f t="shared" si="83"/>
        <v>7.2146284456443691E-4</v>
      </c>
      <c r="U180" s="42">
        <f t="shared" si="103"/>
        <v>0.18358138687582731</v>
      </c>
      <c r="V180" s="42">
        <f t="shared" si="104"/>
        <v>0.11742727240819341</v>
      </c>
      <c r="W180" s="42">
        <f t="shared" si="105"/>
        <v>0.11649909144840707</v>
      </c>
      <c r="X180" s="42">
        <f t="shared" si="106"/>
        <v>9.2818095978633441E-4</v>
      </c>
      <c r="Y180" s="42">
        <f t="shared" si="89"/>
        <v>2.113854203275682E-3</v>
      </c>
      <c r="Z180" s="10">
        <f t="shared" si="107"/>
        <v>2.9299557408973187</v>
      </c>
      <c r="AA180">
        <f t="shared" si="84"/>
        <v>1018342.0602567266</v>
      </c>
      <c r="AB180" s="10">
        <f t="shared" si="85"/>
        <v>1.0183420602567266</v>
      </c>
      <c r="AC180" s="10">
        <f t="shared" si="86"/>
        <v>0.9173420602567266</v>
      </c>
      <c r="AD180" s="3">
        <f t="shared" si="87"/>
        <v>133.04453375732075</v>
      </c>
      <c r="AI180" s="94">
        <f t="shared" si="88"/>
        <v>0.11649909144840707</v>
      </c>
    </row>
    <row r="181" spans="2:35">
      <c r="B181" s="39">
        <f t="shared" si="90"/>
        <v>153</v>
      </c>
      <c r="C181" s="42">
        <f t="shared" si="91"/>
        <v>2.7517985611505198</v>
      </c>
      <c r="D181" s="10">
        <f t="shared" si="92"/>
        <v>12.248201438849414</v>
      </c>
      <c r="E181" s="40">
        <f t="shared" si="93"/>
        <v>21.503597122301173</v>
      </c>
      <c r="F181" s="40">
        <f t="shared" si="94"/>
        <v>46</v>
      </c>
      <c r="G181" s="3">
        <f t="shared" si="95"/>
        <v>79.496402877698827</v>
      </c>
      <c r="H181" s="3">
        <f t="shared" si="96"/>
        <v>111.95687429327049</v>
      </c>
      <c r="I181">
        <f t="shared" si="78"/>
        <v>1.1195687429327048E-4</v>
      </c>
      <c r="J181" s="4">
        <f t="shared" si="97"/>
        <v>510.82664836138542</v>
      </c>
      <c r="K181" s="40">
        <f t="shared" si="98"/>
        <v>4.5627090929966254</v>
      </c>
      <c r="L181" s="40">
        <f t="shared" si="79"/>
        <v>1.4372909070033746</v>
      </c>
      <c r="M181" s="10">
        <f t="shared" si="99"/>
        <v>1.0183420602567266</v>
      </c>
      <c r="N181" s="10">
        <f t="shared" si="80"/>
        <v>8.26</v>
      </c>
      <c r="O181" s="10">
        <f t="shared" si="81"/>
        <v>0.31900000000000001</v>
      </c>
      <c r="P181" s="10">
        <f t="shared" si="100"/>
        <v>8.308031447821401</v>
      </c>
      <c r="Q181" s="42">
        <f t="shared" si="101"/>
        <v>0.34808312714599005</v>
      </c>
      <c r="R181" s="4">
        <f t="shared" si="102"/>
        <v>103244.42055521715</v>
      </c>
      <c r="S181">
        <f t="shared" si="82"/>
        <v>1.0324442055521715E-4</v>
      </c>
      <c r="T181" s="41">
        <f t="shared" si="83"/>
        <v>7.2160611471342405E-4</v>
      </c>
      <c r="U181" s="42">
        <f t="shared" si="103"/>
        <v>0.18332698780307688</v>
      </c>
      <c r="V181" s="42">
        <f t="shared" si="104"/>
        <v>0.11751368561694545</v>
      </c>
      <c r="W181" s="42">
        <f t="shared" si="105"/>
        <v>0.11658681679445212</v>
      </c>
      <c r="X181" s="42">
        <f t="shared" si="106"/>
        <v>9.2686882249332081E-4</v>
      </c>
      <c r="Y181" s="42">
        <f t="shared" si="89"/>
        <v>2.1158607318579972E-3</v>
      </c>
      <c r="Z181" s="10">
        <f t="shared" si="107"/>
        <v>2.9321546598843362</v>
      </c>
      <c r="AA181">
        <f t="shared" si="84"/>
        <v>1019030.5214664754</v>
      </c>
      <c r="AB181" s="10">
        <f t="shared" si="85"/>
        <v>1.0190305214664754</v>
      </c>
      <c r="AC181" s="10">
        <f t="shared" si="86"/>
        <v>0.91803052146647546</v>
      </c>
      <c r="AD181" s="3">
        <f t="shared" si="87"/>
        <v>133.14438309883619</v>
      </c>
      <c r="AI181" s="94">
        <f t="shared" si="88"/>
        <v>0.11658681679445212</v>
      </c>
    </row>
    <row r="182" spans="2:35">
      <c r="B182" s="39">
        <f t="shared" si="90"/>
        <v>154</v>
      </c>
      <c r="C182" s="42">
        <f t="shared" si="91"/>
        <v>2.7697841726613075</v>
      </c>
      <c r="D182" s="10">
        <f t="shared" si="92"/>
        <v>12.230215827338625</v>
      </c>
      <c r="E182" s="40">
        <f t="shared" si="93"/>
        <v>21.539568345322749</v>
      </c>
      <c r="F182" s="40">
        <f t="shared" si="94"/>
        <v>46</v>
      </c>
      <c r="G182" s="3">
        <f t="shared" si="95"/>
        <v>79.460431654677251</v>
      </c>
      <c r="H182" s="3">
        <f t="shared" si="96"/>
        <v>111.95687429327049</v>
      </c>
      <c r="I182">
        <f t="shared" si="78"/>
        <v>1.1195687429327048E-4</v>
      </c>
      <c r="J182" s="4">
        <f t="shared" si="97"/>
        <v>512.04269235797096</v>
      </c>
      <c r="K182" s="40">
        <f t="shared" si="98"/>
        <v>4.5735708109952915</v>
      </c>
      <c r="L182" s="40">
        <f t="shared" si="79"/>
        <v>1.4264291890047085</v>
      </c>
      <c r="M182" s="10">
        <f t="shared" si="99"/>
        <v>1.0190305214664754</v>
      </c>
      <c r="N182" s="10">
        <f t="shared" si="80"/>
        <v>8.26</v>
      </c>
      <c r="O182" s="10">
        <f t="shared" si="81"/>
        <v>0.31900000000000001</v>
      </c>
      <c r="P182" s="10">
        <f t="shared" si="100"/>
        <v>8.3098227739520247</v>
      </c>
      <c r="Q182" s="42">
        <f t="shared" si="101"/>
        <v>0.35024750682050793</v>
      </c>
      <c r="R182" s="4">
        <f t="shared" si="102"/>
        <v>103101.07624195947</v>
      </c>
      <c r="S182">
        <f t="shared" si="82"/>
        <v>1.0310107624195947E-4</v>
      </c>
      <c r="T182" s="41">
        <f t="shared" si="83"/>
        <v>7.2174945902668173E-4</v>
      </c>
      <c r="U182" s="42">
        <f t="shared" si="103"/>
        <v>0.18307245703979777</v>
      </c>
      <c r="V182" s="42">
        <f t="shared" si="104"/>
        <v>0.11759986765529326</v>
      </c>
      <c r="W182" s="42">
        <f t="shared" si="105"/>
        <v>0.11667431469126568</v>
      </c>
      <c r="X182" s="42">
        <f t="shared" si="106"/>
        <v>9.2555296402757614E-4</v>
      </c>
      <c r="Y182" s="42">
        <f t="shared" si="89"/>
        <v>2.1178639798810281E-3</v>
      </c>
      <c r="Z182" s="10">
        <f t="shared" si="107"/>
        <v>2.9343478590715986</v>
      </c>
      <c r="AA182">
        <f t="shared" si="84"/>
        <v>1019717.1918597901</v>
      </c>
      <c r="AB182" s="10">
        <f t="shared" si="85"/>
        <v>1.01971719185979</v>
      </c>
      <c r="AC182" s="10">
        <f t="shared" si="86"/>
        <v>0.91871719185979006</v>
      </c>
      <c r="AD182" s="3">
        <f t="shared" si="87"/>
        <v>133.2439727135301</v>
      </c>
      <c r="AI182" s="94">
        <f t="shared" si="88"/>
        <v>0.11667431469126568</v>
      </c>
    </row>
    <row r="183" spans="2:35">
      <c r="B183" s="39">
        <f t="shared" si="90"/>
        <v>155</v>
      </c>
      <c r="C183" s="42">
        <f t="shared" si="91"/>
        <v>2.7877697841720952</v>
      </c>
      <c r="D183" s="10">
        <f t="shared" si="92"/>
        <v>12.212230215827837</v>
      </c>
      <c r="E183" s="40">
        <f t="shared" si="93"/>
        <v>21.575539568344325</v>
      </c>
      <c r="F183" s="40">
        <f t="shared" si="94"/>
        <v>46</v>
      </c>
      <c r="G183" s="3">
        <f t="shared" si="95"/>
        <v>79.424460431655675</v>
      </c>
      <c r="H183" s="3">
        <f t="shared" si="96"/>
        <v>111.95687429327049</v>
      </c>
      <c r="I183">
        <f t="shared" si="78"/>
        <v>1.1195687429327048E-4</v>
      </c>
      <c r="J183" s="4">
        <f t="shared" si="97"/>
        <v>513.26076885329712</v>
      </c>
      <c r="K183" s="40">
        <f t="shared" si="98"/>
        <v>4.5844506832944711</v>
      </c>
      <c r="L183" s="40">
        <f t="shared" si="79"/>
        <v>1.4155493167055289</v>
      </c>
      <c r="M183" s="10">
        <f t="shared" si="99"/>
        <v>1.01971719185979</v>
      </c>
      <c r="N183" s="10">
        <f t="shared" si="80"/>
        <v>8.26</v>
      </c>
      <c r="O183" s="10">
        <f t="shared" si="81"/>
        <v>0.31900000000000001</v>
      </c>
      <c r="P183" s="10">
        <f t="shared" si="100"/>
        <v>8.3116086197442502</v>
      </c>
      <c r="Q183" s="42">
        <f t="shared" si="101"/>
        <v>0.35241142145287679</v>
      </c>
      <c r="R183" s="4">
        <f t="shared" si="102"/>
        <v>102957.65798376559</v>
      </c>
      <c r="S183">
        <f t="shared" si="82"/>
        <v>1.0295765798376559E-4</v>
      </c>
      <c r="T183" s="41">
        <f t="shared" si="83"/>
        <v>7.2189287728487562E-4</v>
      </c>
      <c r="U183" s="42">
        <f t="shared" si="103"/>
        <v>0.1828177949754532</v>
      </c>
      <c r="V183" s="42">
        <f t="shared" si="104"/>
        <v>0.11768581834755275</v>
      </c>
      <c r="W183" s="42">
        <f t="shared" si="105"/>
        <v>0.11676158498967665</v>
      </c>
      <c r="X183" s="42">
        <f t="shared" si="106"/>
        <v>9.2423335787610028E-4</v>
      </c>
      <c r="Y183" s="42">
        <f t="shared" si="89"/>
        <v>2.1198639419678597E-3</v>
      </c>
      <c r="Z183" s="10">
        <f t="shared" si="107"/>
        <v>2.9365353346342995</v>
      </c>
      <c r="AA183">
        <f t="shared" si="84"/>
        <v>1020402.0702391594</v>
      </c>
      <c r="AB183" s="10">
        <f t="shared" si="85"/>
        <v>1.0204020702391594</v>
      </c>
      <c r="AC183" s="10">
        <f t="shared" si="86"/>
        <v>0.91940207023915943</v>
      </c>
      <c r="AD183" s="3">
        <f t="shared" si="87"/>
        <v>133.34330242772435</v>
      </c>
      <c r="AI183" s="94">
        <f t="shared" si="88"/>
        <v>0.11676158498967665</v>
      </c>
    </row>
    <row r="184" spans="2:35">
      <c r="B184" s="39">
        <f t="shared" si="90"/>
        <v>156</v>
      </c>
      <c r="C184" s="42">
        <f t="shared" si="91"/>
        <v>2.8057553956828829</v>
      </c>
      <c r="D184" s="10">
        <f t="shared" si="92"/>
        <v>12.194244604317049</v>
      </c>
      <c r="E184" s="40">
        <f t="shared" si="93"/>
        <v>21.611510791365902</v>
      </c>
      <c r="F184" s="40">
        <f t="shared" si="94"/>
        <v>46</v>
      </c>
      <c r="G184" s="3">
        <f t="shared" si="95"/>
        <v>79.388489208634098</v>
      </c>
      <c r="H184" s="3">
        <f t="shared" si="96"/>
        <v>111.95687429327049</v>
      </c>
      <c r="I184">
        <f t="shared" si="78"/>
        <v>1.1195687429327048E-4</v>
      </c>
      <c r="J184" s="4">
        <f t="shared" si="97"/>
        <v>514.48087784736413</v>
      </c>
      <c r="K184" s="40">
        <f t="shared" si="98"/>
        <v>4.5953487098941688</v>
      </c>
      <c r="L184" s="40">
        <f t="shared" si="79"/>
        <v>1.4046512901058312</v>
      </c>
      <c r="M184" s="10">
        <f t="shared" si="99"/>
        <v>1.0204020702391594</v>
      </c>
      <c r="N184" s="10">
        <f t="shared" si="80"/>
        <v>8.26</v>
      </c>
      <c r="O184" s="10">
        <f t="shared" si="81"/>
        <v>0.31900000000000001</v>
      </c>
      <c r="P184" s="10">
        <f t="shared" si="100"/>
        <v>8.3133889894230641</v>
      </c>
      <c r="Q184" s="42">
        <f t="shared" si="101"/>
        <v>0.35457487266797938</v>
      </c>
      <c r="R184" s="4">
        <f t="shared" si="102"/>
        <v>102814.1659999699</v>
      </c>
      <c r="S184">
        <f t="shared" si="82"/>
        <v>1.0281416599996991E-4</v>
      </c>
      <c r="T184" s="41">
        <f t="shared" si="83"/>
        <v>7.2203636926867132E-4</v>
      </c>
      <c r="U184" s="42">
        <f t="shared" si="103"/>
        <v>0.18256300199950656</v>
      </c>
      <c r="V184" s="42">
        <f t="shared" si="104"/>
        <v>0.1177715375174527</v>
      </c>
      <c r="W184" s="42">
        <f t="shared" si="105"/>
        <v>0.11684862753749103</v>
      </c>
      <c r="X184" s="42">
        <f t="shared" si="106"/>
        <v>9.229099799616669E-4</v>
      </c>
      <c r="Y184" s="42">
        <f t="shared" si="89"/>
        <v>2.1218606126854381E-3</v>
      </c>
      <c r="Z184" s="10">
        <f t="shared" si="107"/>
        <v>2.9387170826790987</v>
      </c>
      <c r="AA184">
        <f t="shared" si="84"/>
        <v>1021085.1553856141</v>
      </c>
      <c r="AB184" s="10">
        <f t="shared" si="85"/>
        <v>1.0210851553856142</v>
      </c>
      <c r="AC184" s="10">
        <f t="shared" si="86"/>
        <v>0.9200851553856142</v>
      </c>
      <c r="AD184" s="3">
        <f t="shared" si="87"/>
        <v>133.44237206462859</v>
      </c>
      <c r="AI184" s="94">
        <f t="shared" si="88"/>
        <v>0.11684862753749103</v>
      </c>
    </row>
    <row r="185" spans="2:35">
      <c r="B185" s="39">
        <f t="shared" si="90"/>
        <v>157</v>
      </c>
      <c r="C185" s="42">
        <f t="shared" si="91"/>
        <v>2.8237410071936706</v>
      </c>
      <c r="D185" s="10">
        <f t="shared" si="92"/>
        <v>12.176258992806261</v>
      </c>
      <c r="E185" s="40">
        <f t="shared" si="93"/>
        <v>21.647482014387478</v>
      </c>
      <c r="F185" s="40">
        <f t="shared" si="94"/>
        <v>46</v>
      </c>
      <c r="G185" s="3">
        <f t="shared" si="95"/>
        <v>79.352517985612522</v>
      </c>
      <c r="H185" s="3">
        <f t="shared" si="96"/>
        <v>111.95687429327049</v>
      </c>
      <c r="I185">
        <f t="shared" si="78"/>
        <v>1.1195687429327048E-4</v>
      </c>
      <c r="J185" s="4">
        <f t="shared" si="97"/>
        <v>515.70301934017198</v>
      </c>
      <c r="K185" s="40">
        <f t="shared" si="98"/>
        <v>4.6062648907943826</v>
      </c>
      <c r="L185" s="40">
        <f t="shared" si="79"/>
        <v>1.3937351092056174</v>
      </c>
      <c r="M185" s="10">
        <f t="shared" si="99"/>
        <v>1.0210851553856142</v>
      </c>
      <c r="N185" s="10">
        <f t="shared" si="80"/>
        <v>8.26</v>
      </c>
      <c r="O185" s="10">
        <f t="shared" si="81"/>
        <v>0.31900000000000001</v>
      </c>
      <c r="P185" s="10">
        <f t="shared" si="100"/>
        <v>8.3151638871305558</v>
      </c>
      <c r="Q185" s="42">
        <f t="shared" si="101"/>
        <v>0.35673786208766167</v>
      </c>
      <c r="R185" s="4">
        <f t="shared" si="102"/>
        <v>102670.6005099068</v>
      </c>
      <c r="S185">
        <f t="shared" si="82"/>
        <v>1.0267060050990679E-4</v>
      </c>
      <c r="T185" s="41">
        <f t="shared" si="83"/>
        <v>7.2217993475873438E-4</v>
      </c>
      <c r="U185" s="42">
        <f t="shared" si="103"/>
        <v>0.18230807850142111</v>
      </c>
      <c r="V185" s="42">
        <f t="shared" si="104"/>
        <v>0.11785702498854386</v>
      </c>
      <c r="W185" s="42">
        <f t="shared" si="105"/>
        <v>0.11693544217978753</v>
      </c>
      <c r="X185" s="42">
        <f t="shared" si="106"/>
        <v>9.2158280875632992E-4</v>
      </c>
      <c r="Y185" s="42">
        <f t="shared" si="89"/>
        <v>2.1238539865501391E-3</v>
      </c>
      <c r="Z185" s="10">
        <f t="shared" si="107"/>
        <v>2.9408930992518858</v>
      </c>
      <c r="AA185">
        <f t="shared" si="84"/>
        <v>1021766.4460611594</v>
      </c>
      <c r="AB185" s="10">
        <f t="shared" si="85"/>
        <v>1.0217664460611593</v>
      </c>
      <c r="AC185" s="10">
        <f t="shared" si="86"/>
        <v>0.92076644606115932</v>
      </c>
      <c r="AD185" s="3">
        <f t="shared" si="87"/>
        <v>133.54118144469317</v>
      </c>
      <c r="AI185" s="94">
        <f t="shared" si="88"/>
        <v>0.11693544217978753</v>
      </c>
    </row>
    <row r="186" spans="2:35">
      <c r="B186" s="39">
        <f t="shared" si="90"/>
        <v>158</v>
      </c>
      <c r="C186" s="42">
        <f t="shared" si="91"/>
        <v>2.8417266187044583</v>
      </c>
      <c r="D186" s="10">
        <f t="shared" si="92"/>
        <v>12.158273381295473</v>
      </c>
      <c r="E186" s="40">
        <f t="shared" si="93"/>
        <v>21.683453237409054</v>
      </c>
      <c r="F186" s="40">
        <f t="shared" si="94"/>
        <v>46</v>
      </c>
      <c r="G186" s="3">
        <f t="shared" si="95"/>
        <v>79.316546762590946</v>
      </c>
      <c r="H186" s="3">
        <f t="shared" si="96"/>
        <v>111.95687429327049</v>
      </c>
      <c r="I186">
        <f t="shared" si="78"/>
        <v>1.1195687429327048E-4</v>
      </c>
      <c r="J186" s="4">
        <f t="shared" si="97"/>
        <v>516.92719333172045</v>
      </c>
      <c r="K186" s="40">
        <f t="shared" si="98"/>
        <v>4.6171992259951109</v>
      </c>
      <c r="L186" s="40">
        <f t="shared" si="79"/>
        <v>1.3828007740048891</v>
      </c>
      <c r="M186" s="10">
        <f t="shared" si="99"/>
        <v>1.0217664460611593</v>
      </c>
      <c r="N186" s="10">
        <f t="shared" si="80"/>
        <v>8.26</v>
      </c>
      <c r="O186" s="10">
        <f t="shared" si="81"/>
        <v>0.31900000000000001</v>
      </c>
      <c r="P186" s="10">
        <f t="shared" si="100"/>
        <v>8.3169333169324258</v>
      </c>
      <c r="Q186" s="42">
        <f t="shared" si="101"/>
        <v>0.35890039133076274</v>
      </c>
      <c r="R186" s="4">
        <f t="shared" si="102"/>
        <v>102526.9617329107</v>
      </c>
      <c r="S186">
        <f t="shared" si="82"/>
        <v>1.025269617329107E-4</v>
      </c>
      <c r="T186" s="41">
        <f t="shared" si="83"/>
        <v>7.2232357353573049E-4</v>
      </c>
      <c r="U186" s="42">
        <f t="shared" si="103"/>
        <v>0.18205302487066022</v>
      </c>
      <c r="V186" s="42">
        <f t="shared" si="104"/>
        <v>0.11794228058398255</v>
      </c>
      <c r="W186" s="42">
        <f t="shared" si="105"/>
        <v>0.11702202875922697</v>
      </c>
      <c r="X186" s="42">
        <f t="shared" si="106"/>
        <v>9.2025182475558021E-4</v>
      </c>
      <c r="Y186" s="42">
        <f t="shared" si="89"/>
        <v>2.1258440580321902E-3</v>
      </c>
      <c r="Z186" s="10">
        <f t="shared" si="107"/>
        <v>2.9430633803439519</v>
      </c>
      <c r="AA186">
        <f t="shared" si="84"/>
        <v>1022445.941010705</v>
      </c>
      <c r="AB186" s="10">
        <f t="shared" si="85"/>
        <v>1.022445941010705</v>
      </c>
      <c r="AC186" s="10">
        <f t="shared" si="86"/>
        <v>0.92144594101070498</v>
      </c>
      <c r="AD186" s="3">
        <f t="shared" si="87"/>
        <v>133.63973038588904</v>
      </c>
      <c r="AI186" s="94">
        <f t="shared" si="88"/>
        <v>0.11702202875922697</v>
      </c>
    </row>
    <row r="187" spans="2:35">
      <c r="B187" s="39">
        <f t="shared" si="90"/>
        <v>159</v>
      </c>
      <c r="C187" s="42">
        <f t="shared" si="91"/>
        <v>2.859712230215246</v>
      </c>
      <c r="D187" s="10">
        <f t="shared" si="92"/>
        <v>12.140287769784685</v>
      </c>
      <c r="E187" s="40">
        <f t="shared" si="93"/>
        <v>21.719424460430631</v>
      </c>
      <c r="F187" s="40">
        <f t="shared" si="94"/>
        <v>46</v>
      </c>
      <c r="G187" s="3">
        <f t="shared" si="95"/>
        <v>79.280575539569369</v>
      </c>
      <c r="H187" s="3">
        <f t="shared" si="96"/>
        <v>111.95687429327049</v>
      </c>
      <c r="I187">
        <f t="shared" si="78"/>
        <v>1.1195687429327048E-4</v>
      </c>
      <c r="J187" s="4">
        <f t="shared" si="97"/>
        <v>518.15339982200976</v>
      </c>
      <c r="K187" s="40">
        <f t="shared" si="98"/>
        <v>4.6281517154963563</v>
      </c>
      <c r="L187" s="40">
        <f t="shared" si="79"/>
        <v>1.3718482845036437</v>
      </c>
      <c r="M187" s="10">
        <f t="shared" si="99"/>
        <v>1.022445941010705</v>
      </c>
      <c r="N187" s="10">
        <f t="shared" si="80"/>
        <v>8.26</v>
      </c>
      <c r="O187" s="10">
        <f t="shared" si="81"/>
        <v>0.31900000000000001</v>
      </c>
      <c r="P187" s="10">
        <f t="shared" si="100"/>
        <v>8.3186972828232175</v>
      </c>
      <c r="Q187" s="42">
        <f t="shared" si="101"/>
        <v>0.3610624620131429</v>
      </c>
      <c r="R187" s="4">
        <f t="shared" si="102"/>
        <v>102383.24988831597</v>
      </c>
      <c r="S187">
        <f t="shared" si="82"/>
        <v>1.0238324988831597E-4</v>
      </c>
      <c r="T187" s="41">
        <f t="shared" si="83"/>
        <v>7.2246728538032524E-4</v>
      </c>
      <c r="U187" s="42">
        <f t="shared" si="103"/>
        <v>0.18179784149668715</v>
      </c>
      <c r="V187" s="42">
        <f t="shared" si="104"/>
        <v>0.11802730412686696</v>
      </c>
      <c r="W187" s="42">
        <f t="shared" si="105"/>
        <v>0.11710838711629747</v>
      </c>
      <c r="X187" s="42">
        <f t="shared" si="106"/>
        <v>9.1891701056949493E-4</v>
      </c>
      <c r="Y187" s="42">
        <f t="shared" si="89"/>
        <v>2.1278308215602827E-3</v>
      </c>
      <c r="Z187" s="10">
        <f t="shared" si="107"/>
        <v>2.9452279218984128</v>
      </c>
      <c r="AA187">
        <f t="shared" si="84"/>
        <v>1023123.6389640784</v>
      </c>
      <c r="AB187" s="10">
        <f t="shared" si="85"/>
        <v>1.0231236389640783</v>
      </c>
      <c r="AC187" s="10">
        <f t="shared" si="86"/>
        <v>0.92212363896407834</v>
      </c>
      <c r="AD187" s="3">
        <f t="shared" si="87"/>
        <v>133.73801870399976</v>
      </c>
      <c r="AI187" s="94">
        <f t="shared" si="88"/>
        <v>0.11710838711629747</v>
      </c>
    </row>
    <row r="188" spans="2:35">
      <c r="B188" s="39">
        <f t="shared" si="90"/>
        <v>160</v>
      </c>
      <c r="C188" s="42">
        <f t="shared" si="91"/>
        <v>2.8776978417260337</v>
      </c>
      <c r="D188" s="10">
        <f t="shared" si="92"/>
        <v>12.122302158273897</v>
      </c>
      <c r="E188" s="40">
        <f t="shared" si="93"/>
        <v>21.755395683452207</v>
      </c>
      <c r="F188" s="40">
        <f t="shared" si="94"/>
        <v>46</v>
      </c>
      <c r="G188" s="3">
        <f t="shared" si="95"/>
        <v>79.244604316547793</v>
      </c>
      <c r="H188" s="3">
        <f t="shared" si="96"/>
        <v>111.95687429327049</v>
      </c>
      <c r="I188">
        <f t="shared" si="78"/>
        <v>1.1195687429327048E-4</v>
      </c>
      <c r="J188" s="4">
        <f t="shared" si="97"/>
        <v>519.38163881103969</v>
      </c>
      <c r="K188" s="40">
        <f t="shared" si="98"/>
        <v>4.639122359298117</v>
      </c>
      <c r="L188" s="40">
        <f t="shared" si="79"/>
        <v>1.360877640701883</v>
      </c>
      <c r="M188" s="10">
        <f t="shared" si="99"/>
        <v>1.0231236389640783</v>
      </c>
      <c r="N188" s="10">
        <f t="shared" si="80"/>
        <v>8.26</v>
      </c>
      <c r="O188" s="10">
        <f t="shared" si="81"/>
        <v>0.31900000000000001</v>
      </c>
      <c r="P188" s="10">
        <f t="shared" si="100"/>
        <v>8.3204557887317119</v>
      </c>
      <c r="Q188" s="42">
        <f t="shared" si="101"/>
        <v>0.36322407574771082</v>
      </c>
      <c r="R188" s="4">
        <f t="shared" si="102"/>
        <v>102239.46519545703</v>
      </c>
      <c r="S188">
        <f t="shared" si="82"/>
        <v>1.0223946519545703E-4</v>
      </c>
      <c r="T188" s="41">
        <f t="shared" si="83"/>
        <v>7.2261107007318419E-4</v>
      </c>
      <c r="U188" s="42">
        <f t="shared" si="103"/>
        <v>0.18154252876896521</v>
      </c>
      <c r="V188" s="42">
        <f t="shared" si="104"/>
        <v>0.11811209544011363</v>
      </c>
      <c r="W188" s="42">
        <f t="shared" si="105"/>
        <v>0.11719451708957028</v>
      </c>
      <c r="X188" s="42">
        <f t="shared" si="106"/>
        <v>9.1757835054334658E-4</v>
      </c>
      <c r="Y188" s="42">
        <f t="shared" si="89"/>
        <v>2.1298142715253593E-3</v>
      </c>
      <c r="Z188" s="10">
        <f t="shared" si="107"/>
        <v>2.9473867198154839</v>
      </c>
      <c r="AA188">
        <f t="shared" si="84"/>
        <v>1023799.5386376746</v>
      </c>
      <c r="AB188" s="10">
        <f t="shared" si="85"/>
        <v>1.0237995386376746</v>
      </c>
      <c r="AC188" s="10">
        <f t="shared" si="86"/>
        <v>0.92279953863767461</v>
      </c>
      <c r="AD188" s="3">
        <f t="shared" si="87"/>
        <v>133.83604621286071</v>
      </c>
      <c r="AI188" s="94">
        <f t="shared" si="88"/>
        <v>0.11719451708957028</v>
      </c>
    </row>
    <row r="189" spans="2:35">
      <c r="B189" s="39">
        <f t="shared" si="90"/>
        <v>161</v>
      </c>
      <c r="C189" s="42">
        <f t="shared" si="91"/>
        <v>2.8956834532368214</v>
      </c>
      <c r="D189" s="10">
        <f t="shared" si="92"/>
        <v>12.104316546763108</v>
      </c>
      <c r="E189" s="40">
        <f t="shared" si="93"/>
        <v>21.791366906473783</v>
      </c>
      <c r="F189" s="40">
        <f t="shared" si="94"/>
        <v>46</v>
      </c>
      <c r="G189" s="3">
        <f t="shared" si="95"/>
        <v>79.208633093526217</v>
      </c>
      <c r="H189" s="3">
        <f t="shared" si="96"/>
        <v>111.95687429327049</v>
      </c>
      <c r="I189">
        <f t="shared" si="78"/>
        <v>1.1195687429327048E-4</v>
      </c>
      <c r="J189" s="4">
        <f t="shared" si="97"/>
        <v>520.61191029881047</v>
      </c>
      <c r="K189" s="40">
        <f t="shared" si="98"/>
        <v>4.6501111574003939</v>
      </c>
      <c r="L189" s="40">
        <f t="shared" si="79"/>
        <v>1.3498888425996061</v>
      </c>
      <c r="M189" s="10">
        <f t="shared" si="99"/>
        <v>1.0237995386376746</v>
      </c>
      <c r="N189" s="10">
        <f t="shared" si="80"/>
        <v>8.26</v>
      </c>
      <c r="O189" s="10">
        <f t="shared" si="81"/>
        <v>0.31900000000000001</v>
      </c>
      <c r="P189" s="10">
        <f t="shared" si="100"/>
        <v>8.3222088385253752</v>
      </c>
      <c r="Q189" s="42">
        <f t="shared" si="101"/>
        <v>0.36538523414444901</v>
      </c>
      <c r="R189" s="4">
        <f t="shared" si="102"/>
        <v>102095.60787366827</v>
      </c>
      <c r="S189">
        <f t="shared" si="82"/>
        <v>1.0209560787366826E-4</v>
      </c>
      <c r="T189" s="41">
        <f t="shared" si="83"/>
        <v>7.2275492739497292E-4</v>
      </c>
      <c r="U189" s="42">
        <f t="shared" si="103"/>
        <v>0.18128708707695781</v>
      </c>
      <c r="V189" s="42">
        <f t="shared" si="104"/>
        <v>0.11819665434654189</v>
      </c>
      <c r="W189" s="42">
        <f t="shared" si="105"/>
        <v>0.11728041851590948</v>
      </c>
      <c r="X189" s="42">
        <f t="shared" si="106"/>
        <v>9.1623583063241143E-4</v>
      </c>
      <c r="Y189" s="42">
        <f t="shared" si="89"/>
        <v>2.1317944022841229E-3</v>
      </c>
      <c r="Z189" s="10">
        <f t="shared" si="107"/>
        <v>2.9495397699573682</v>
      </c>
      <c r="AA189">
        <f t="shared" si="84"/>
        <v>1024473.6387359877</v>
      </c>
      <c r="AB189" s="10">
        <f t="shared" si="85"/>
        <v>1.0244736387359876</v>
      </c>
      <c r="AC189" s="10">
        <f t="shared" si="86"/>
        <v>0.92347363873598765</v>
      </c>
      <c r="AD189" s="3">
        <f t="shared" si="87"/>
        <v>133.93381272458123</v>
      </c>
      <c r="AI189" s="94">
        <f t="shared" si="88"/>
        <v>0.11728041851590948</v>
      </c>
    </row>
    <row r="190" spans="2:35">
      <c r="B190" s="39">
        <f t="shared" si="90"/>
        <v>162</v>
      </c>
      <c r="C190" s="42">
        <f t="shared" si="91"/>
        <v>2.9136690647476091</v>
      </c>
      <c r="D190" s="10">
        <f t="shared" si="92"/>
        <v>12.08633093525232</v>
      </c>
      <c r="E190" s="40">
        <f t="shared" si="93"/>
        <v>21.827338129495359</v>
      </c>
      <c r="F190" s="40">
        <f t="shared" si="94"/>
        <v>46</v>
      </c>
      <c r="G190" s="3">
        <f t="shared" si="95"/>
        <v>79.172661870504641</v>
      </c>
      <c r="H190" s="3">
        <f t="shared" si="96"/>
        <v>111.95687429327049</v>
      </c>
      <c r="I190">
        <f t="shared" si="78"/>
        <v>1.1195687429327048E-4</v>
      </c>
      <c r="J190" s="4">
        <f t="shared" si="97"/>
        <v>521.84421428532187</v>
      </c>
      <c r="K190" s="40">
        <f t="shared" si="98"/>
        <v>4.6611181098031862</v>
      </c>
      <c r="L190" s="40">
        <f t="shared" si="79"/>
        <v>1.3388818901968138</v>
      </c>
      <c r="M190" s="10">
        <f t="shared" si="99"/>
        <v>1.0244736387359876</v>
      </c>
      <c r="N190" s="10">
        <f t="shared" si="80"/>
        <v>8.26</v>
      </c>
      <c r="O190" s="10">
        <f t="shared" si="81"/>
        <v>0.31900000000000001</v>
      </c>
      <c r="P190" s="10">
        <f t="shared" si="100"/>
        <v>8.3239564360145053</v>
      </c>
      <c r="Q190" s="42">
        <f t="shared" si="101"/>
        <v>0.36754593881043823</v>
      </c>
      <c r="R190" s="4">
        <f t="shared" si="102"/>
        <v>101951.67814228409</v>
      </c>
      <c r="S190">
        <f t="shared" si="82"/>
        <v>1.0195167814228408E-4</v>
      </c>
      <c r="T190" s="41">
        <f t="shared" si="83"/>
        <v>7.2289885712635712E-4</v>
      </c>
      <c r="U190" s="42">
        <f t="shared" si="103"/>
        <v>0.18103151681012816</v>
      </c>
      <c r="V190" s="42">
        <f t="shared" si="104"/>
        <v>0.11828098066916801</v>
      </c>
      <c r="W190" s="42">
        <f t="shared" si="105"/>
        <v>0.11736609123066663</v>
      </c>
      <c r="X190" s="42">
        <f t="shared" si="106"/>
        <v>9.1488943850137616E-4</v>
      </c>
      <c r="Y190" s="42">
        <f t="shared" si="89"/>
        <v>2.133771208162757E-3</v>
      </c>
      <c r="Z190" s="10">
        <f t="shared" si="107"/>
        <v>2.9516870681534226</v>
      </c>
      <c r="AA190">
        <f t="shared" si="84"/>
        <v>1025145.937953228</v>
      </c>
      <c r="AB190" s="10">
        <f t="shared" si="85"/>
        <v>1.0251459379532279</v>
      </c>
      <c r="AC190" s="10">
        <f t="shared" si="86"/>
        <v>0.92414593795322797</v>
      </c>
      <c r="AD190" s="3">
        <f t="shared" si="87"/>
        <v>134.03131804977926</v>
      </c>
      <c r="AI190" s="94">
        <f t="shared" si="88"/>
        <v>0.11736609123066663</v>
      </c>
    </row>
    <row r="191" spans="2:35">
      <c r="B191" s="39">
        <f t="shared" si="90"/>
        <v>163</v>
      </c>
      <c r="C191" s="42">
        <f t="shared" si="91"/>
        <v>2.9316546762583968</v>
      </c>
      <c r="D191" s="10">
        <f t="shared" si="92"/>
        <v>12.068345323741532</v>
      </c>
      <c r="E191" s="40">
        <f t="shared" si="93"/>
        <v>21.863309352516936</v>
      </c>
      <c r="F191" s="40">
        <f t="shared" si="94"/>
        <v>46</v>
      </c>
      <c r="G191" s="3">
        <f t="shared" si="95"/>
        <v>79.136690647483064</v>
      </c>
      <c r="H191" s="3">
        <f t="shared" si="96"/>
        <v>111.95687429327049</v>
      </c>
      <c r="I191">
        <f t="shared" si="78"/>
        <v>1.1195687429327048E-4</v>
      </c>
      <c r="J191" s="4">
        <f t="shared" si="97"/>
        <v>523.07855077057411</v>
      </c>
      <c r="K191" s="40">
        <f t="shared" si="98"/>
        <v>4.6721432165064947</v>
      </c>
      <c r="L191" s="40">
        <f t="shared" si="79"/>
        <v>1.3278567834935053</v>
      </c>
      <c r="M191" s="10">
        <f t="shared" si="99"/>
        <v>1.0251459379532279</v>
      </c>
      <c r="N191" s="10">
        <f t="shared" si="80"/>
        <v>8.26</v>
      </c>
      <c r="O191" s="10">
        <f t="shared" si="81"/>
        <v>0.31900000000000001</v>
      </c>
      <c r="P191" s="10">
        <f t="shared" si="100"/>
        <v>8.3256985849565517</v>
      </c>
      <c r="Q191" s="42">
        <f t="shared" si="101"/>
        <v>0.36970619134988103</v>
      </c>
      <c r="R191" s="4">
        <f t="shared" si="102"/>
        <v>101807.67622063887</v>
      </c>
      <c r="S191">
        <f t="shared" si="82"/>
        <v>1.0180767622063886E-4</v>
      </c>
      <c r="T191" s="41">
        <f t="shared" si="83"/>
        <v>7.2304285904800235E-4</v>
      </c>
      <c r="U191" s="42">
        <f t="shared" si="103"/>
        <v>0.1807758183579396</v>
      </c>
      <c r="V191" s="42">
        <f t="shared" si="104"/>
        <v>0.11836507423086579</v>
      </c>
      <c r="W191" s="42">
        <f t="shared" si="105"/>
        <v>0.11745153506788644</v>
      </c>
      <c r="X191" s="42">
        <f t="shared" si="106"/>
        <v>9.1353916297934323E-4</v>
      </c>
      <c r="Y191" s="42">
        <f t="shared" si="89"/>
        <v>2.1357446834594637E-3</v>
      </c>
      <c r="Z191" s="10">
        <f t="shared" si="107"/>
        <v>2.9538286102036904</v>
      </c>
      <c r="AA191">
        <f t="shared" si="84"/>
        <v>1025816.4349744279</v>
      </c>
      <c r="AB191" s="10">
        <f t="shared" si="85"/>
        <v>1.0258164349744279</v>
      </c>
      <c r="AC191" s="10">
        <f t="shared" si="86"/>
        <v>0.92481643497442789</v>
      </c>
      <c r="AD191" s="3">
        <f t="shared" si="87"/>
        <v>134.12856199774154</v>
      </c>
      <c r="AI191" s="94">
        <f t="shared" si="88"/>
        <v>0.11745153506788644</v>
      </c>
    </row>
    <row r="192" spans="2:35">
      <c r="B192" s="39">
        <f t="shared" si="90"/>
        <v>164</v>
      </c>
      <c r="C192" s="42">
        <f t="shared" si="91"/>
        <v>2.9496402877691845</v>
      </c>
      <c r="D192" s="10">
        <f t="shared" si="92"/>
        <v>12.050359712230744</v>
      </c>
      <c r="E192" s="40">
        <f t="shared" si="93"/>
        <v>21.899280575538512</v>
      </c>
      <c r="F192" s="40">
        <f t="shared" si="94"/>
        <v>46</v>
      </c>
      <c r="G192" s="3">
        <f t="shared" si="95"/>
        <v>79.100719424461488</v>
      </c>
      <c r="H192" s="3">
        <f t="shared" si="96"/>
        <v>111.95687429327049</v>
      </c>
      <c r="I192">
        <f t="shared" si="78"/>
        <v>1.1195687429327048E-4</v>
      </c>
      <c r="J192" s="4">
        <f t="shared" si="97"/>
        <v>524.31491975456697</v>
      </c>
      <c r="K192" s="40">
        <f t="shared" si="98"/>
        <v>4.6831864775103185</v>
      </c>
      <c r="L192" s="40">
        <f t="shared" si="79"/>
        <v>1.3168135224896815</v>
      </c>
      <c r="M192" s="10">
        <f t="shared" si="99"/>
        <v>1.0258164349744279</v>
      </c>
      <c r="N192" s="10">
        <f t="shared" si="80"/>
        <v>8.26</v>
      </c>
      <c r="O192" s="10">
        <f t="shared" si="81"/>
        <v>0.31900000000000001</v>
      </c>
      <c r="P192" s="10">
        <f t="shared" si="100"/>
        <v>8.3274352890591299</v>
      </c>
      <c r="Q192" s="42">
        <f t="shared" si="101"/>
        <v>0.37186599336412396</v>
      </c>
      <c r="R192" s="4">
        <f t="shared" si="102"/>
        <v>101663.60232806702</v>
      </c>
      <c r="S192">
        <f t="shared" si="82"/>
        <v>1.0166360232806701E-4</v>
      </c>
      <c r="T192" s="41">
        <f t="shared" si="83"/>
        <v>7.231869329405742E-4</v>
      </c>
      <c r="U192" s="42">
        <f t="shared" si="103"/>
        <v>0.1805199921098555</v>
      </c>
      <c r="V192" s="42">
        <f t="shared" si="104"/>
        <v>0.1184489348546931</v>
      </c>
      <c r="W192" s="42">
        <f t="shared" si="105"/>
        <v>0.11753674986044703</v>
      </c>
      <c r="X192" s="42">
        <f t="shared" si="106"/>
        <v>9.121849942460708E-4</v>
      </c>
      <c r="Y192" s="42">
        <f t="shared" si="89"/>
        <v>2.1377148224473986E-3</v>
      </c>
      <c r="Z192" s="10">
        <f t="shared" si="107"/>
        <v>2.9559643918829757</v>
      </c>
      <c r="AA192">
        <f t="shared" si="84"/>
        <v>1026485.1284767176</v>
      </c>
      <c r="AB192" s="10">
        <f t="shared" si="85"/>
        <v>1.0264851284767176</v>
      </c>
      <c r="AC192" s="10">
        <f t="shared" si="86"/>
        <v>0.9254851284767176</v>
      </c>
      <c r="AD192" s="3">
        <f t="shared" si="87"/>
        <v>134.22554437660878</v>
      </c>
      <c r="AI192" s="94">
        <f t="shared" si="88"/>
        <v>0.11753674986044703</v>
      </c>
    </row>
    <row r="193" spans="2:35">
      <c r="B193" s="39">
        <f t="shared" si="90"/>
        <v>165</v>
      </c>
      <c r="C193" s="42">
        <f t="shared" si="91"/>
        <v>2.9676258992799722</v>
      </c>
      <c r="D193" s="10">
        <f t="shared" si="92"/>
        <v>12.032374100719956</v>
      </c>
      <c r="E193" s="40">
        <f t="shared" si="93"/>
        <v>21.935251798560088</v>
      </c>
      <c r="F193" s="40">
        <f t="shared" si="94"/>
        <v>46</v>
      </c>
      <c r="G193" s="3">
        <f t="shared" si="95"/>
        <v>79.064748201439912</v>
      </c>
      <c r="H193" s="3">
        <f t="shared" si="96"/>
        <v>111.95687429327049</v>
      </c>
      <c r="I193">
        <f t="shared" si="78"/>
        <v>1.1195687429327048E-4</v>
      </c>
      <c r="J193" s="4">
        <f t="shared" si="97"/>
        <v>525.55332123730091</v>
      </c>
      <c r="K193" s="40">
        <f t="shared" si="98"/>
        <v>4.6942478928146611</v>
      </c>
      <c r="L193" s="40">
        <f t="shared" si="79"/>
        <v>1.3057521071853389</v>
      </c>
      <c r="M193" s="10">
        <f t="shared" si="99"/>
        <v>1.0264851284767176</v>
      </c>
      <c r="N193" s="10">
        <f t="shared" si="80"/>
        <v>8.26</v>
      </c>
      <c r="O193" s="10">
        <f t="shared" si="81"/>
        <v>0.31900000000000001</v>
      </c>
      <c r="P193" s="10">
        <f t="shared" si="100"/>
        <v>8.3291665519834588</v>
      </c>
      <c r="Q193" s="42">
        <f t="shared" si="101"/>
        <v>0.37402534645167923</v>
      </c>
      <c r="R193" s="4">
        <f t="shared" si="102"/>
        <v>101519.45668390291</v>
      </c>
      <c r="S193">
        <f t="shared" si="82"/>
        <v>1.0151945668390291E-4</v>
      </c>
      <c r="T193" s="41">
        <f t="shared" si="83"/>
        <v>7.2333107858473823E-4</v>
      </c>
      <c r="U193" s="42">
        <f t="shared" si="103"/>
        <v>0.18026403845533906</v>
      </c>
      <c r="V193" s="42">
        <f t="shared" si="104"/>
        <v>0.11853256236395512</v>
      </c>
      <c r="W193" s="42">
        <f t="shared" si="105"/>
        <v>0.11762173544022222</v>
      </c>
      <c r="X193" s="42">
        <f t="shared" si="106"/>
        <v>9.108269237328992E-4</v>
      </c>
      <c r="Y193" s="42">
        <f t="shared" si="89"/>
        <v>2.1396816193773897E-3</v>
      </c>
      <c r="Z193" s="10">
        <f t="shared" si="107"/>
        <v>2.9580944089446115</v>
      </c>
      <c r="AA193">
        <f t="shared" si="84"/>
        <v>1027152.0171305046</v>
      </c>
      <c r="AB193" s="10">
        <f t="shared" si="85"/>
        <v>1.0271520171305046</v>
      </c>
      <c r="AC193" s="10">
        <f t="shared" si="86"/>
        <v>0.92615201713050466</v>
      </c>
      <c r="AD193" s="3">
        <f t="shared" si="87"/>
        <v>134.32226499354672</v>
      </c>
      <c r="AI193" s="94">
        <f t="shared" si="88"/>
        <v>0.11762173544022222</v>
      </c>
    </row>
    <row r="194" spans="2:35">
      <c r="B194" s="39">
        <f t="shared" si="90"/>
        <v>166</v>
      </c>
      <c r="C194" s="42">
        <f t="shared" si="91"/>
        <v>2.9856115107907599</v>
      </c>
      <c r="D194" s="10">
        <f t="shared" si="92"/>
        <v>12.014388489209168</v>
      </c>
      <c r="E194" s="40">
        <f t="shared" si="93"/>
        <v>21.971223021581665</v>
      </c>
      <c r="F194" s="40">
        <f t="shared" si="94"/>
        <v>46</v>
      </c>
      <c r="G194" s="3">
        <f t="shared" si="95"/>
        <v>79.028776978418335</v>
      </c>
      <c r="H194" s="3">
        <f t="shared" si="96"/>
        <v>111.95687429327049</v>
      </c>
      <c r="I194">
        <f t="shared" si="78"/>
        <v>1.1195687429327048E-4</v>
      </c>
      <c r="J194" s="4">
        <f t="shared" si="97"/>
        <v>526.79375521877523</v>
      </c>
      <c r="K194" s="40">
        <f t="shared" si="98"/>
        <v>4.7053274624195165</v>
      </c>
      <c r="L194" s="40">
        <f t="shared" si="79"/>
        <v>1.2946725375804835</v>
      </c>
      <c r="M194" s="10">
        <f t="shared" si="99"/>
        <v>1.0271520171305046</v>
      </c>
      <c r="N194" s="10">
        <f t="shared" si="80"/>
        <v>8.26</v>
      </c>
      <c r="O194" s="10">
        <f t="shared" si="81"/>
        <v>0.31900000000000001</v>
      </c>
      <c r="P194" s="10">
        <f t="shared" si="100"/>
        <v>8.3308923773475261</v>
      </c>
      <c r="Q194" s="42">
        <f t="shared" si="101"/>
        <v>0.37618425220824525</v>
      </c>
      <c r="R194" s="4">
        <f t="shared" si="102"/>
        <v>101375.23950748099</v>
      </c>
      <c r="S194">
        <f t="shared" si="82"/>
        <v>1.0137523950748098E-4</v>
      </c>
      <c r="T194" s="41">
        <f t="shared" si="83"/>
        <v>7.2347529576116015E-4</v>
      </c>
      <c r="U194" s="42">
        <f t="shared" si="103"/>
        <v>0.1800079577838537</v>
      </c>
      <c r="V194" s="42">
        <f t="shared" si="104"/>
        <v>0.118615956581951</v>
      </c>
      <c r="W194" s="42">
        <f t="shared" si="105"/>
        <v>0.11770649163823151</v>
      </c>
      <c r="X194" s="42">
        <f t="shared" si="106"/>
        <v>9.0946494371949016E-4</v>
      </c>
      <c r="Y194" s="42">
        <f t="shared" si="89"/>
        <v>2.1416450684797806E-3</v>
      </c>
      <c r="Z194" s="10">
        <f t="shared" si="107"/>
        <v>2.9602186571230193</v>
      </c>
      <c r="AA194">
        <f t="shared" si="84"/>
        <v>1027817.0996002762</v>
      </c>
      <c r="AB194" s="10">
        <f t="shared" si="85"/>
        <v>1.0278170996002762</v>
      </c>
      <c r="AC194" s="10">
        <f t="shared" si="86"/>
        <v>0.92681709960027625</v>
      </c>
      <c r="AD194" s="3">
        <f t="shared" si="87"/>
        <v>134.41872365486239</v>
      </c>
      <c r="AI194" s="94">
        <f t="shared" si="88"/>
        <v>0.11770649163823151</v>
      </c>
    </row>
    <row r="195" spans="2:35">
      <c r="B195" s="39">
        <f t="shared" si="90"/>
        <v>167</v>
      </c>
      <c r="C195" s="42">
        <f t="shared" si="91"/>
        <v>3.0035971223015476</v>
      </c>
      <c r="D195" s="10">
        <f t="shared" si="92"/>
        <v>11.99640287769838</v>
      </c>
      <c r="E195" s="40">
        <f t="shared" si="93"/>
        <v>22.007194244603241</v>
      </c>
      <c r="F195" s="40">
        <f t="shared" si="94"/>
        <v>46</v>
      </c>
      <c r="G195" s="3">
        <f t="shared" si="95"/>
        <v>78.992805755396759</v>
      </c>
      <c r="H195" s="3">
        <f t="shared" si="96"/>
        <v>111.95687429327049</v>
      </c>
      <c r="I195">
        <f t="shared" si="78"/>
        <v>1.1195687429327048E-4</v>
      </c>
      <c r="J195" s="4">
        <f t="shared" si="97"/>
        <v>528.0362216989904</v>
      </c>
      <c r="K195" s="40">
        <f t="shared" si="98"/>
        <v>4.7164251863248889</v>
      </c>
      <c r="L195" s="40">
        <f t="shared" si="79"/>
        <v>1.2835748136751111</v>
      </c>
      <c r="M195" s="10">
        <f t="shared" si="99"/>
        <v>1.0278170996002762</v>
      </c>
      <c r="N195" s="10">
        <f t="shared" si="80"/>
        <v>8.26</v>
      </c>
      <c r="O195" s="10">
        <f t="shared" si="81"/>
        <v>0.31900000000000001</v>
      </c>
      <c r="P195" s="10">
        <f t="shared" si="100"/>
        <v>8.3326127687282874</v>
      </c>
      <c r="Q195" s="42">
        <f t="shared" si="101"/>
        <v>0.37834271222672666</v>
      </c>
      <c r="R195" s="4">
        <f t="shared" si="102"/>
        <v>101230.95101813563</v>
      </c>
      <c r="S195">
        <f t="shared" si="82"/>
        <v>1.0123095101813563E-4</v>
      </c>
      <c r="T195" s="41">
        <f t="shared" si="83"/>
        <v>7.236195842505055E-4</v>
      </c>
      <c r="U195" s="42">
        <f t="shared" si="103"/>
        <v>0.17975175048486272</v>
      </c>
      <c r="V195" s="42">
        <f t="shared" si="104"/>
        <v>0.11869911733238137</v>
      </c>
      <c r="W195" s="42">
        <f t="shared" si="105"/>
        <v>0.11779101828474192</v>
      </c>
      <c r="X195" s="42">
        <f t="shared" si="106"/>
        <v>9.0809904763944349E-4</v>
      </c>
      <c r="Y195" s="42">
        <f t="shared" si="89"/>
        <v>2.1436051639669314E-3</v>
      </c>
      <c r="Z195" s="10">
        <f t="shared" si="107"/>
        <v>2.9623371321371668</v>
      </c>
      <c r="AA195">
        <f t="shared" si="84"/>
        <v>1028480.3745456805</v>
      </c>
      <c r="AB195" s="10">
        <f t="shared" si="85"/>
        <v>1.0284803745456805</v>
      </c>
      <c r="AC195" s="10">
        <f t="shared" si="86"/>
        <v>0.92748037454568055</v>
      </c>
      <c r="AD195" s="3">
        <f t="shared" si="87"/>
        <v>134.51492016616106</v>
      </c>
      <c r="AI195" s="94">
        <f t="shared" si="88"/>
        <v>0.11779101828474192</v>
      </c>
    </row>
    <row r="196" spans="2:35">
      <c r="B196" s="39">
        <f t="shared" si="90"/>
        <v>168</v>
      </c>
      <c r="C196" s="42">
        <f t="shared" si="91"/>
        <v>3.0215827338123353</v>
      </c>
      <c r="D196" s="10">
        <f t="shared" si="92"/>
        <v>11.978417266187591</v>
      </c>
      <c r="E196" s="40">
        <f t="shared" si="93"/>
        <v>22.043165467624817</v>
      </c>
      <c r="F196" s="40">
        <f t="shared" si="94"/>
        <v>46</v>
      </c>
      <c r="G196" s="3">
        <f t="shared" si="95"/>
        <v>78.956834532375183</v>
      </c>
      <c r="H196" s="3">
        <f t="shared" si="96"/>
        <v>111.95687429327049</v>
      </c>
      <c r="I196">
        <f t="shared" si="78"/>
        <v>1.1195687429327048E-4</v>
      </c>
      <c r="J196" s="4">
        <f t="shared" si="97"/>
        <v>529.28072067794642</v>
      </c>
      <c r="K196" s="40">
        <f t="shared" si="98"/>
        <v>4.7275410645307776</v>
      </c>
      <c r="L196" s="40">
        <f t="shared" si="79"/>
        <v>1.2724589354692224</v>
      </c>
      <c r="M196" s="10">
        <f t="shared" si="99"/>
        <v>1.0284803745456805</v>
      </c>
      <c r="N196" s="10">
        <f t="shared" si="80"/>
        <v>8.26</v>
      </c>
      <c r="O196" s="10">
        <f t="shared" si="81"/>
        <v>0.31900000000000001</v>
      </c>
      <c r="P196" s="10">
        <f t="shared" si="100"/>
        <v>8.3343277296645653</v>
      </c>
      <c r="Q196" s="42">
        <f t="shared" si="101"/>
        <v>0.38050072809725344</v>
      </c>
      <c r="R196" s="4">
        <f t="shared" si="102"/>
        <v>101086.5914352012</v>
      </c>
      <c r="S196">
        <f t="shared" si="82"/>
        <v>1.010865914352012E-4</v>
      </c>
      <c r="T196" s="41">
        <f t="shared" si="83"/>
        <v>7.2376394383343999E-4</v>
      </c>
      <c r="U196" s="42">
        <f t="shared" si="103"/>
        <v>0.17949541694782936</v>
      </c>
      <c r="V196" s="42">
        <f t="shared" si="104"/>
        <v>0.11878204443917657</v>
      </c>
      <c r="W196" s="42">
        <f t="shared" si="105"/>
        <v>0.11787531520940552</v>
      </c>
      <c r="X196" s="42">
        <f t="shared" si="106"/>
        <v>9.067292297710583E-4</v>
      </c>
      <c r="Y196" s="42">
        <f t="shared" si="89"/>
        <v>2.145561900035048E-3</v>
      </c>
      <c r="Z196" s="10">
        <f t="shared" si="107"/>
        <v>2.9644498296931006</v>
      </c>
      <c r="AA196">
        <f t="shared" si="84"/>
        <v>1029141.8406223202</v>
      </c>
      <c r="AB196" s="10">
        <f t="shared" si="85"/>
        <v>1.0291418406223203</v>
      </c>
      <c r="AC196" s="10">
        <f t="shared" si="86"/>
        <v>0.9281418406223203</v>
      </c>
      <c r="AD196" s="3">
        <f t="shared" si="87"/>
        <v>134.61085433246126</v>
      </c>
      <c r="AI196" s="94">
        <f t="shared" si="88"/>
        <v>0.11787531520940552</v>
      </c>
    </row>
    <row r="197" spans="2:35">
      <c r="B197" s="39">
        <f t="shared" si="90"/>
        <v>169</v>
      </c>
      <c r="C197" s="42">
        <f t="shared" si="91"/>
        <v>3.039568345323123</v>
      </c>
      <c r="D197" s="10">
        <f t="shared" si="92"/>
        <v>11.960431654676803</v>
      </c>
      <c r="E197" s="40">
        <f t="shared" si="93"/>
        <v>22.079136690646394</v>
      </c>
      <c r="F197" s="40">
        <f t="shared" si="94"/>
        <v>46</v>
      </c>
      <c r="G197" s="3">
        <f t="shared" si="95"/>
        <v>78.920863309353606</v>
      </c>
      <c r="H197" s="3">
        <f t="shared" si="96"/>
        <v>111.95687429327049</v>
      </c>
      <c r="I197">
        <f t="shared" si="78"/>
        <v>1.1195687429327048E-4</v>
      </c>
      <c r="J197" s="4">
        <f t="shared" si="97"/>
        <v>530.52725215564305</v>
      </c>
      <c r="K197" s="40">
        <f t="shared" si="98"/>
        <v>4.7386750970371816</v>
      </c>
      <c r="L197" s="40">
        <f t="shared" si="79"/>
        <v>1.2613249029628184</v>
      </c>
      <c r="M197" s="10">
        <f t="shared" si="99"/>
        <v>1.0291418406223203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8.336037263659211</v>
      </c>
      <c r="Q197" s="42">
        <f t="shared" si="101"/>
        <v>0.38265830140719959</v>
      </c>
      <c r="R197" s="4">
        <f t="shared" si="102"/>
        <v>100942.16097801214</v>
      </c>
      <c r="S197">
        <f t="shared" si="82"/>
        <v>1.0094216097801214E-4</v>
      </c>
      <c r="T197" s="41">
        <f t="shared" si="83"/>
        <v>7.2390837429062898E-4</v>
      </c>
      <c r="U197" s="42">
        <f t="shared" si="103"/>
        <v>0.17923895756221703</v>
      </c>
      <c r="V197" s="42">
        <f t="shared" si="104"/>
        <v>0.11886473772644851</v>
      </c>
      <c r="W197" s="42">
        <f t="shared" si="105"/>
        <v>0.11795938224136016</v>
      </c>
      <c r="X197" s="42">
        <f t="shared" si="106"/>
        <v>9.0535548508835495E-4</v>
      </c>
      <c r="Y197" s="42">
        <f t="shared" si="89"/>
        <v>2.147515270865688E-3</v>
      </c>
      <c r="Z197" s="10">
        <f t="shared" si="107"/>
        <v>2.9665567454860255</v>
      </c>
      <c r="AA197">
        <f t="shared" si="84"/>
        <v>1029801.4964824042</v>
      </c>
      <c r="AB197" s="10">
        <f t="shared" si="85"/>
        <v>1.0298014964824043</v>
      </c>
      <c r="AC197" s="10">
        <f t="shared" si="86"/>
        <v>0.92880149648240429</v>
      </c>
      <c r="AD197" s="3">
        <f t="shared" si="87"/>
        <v>134.70652595828923</v>
      </c>
      <c r="AI197" s="94">
        <f t="shared" si="88"/>
        <v>0.11795938224136016</v>
      </c>
    </row>
    <row r="198" spans="2:35">
      <c r="B198" s="39">
        <f t="shared" si="90"/>
        <v>170</v>
      </c>
      <c r="C198" s="42">
        <f t="shared" si="91"/>
        <v>3.0575539568339107</v>
      </c>
      <c r="D198" s="10">
        <f t="shared" si="92"/>
        <v>11.942446043166015</v>
      </c>
      <c r="E198" s="40">
        <f t="shared" si="93"/>
        <v>22.11510791366797</v>
      </c>
      <c r="F198" s="40">
        <f t="shared" si="94"/>
        <v>46</v>
      </c>
      <c r="G198" s="3">
        <f t="shared" si="95"/>
        <v>78.88489208633203</v>
      </c>
      <c r="H198" s="3">
        <f t="shared" si="96"/>
        <v>111.95687429327049</v>
      </c>
      <c r="I198">
        <f t="shared" si="78"/>
        <v>1.1195687429327048E-4</v>
      </c>
      <c r="J198" s="4">
        <f t="shared" si="97"/>
        <v>531.77581613208054</v>
      </c>
      <c r="K198" s="40">
        <f t="shared" si="98"/>
        <v>4.7498272838441018</v>
      </c>
      <c r="L198" s="40">
        <f t="shared" si="79"/>
        <v>1.2501727161558982</v>
      </c>
      <c r="M198" s="10">
        <f t="shared" si="99"/>
        <v>1.0298014964824043</v>
      </c>
      <c r="N198" s="10">
        <f t="shared" si="80"/>
        <v>8.26</v>
      </c>
      <c r="O198" s="10">
        <f t="shared" si="81"/>
        <v>0.31900000000000001</v>
      </c>
      <c r="P198" s="10">
        <f t="shared" si="100"/>
        <v>8.3377413741808741</v>
      </c>
      <c r="Q198" s="42">
        <f t="shared" si="101"/>
        <v>0.38481543374120109</v>
      </c>
      <c r="R198" s="4">
        <f t="shared" si="102"/>
        <v>100797.65986590281</v>
      </c>
      <c r="S198">
        <f t="shared" si="82"/>
        <v>1.0079765986590281E-4</v>
      </c>
      <c r="T198" s="41">
        <f t="shared" si="83"/>
        <v>7.2405287540273835E-4</v>
      </c>
      <c r="U198" s="42">
        <f t="shared" si="103"/>
        <v>0.17898237271748899</v>
      </c>
      <c r="V198" s="42">
        <f t="shared" si="104"/>
        <v>0.11894719701877286</v>
      </c>
      <c r="W198" s="42">
        <f t="shared" si="105"/>
        <v>0.11804321920931241</v>
      </c>
      <c r="X198" s="42">
        <f t="shared" si="106"/>
        <v>9.0397780946045725E-4</v>
      </c>
      <c r="Y198" s="42">
        <f t="shared" si="89"/>
        <v>2.1494652706276949E-3</v>
      </c>
      <c r="Z198" s="10">
        <f t="shared" si="107"/>
        <v>2.9686578752029713</v>
      </c>
      <c r="AA198">
        <f t="shared" si="84"/>
        <v>1030459.340775581</v>
      </c>
      <c r="AB198" s="10">
        <f t="shared" si="85"/>
        <v>1.0304593407755809</v>
      </c>
      <c r="AC198" s="10">
        <f t="shared" si="86"/>
        <v>0.9294593407755809</v>
      </c>
      <c r="AD198" s="3">
        <f t="shared" si="87"/>
        <v>134.80193484779997</v>
      </c>
      <c r="AI198" s="94">
        <f t="shared" si="88"/>
        <v>0.11804321920931241</v>
      </c>
    </row>
    <row r="199" spans="2:35">
      <c r="B199" s="39">
        <f t="shared" si="90"/>
        <v>171</v>
      </c>
      <c r="C199" s="42">
        <f t="shared" si="91"/>
        <v>3.0755395683446984</v>
      </c>
      <c r="D199" s="10">
        <f t="shared" si="92"/>
        <v>11.924460431655227</v>
      </c>
      <c r="E199" s="40">
        <f t="shared" si="93"/>
        <v>22.151079136689546</v>
      </c>
      <c r="F199" s="40">
        <f t="shared" si="94"/>
        <v>46</v>
      </c>
      <c r="G199" s="3">
        <f t="shared" si="95"/>
        <v>78.848920863310454</v>
      </c>
      <c r="H199" s="3">
        <f t="shared" si="96"/>
        <v>111.95687429327049</v>
      </c>
      <c r="I199">
        <f t="shared" si="78"/>
        <v>1.1195687429327048E-4</v>
      </c>
      <c r="J199" s="4">
        <f t="shared" si="97"/>
        <v>533.02641260725864</v>
      </c>
      <c r="K199" s="40">
        <f t="shared" si="98"/>
        <v>4.7609976249515373</v>
      </c>
      <c r="L199" s="40">
        <f t="shared" si="79"/>
        <v>1.2390023750484627</v>
      </c>
      <c r="M199" s="10">
        <f t="shared" si="99"/>
        <v>1.0304593407755809</v>
      </c>
      <c r="N199" s="10">
        <f t="shared" si="80"/>
        <v>8.26</v>
      </c>
      <c r="O199" s="10">
        <f t="shared" si="81"/>
        <v>0.31900000000000001</v>
      </c>
      <c r="P199" s="10">
        <f t="shared" si="100"/>
        <v>8.3394400646662579</v>
      </c>
      <c r="Q199" s="42">
        <f t="shared" si="101"/>
        <v>0.38697212668117337</v>
      </c>
      <c r="R199" s="4">
        <f t="shared" si="102"/>
        <v>100653.08831820764</v>
      </c>
      <c r="S199">
        <f t="shared" si="82"/>
        <v>1.0065308831820763E-4</v>
      </c>
      <c r="T199" s="41">
        <f t="shared" si="83"/>
        <v>7.2419744695043358E-4</v>
      </c>
      <c r="U199" s="42">
        <f t="shared" si="103"/>
        <v>0.17872566280310856</v>
      </c>
      <c r="V199" s="42">
        <f t="shared" si="104"/>
        <v>0.11902942214097736</v>
      </c>
      <c r="W199" s="42">
        <f t="shared" si="105"/>
        <v>0.11812682594164341</v>
      </c>
      <c r="X199" s="42">
        <f t="shared" si="106"/>
        <v>9.0259619933395763E-4</v>
      </c>
      <c r="Y199" s="42">
        <f t="shared" si="89"/>
        <v>2.1514118934784442E-3</v>
      </c>
      <c r="Z199" s="10">
        <f t="shared" si="107"/>
        <v>2.9707532145245104</v>
      </c>
      <c r="AA199">
        <f t="shared" si="84"/>
        <v>1031115.3721494776</v>
      </c>
      <c r="AB199" s="10">
        <f t="shared" si="85"/>
        <v>1.0311153721494777</v>
      </c>
      <c r="AC199" s="10">
        <f t="shared" si="86"/>
        <v>0.9301153721494777</v>
      </c>
      <c r="AD199" s="3">
        <f t="shared" si="87"/>
        <v>134.89708080485536</v>
      </c>
      <c r="AI199" s="94">
        <f t="shared" si="88"/>
        <v>0.11812682594164341</v>
      </c>
    </row>
    <row r="200" spans="2:35">
      <c r="B200" s="39">
        <f t="shared" si="90"/>
        <v>172</v>
      </c>
      <c r="C200" s="42">
        <f t="shared" si="91"/>
        <v>3.0935251798554861</v>
      </c>
      <c r="D200" s="10">
        <f t="shared" si="92"/>
        <v>11.906474820144439</v>
      </c>
      <c r="E200" s="40">
        <f t="shared" si="93"/>
        <v>22.187050359711122</v>
      </c>
      <c r="F200" s="40">
        <f t="shared" si="94"/>
        <v>46</v>
      </c>
      <c r="G200" s="3">
        <f t="shared" si="95"/>
        <v>78.812949640288878</v>
      </c>
      <c r="H200" s="3">
        <f t="shared" si="96"/>
        <v>111.95687429327049</v>
      </c>
      <c r="I200">
        <f t="shared" si="78"/>
        <v>1.1195687429327048E-4</v>
      </c>
      <c r="J200" s="4">
        <f t="shared" si="97"/>
        <v>534.27904158117735</v>
      </c>
      <c r="K200" s="40">
        <f t="shared" si="98"/>
        <v>4.7721861203594873</v>
      </c>
      <c r="L200" s="40">
        <f t="shared" si="79"/>
        <v>1.2278138796405127</v>
      </c>
      <c r="M200" s="10">
        <f t="shared" si="99"/>
        <v>1.0311153721494777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8.341133338521594</v>
      </c>
      <c r="Q200" s="42">
        <f t="shared" si="101"/>
        <v>0.38912838180632831</v>
      </c>
      <c r="R200" s="4">
        <f t="shared" si="102"/>
        <v>100508.44655426101</v>
      </c>
      <c r="S200">
        <f t="shared" si="82"/>
        <v>1.0050844655426101E-4</v>
      </c>
      <c r="T200" s="41">
        <f t="shared" si="83"/>
        <v>7.2434208871438013E-4</v>
      </c>
      <c r="U200" s="42">
        <f t="shared" si="103"/>
        <v>0.1784688282085391</v>
      </c>
      <c r="V200" s="42">
        <f t="shared" si="104"/>
        <v>0.11911141291826759</v>
      </c>
      <c r="W200" s="42">
        <f t="shared" si="105"/>
        <v>0.11821020226647749</v>
      </c>
      <c r="X200" s="42">
        <f t="shared" si="106"/>
        <v>9.0121065179009363E-4</v>
      </c>
      <c r="Y200" s="42">
        <f t="shared" si="89"/>
        <v>2.153355133565211E-3</v>
      </c>
      <c r="Z200" s="10">
        <f t="shared" si="107"/>
        <v>2.9728427591266398</v>
      </c>
      <c r="AA200">
        <f t="shared" si="84"/>
        <v>1031769.589250289</v>
      </c>
      <c r="AB200" s="10">
        <f t="shared" si="85"/>
        <v>1.0317695892502889</v>
      </c>
      <c r="AC200" s="10">
        <f t="shared" si="86"/>
        <v>0.93076958925028896</v>
      </c>
      <c r="AD200" s="3">
        <f t="shared" si="87"/>
        <v>134.99196363310935</v>
      </c>
      <c r="AI200" s="94">
        <f t="shared" si="88"/>
        <v>0.11821020226647749</v>
      </c>
    </row>
    <row r="201" spans="2:35">
      <c r="B201" s="39">
        <f t="shared" si="90"/>
        <v>173</v>
      </c>
      <c r="C201" s="42">
        <f t="shared" si="91"/>
        <v>3.1115107913662738</v>
      </c>
      <c r="D201" s="10">
        <f t="shared" si="92"/>
        <v>11.888489208633651</v>
      </c>
      <c r="E201" s="40">
        <f t="shared" si="93"/>
        <v>22.223021582732699</v>
      </c>
      <c r="F201" s="40">
        <f t="shared" si="94"/>
        <v>46</v>
      </c>
      <c r="G201" s="3">
        <f t="shared" si="95"/>
        <v>78.776978417267301</v>
      </c>
      <c r="H201" s="3">
        <f t="shared" si="96"/>
        <v>111.95687429327049</v>
      </c>
      <c r="I201">
        <f t="shared" si="78"/>
        <v>1.1195687429327048E-4</v>
      </c>
      <c r="J201" s="4">
        <f t="shared" si="97"/>
        <v>535.53370305383714</v>
      </c>
      <c r="K201" s="40">
        <f t="shared" si="98"/>
        <v>4.783392770067957</v>
      </c>
      <c r="L201" s="40">
        <f t="shared" si="79"/>
        <v>1.216607229932043</v>
      </c>
      <c r="M201" s="10">
        <f t="shared" si="99"/>
        <v>1.0317695892502889</v>
      </c>
      <c r="N201" s="10">
        <f t="shared" si="80"/>
        <v>8.26</v>
      </c>
      <c r="O201" s="10">
        <f t="shared" si="81"/>
        <v>0.31900000000000001</v>
      </c>
      <c r="P201" s="10">
        <f t="shared" si="100"/>
        <v>8.3428211991242431</v>
      </c>
      <c r="Q201" s="42">
        <f t="shared" si="101"/>
        <v>0.39128420069319064</v>
      </c>
      <c r="R201" s="4">
        <f t="shared" si="102"/>
        <v>100363.73479339729</v>
      </c>
      <c r="S201">
        <f t="shared" si="82"/>
        <v>1.003637347933973E-4</v>
      </c>
      <c r="T201" s="41">
        <f t="shared" si="83"/>
        <v>7.2448680047524391E-4</v>
      </c>
      <c r="U201" s="42">
        <f t="shared" si="103"/>
        <v>0.17821186932324382</v>
      </c>
      <c r="V201" s="42">
        <f t="shared" si="104"/>
        <v>0.11919316917631752</v>
      </c>
      <c r="W201" s="42">
        <f t="shared" si="105"/>
        <v>0.1182933480117568</v>
      </c>
      <c r="X201" s="42">
        <f t="shared" si="106"/>
        <v>8.9982116456072125E-4</v>
      </c>
      <c r="Y201" s="42">
        <f t="shared" si="89"/>
        <v>2.1552949850265693E-3</v>
      </c>
      <c r="Z201" s="10">
        <f t="shared" si="107"/>
        <v>2.9749265046826991</v>
      </c>
      <c r="AA201">
        <f t="shared" si="84"/>
        <v>1032421.9907233778</v>
      </c>
      <c r="AB201" s="10">
        <f t="shared" si="85"/>
        <v>1.0324219907233778</v>
      </c>
      <c r="AC201" s="10">
        <f t="shared" si="86"/>
        <v>0.93142199072337784</v>
      </c>
      <c r="AD201" s="3">
        <f t="shared" si="87"/>
        <v>135.08658313609541</v>
      </c>
      <c r="AI201" s="94">
        <f t="shared" si="88"/>
        <v>0.1182933480117568</v>
      </c>
    </row>
    <row r="202" spans="2:35">
      <c r="B202" s="39">
        <f t="shared" si="90"/>
        <v>174</v>
      </c>
      <c r="C202" s="42">
        <f t="shared" si="91"/>
        <v>3.1294964028770615</v>
      </c>
      <c r="D202" s="10">
        <f t="shared" si="92"/>
        <v>11.870503597122863</v>
      </c>
      <c r="E202" s="40">
        <f t="shared" si="93"/>
        <v>22.258992805754275</v>
      </c>
      <c r="F202" s="40">
        <f t="shared" si="94"/>
        <v>46</v>
      </c>
      <c r="G202" s="3">
        <f t="shared" si="95"/>
        <v>78.741007194245725</v>
      </c>
      <c r="H202" s="3">
        <f t="shared" si="96"/>
        <v>111.95687429327049</v>
      </c>
      <c r="I202">
        <f t="shared" si="78"/>
        <v>1.1195687429327048E-4</v>
      </c>
      <c r="J202" s="4">
        <f t="shared" si="97"/>
        <v>536.79039702523755</v>
      </c>
      <c r="K202" s="40">
        <f t="shared" si="98"/>
        <v>4.7946175740769403</v>
      </c>
      <c r="L202" s="40">
        <f t="shared" si="79"/>
        <v>1.2053824259230597</v>
      </c>
      <c r="M202" s="10">
        <f t="shared" si="99"/>
        <v>1.0324219907233778</v>
      </c>
      <c r="N202" s="10">
        <f t="shared" si="80"/>
        <v>8.26</v>
      </c>
      <c r="O202" s="10">
        <f t="shared" si="81"/>
        <v>0.31900000000000001</v>
      </c>
      <c r="P202" s="10">
        <f t="shared" si="100"/>
        <v>8.3445036498243272</v>
      </c>
      <c r="Q202" s="42">
        <f t="shared" si="101"/>
        <v>0.39343958491561426</v>
      </c>
      <c r="R202" s="4">
        <f t="shared" si="102"/>
        <v>100218.95325495092</v>
      </c>
      <c r="S202">
        <f t="shared" si="82"/>
        <v>1.0021895325495092E-4</v>
      </c>
      <c r="T202" s="41">
        <f t="shared" si="83"/>
        <v>7.2463158201369028E-4</v>
      </c>
      <c r="U202" s="42">
        <f t="shared" si="103"/>
        <v>0.17795478653668614</v>
      </c>
      <c r="V202" s="42">
        <f t="shared" si="104"/>
        <v>0.11927469074102978</v>
      </c>
      <c r="W202" s="42">
        <f t="shared" si="105"/>
        <v>0.11837626300531777</v>
      </c>
      <c r="X202" s="42">
        <f t="shared" si="106"/>
        <v>8.984277357120124E-4</v>
      </c>
      <c r="Y202" s="42">
        <f t="shared" si="89"/>
        <v>2.1572314419931109E-3</v>
      </c>
      <c r="Z202" s="10">
        <f t="shared" si="107"/>
        <v>2.9770044468643584</v>
      </c>
      <c r="AA202">
        <f t="shared" si="84"/>
        <v>1033072.5752135838</v>
      </c>
      <c r="AB202" s="10">
        <f t="shared" si="85"/>
        <v>1.0330725752135839</v>
      </c>
      <c r="AC202" s="10">
        <f t="shared" si="86"/>
        <v>0.93207257521358389</v>
      </c>
      <c r="AD202" s="3">
        <f t="shared" si="87"/>
        <v>135.18093911727104</v>
      </c>
      <c r="AI202" s="94">
        <f t="shared" si="88"/>
        <v>0.11837626300531777</v>
      </c>
    </row>
    <row r="203" spans="2:35">
      <c r="B203" s="39">
        <f t="shared" si="90"/>
        <v>175</v>
      </c>
      <c r="C203" s="42">
        <f t="shared" si="91"/>
        <v>3.1474820143878492</v>
      </c>
      <c r="D203" s="10">
        <f t="shared" si="92"/>
        <v>11.852517985612074</v>
      </c>
      <c r="E203" s="40">
        <f t="shared" si="93"/>
        <v>22.294964028775851</v>
      </c>
      <c r="F203" s="40">
        <f t="shared" si="94"/>
        <v>46</v>
      </c>
      <c r="G203" s="3">
        <f t="shared" si="95"/>
        <v>78.705035971224149</v>
      </c>
      <c r="H203" s="3">
        <f t="shared" si="96"/>
        <v>111.95687429327049</v>
      </c>
      <c r="I203">
        <f t="shared" si="78"/>
        <v>1.1195687429327048E-4</v>
      </c>
      <c r="J203" s="4">
        <f t="shared" si="97"/>
        <v>538.04912349537858</v>
      </c>
      <c r="K203" s="40">
        <f t="shared" si="98"/>
        <v>4.8058605323864398</v>
      </c>
      <c r="L203" s="40">
        <f t="shared" si="79"/>
        <v>1.1941394676135602</v>
      </c>
      <c r="M203" s="10">
        <f t="shared" si="99"/>
        <v>1.0330725752135839</v>
      </c>
      <c r="N203" s="10">
        <f t="shared" si="80"/>
        <v>8.26</v>
      </c>
      <c r="O203" s="10">
        <f t="shared" si="81"/>
        <v>0.31900000000000001</v>
      </c>
      <c r="P203" s="10">
        <f t="shared" si="100"/>
        <v>8.3461806939456</v>
      </c>
      <c r="Q203" s="42">
        <f t="shared" si="101"/>
        <v>0.39559453604479777</v>
      </c>
      <c r="R203" s="4">
        <f t="shared" si="102"/>
        <v>100074.10215825628</v>
      </c>
      <c r="S203">
        <f t="shared" si="82"/>
        <v>1.0007410215825628E-4</v>
      </c>
      <c r="T203" s="41">
        <f t="shared" si="83"/>
        <v>7.2477643311038491E-4</v>
      </c>
      <c r="U203" s="42">
        <f t="shared" si="103"/>
        <v>0.17769758023832935</v>
      </c>
      <c r="V203" s="42">
        <f t="shared" si="104"/>
        <v>0.11935597743891579</v>
      </c>
      <c r="W203" s="42">
        <f t="shared" si="105"/>
        <v>0.11845894707493053</v>
      </c>
      <c r="X203" s="42">
        <f t="shared" si="106"/>
        <v>8.9703036398526559E-4</v>
      </c>
      <c r="Y203" s="42">
        <f t="shared" si="89"/>
        <v>2.1591644985888927E-3</v>
      </c>
      <c r="Z203" s="10">
        <f t="shared" si="107"/>
        <v>2.9790765813435982</v>
      </c>
      <c r="AA203">
        <f t="shared" si="84"/>
        <v>1033721.341365844</v>
      </c>
      <c r="AB203" s="10">
        <f t="shared" si="85"/>
        <v>1.0337213413658439</v>
      </c>
      <c r="AC203" s="10">
        <f t="shared" si="86"/>
        <v>0.93272134136584395</v>
      </c>
      <c r="AD203" s="3">
        <f t="shared" si="87"/>
        <v>135.27503138010789</v>
      </c>
      <c r="AI203" s="94">
        <f t="shared" si="88"/>
        <v>0.11845894707493053</v>
      </c>
    </row>
    <row r="204" spans="2:35">
      <c r="B204" s="39">
        <f t="shared" si="90"/>
        <v>176</v>
      </c>
      <c r="C204" s="42">
        <f t="shared" si="91"/>
        <v>3.1654676258986369</v>
      </c>
      <c r="D204" s="10">
        <f t="shared" si="92"/>
        <v>11.834532374101286</v>
      </c>
      <c r="E204" s="40">
        <f t="shared" si="93"/>
        <v>22.330935251797428</v>
      </c>
      <c r="F204" s="40">
        <f t="shared" si="94"/>
        <v>46</v>
      </c>
      <c r="G204" s="3">
        <f t="shared" si="95"/>
        <v>78.669064748202572</v>
      </c>
      <c r="H204" s="3">
        <f t="shared" si="96"/>
        <v>111.95687429327049</v>
      </c>
      <c r="I204">
        <f t="shared" si="78"/>
        <v>1.1195687429327048E-4</v>
      </c>
      <c r="J204" s="4">
        <f t="shared" si="97"/>
        <v>539.30988246426045</v>
      </c>
      <c r="K204" s="40">
        <f t="shared" si="98"/>
        <v>4.8171216449964547</v>
      </c>
      <c r="L204" s="40">
        <f t="shared" si="79"/>
        <v>1.1828783550035453</v>
      </c>
      <c r="M204" s="10">
        <f t="shared" si="99"/>
        <v>1.0337213413658439</v>
      </c>
      <c r="N204" s="10">
        <f t="shared" si="80"/>
        <v>8.26</v>
      </c>
      <c r="O204" s="10">
        <f t="shared" si="81"/>
        <v>0.31900000000000001</v>
      </c>
      <c r="P204" s="10">
        <f t="shared" si="100"/>
        <v>8.3478523347871167</v>
      </c>
      <c r="Q204" s="42">
        <f t="shared" si="101"/>
        <v>0.39774905564929991</v>
      </c>
      <c r="R204" s="4">
        <f t="shared" si="102"/>
        <v>99929.181722647772</v>
      </c>
      <c r="S204">
        <f t="shared" si="82"/>
        <v>9.9929181722647778E-5</v>
      </c>
      <c r="T204" s="41">
        <f t="shared" si="83"/>
        <v>7.2492135354599338E-4</v>
      </c>
      <c r="U204" s="42">
        <f t="shared" si="103"/>
        <v>0.17744025081763676</v>
      </c>
      <c r="V204" s="42">
        <f t="shared" si="104"/>
        <v>0.11943702909682077</v>
      </c>
      <c r="W204" s="42">
        <f t="shared" si="105"/>
        <v>0.11854140004837735</v>
      </c>
      <c r="X204" s="42">
        <f t="shared" si="106"/>
        <v>8.9562904844342484E-4</v>
      </c>
      <c r="Y204" s="42">
        <f t="shared" si="89"/>
        <v>2.1610941489321259E-3</v>
      </c>
      <c r="Z204" s="10">
        <f t="shared" si="107"/>
        <v>2.9811429037936499</v>
      </c>
      <c r="AA204">
        <f t="shared" si="84"/>
        <v>1034368.2878254873</v>
      </c>
      <c r="AB204" s="10">
        <f t="shared" si="85"/>
        <v>1.0343682878254874</v>
      </c>
      <c r="AC204" s="10">
        <f t="shared" si="86"/>
        <v>0.93336828782548742</v>
      </c>
      <c r="AD204" s="3">
        <f t="shared" si="87"/>
        <v>135.36885972813451</v>
      </c>
      <c r="AI204" s="94">
        <f t="shared" si="88"/>
        <v>0.11854140004837735</v>
      </c>
    </row>
    <row r="205" spans="2:35">
      <c r="B205" s="39">
        <f t="shared" si="90"/>
        <v>177</v>
      </c>
      <c r="C205" s="42">
        <f t="shared" si="91"/>
        <v>3.1834532374094247</v>
      </c>
      <c r="D205" s="10">
        <f t="shared" si="92"/>
        <v>11.816546762590498</v>
      </c>
      <c r="E205" s="40">
        <f t="shared" si="93"/>
        <v>22.366906474819004</v>
      </c>
      <c r="F205" s="40">
        <f t="shared" si="94"/>
        <v>46</v>
      </c>
      <c r="G205" s="3">
        <f t="shared" si="95"/>
        <v>78.633093525180996</v>
      </c>
      <c r="H205" s="3">
        <f t="shared" si="96"/>
        <v>111.95687429327049</v>
      </c>
      <c r="I205">
        <f t="shared" si="78"/>
        <v>1.1195687429327048E-4</v>
      </c>
      <c r="J205" s="4">
        <f t="shared" si="97"/>
        <v>540.57267393188317</v>
      </c>
      <c r="K205" s="40">
        <f t="shared" si="98"/>
        <v>4.8284009119069875</v>
      </c>
      <c r="L205" s="40">
        <f t="shared" si="79"/>
        <v>1.1715990880930125</v>
      </c>
      <c r="M205" s="10">
        <f t="shared" si="99"/>
        <v>1.0343682878254874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8.3495185756240726</v>
      </c>
      <c r="Q205" s="42">
        <f t="shared" si="101"/>
        <v>0.39990314529505455</v>
      </c>
      <c r="R205" s="4">
        <f t="shared" si="102"/>
        <v>99784.192167459754</v>
      </c>
      <c r="S205">
        <f t="shared" si="82"/>
        <v>9.9784192167459753E-5</v>
      </c>
      <c r="T205" s="41">
        <f t="shared" si="83"/>
        <v>7.2506634310118138E-4</v>
      </c>
      <c r="U205" s="42">
        <f t="shared" si="103"/>
        <v>0.17718279866407161</v>
      </c>
      <c r="V205" s="42">
        <f t="shared" si="104"/>
        <v>0.11951784554210544</v>
      </c>
      <c r="W205" s="42">
        <f t="shared" si="105"/>
        <v>0.11862362175349044</v>
      </c>
      <c r="X205" s="42">
        <f t="shared" si="106"/>
        <v>8.9422378861500618E-4</v>
      </c>
      <c r="Y205" s="42">
        <f t="shared" si="89"/>
        <v>2.1630203871361689E-3</v>
      </c>
      <c r="Z205" s="10">
        <f t="shared" si="107"/>
        <v>2.9832034098903475</v>
      </c>
      <c r="AA205">
        <f t="shared" si="84"/>
        <v>1035013.4132386573</v>
      </c>
      <c r="AB205" s="10">
        <f t="shared" si="85"/>
        <v>1.0350134132386573</v>
      </c>
      <c r="AC205" s="10">
        <f t="shared" si="86"/>
        <v>0.93401341323865728</v>
      </c>
      <c r="AD205" s="3">
        <f t="shared" si="87"/>
        <v>135.46242396499744</v>
      </c>
      <c r="AI205" s="94">
        <f t="shared" si="88"/>
        <v>0.11862362175349044</v>
      </c>
    </row>
    <row r="206" spans="2:35">
      <c r="B206" s="39">
        <f t="shared" si="90"/>
        <v>178</v>
      </c>
      <c r="C206" s="42">
        <f t="shared" si="91"/>
        <v>3.2014388489202124</v>
      </c>
      <c r="D206" s="10">
        <f t="shared" si="92"/>
        <v>11.79856115107971</v>
      </c>
      <c r="E206" s="40">
        <f t="shared" si="93"/>
        <v>22.40287769784058</v>
      </c>
      <c r="F206" s="40">
        <f t="shared" si="94"/>
        <v>46</v>
      </c>
      <c r="G206" s="3">
        <f t="shared" si="95"/>
        <v>78.59712230215942</v>
      </c>
      <c r="H206" s="3">
        <f t="shared" si="96"/>
        <v>111.95687429327049</v>
      </c>
      <c r="I206">
        <f t="shared" si="78"/>
        <v>1.1195687429327048E-4</v>
      </c>
      <c r="J206" s="4">
        <f t="shared" si="97"/>
        <v>541.83749789824628</v>
      </c>
      <c r="K206" s="40">
        <f t="shared" si="98"/>
        <v>4.8396983331180321</v>
      </c>
      <c r="L206" s="40">
        <f t="shared" si="79"/>
        <v>1.1603016668819679</v>
      </c>
      <c r="M206" s="10">
        <f t="shared" si="99"/>
        <v>1.0350134132386573</v>
      </c>
      <c r="N206" s="10">
        <f t="shared" si="80"/>
        <v>8.26</v>
      </c>
      <c r="O206" s="10">
        <f t="shared" si="81"/>
        <v>0.31900000000000001</v>
      </c>
      <c r="P206" s="10">
        <f t="shared" si="100"/>
        <v>8.3511794197089397</v>
      </c>
      <c r="Q206" s="42">
        <f t="shared" si="101"/>
        <v>0.40205680654538539</v>
      </c>
      <c r="R206" s="4">
        <f t="shared" si="102"/>
        <v>99639.133712026698</v>
      </c>
      <c r="S206">
        <f t="shared" si="82"/>
        <v>9.9639133712026693E-5</v>
      </c>
      <c r="T206" s="41">
        <f t="shared" si="83"/>
        <v>7.2521140155661448E-4</v>
      </c>
      <c r="U206" s="42">
        <f t="shared" si="103"/>
        <v>0.17692522416709733</v>
      </c>
      <c r="V206" s="42">
        <f t="shared" si="104"/>
        <v>0.11959842660247041</v>
      </c>
      <c r="W206" s="42">
        <f t="shared" si="105"/>
        <v>0.11870561201820547</v>
      </c>
      <c r="X206" s="42">
        <f t="shared" si="106"/>
        <v>8.9281458426494764E-4</v>
      </c>
      <c r="Y206" s="42">
        <f t="shared" si="89"/>
        <v>2.1649432073100306E-3</v>
      </c>
      <c r="Z206" s="10">
        <f t="shared" si="107"/>
        <v>2.9852580953128074</v>
      </c>
      <c r="AA206">
        <f t="shared" si="84"/>
        <v>1035656.7162525252</v>
      </c>
      <c r="AB206" s="10">
        <f t="shared" si="85"/>
        <v>1.0356567162525252</v>
      </c>
      <c r="AC206" s="10">
        <f t="shared" si="86"/>
        <v>0.93465671625252522</v>
      </c>
      <c r="AD206" s="3">
        <f t="shared" si="87"/>
        <v>135.55572389449242</v>
      </c>
      <c r="AI206" s="94">
        <f t="shared" si="88"/>
        <v>0.11870561201820547</v>
      </c>
    </row>
    <row r="207" spans="2:35">
      <c r="B207" s="39">
        <f t="shared" si="90"/>
        <v>179</v>
      </c>
      <c r="C207" s="42">
        <f t="shared" si="91"/>
        <v>3.2194244604310001</v>
      </c>
      <c r="D207" s="10">
        <f t="shared" si="92"/>
        <v>11.780575539568922</v>
      </c>
      <c r="E207" s="40">
        <f t="shared" si="93"/>
        <v>22.438848920862156</v>
      </c>
      <c r="F207" s="40">
        <f t="shared" si="94"/>
        <v>46</v>
      </c>
      <c r="G207" s="3">
        <f t="shared" si="95"/>
        <v>78.561151079137844</v>
      </c>
      <c r="H207" s="3">
        <f t="shared" si="96"/>
        <v>111.95687429327049</v>
      </c>
      <c r="I207">
        <f t="shared" si="78"/>
        <v>1.1195687429327048E-4</v>
      </c>
      <c r="J207" s="4">
        <f t="shared" si="97"/>
        <v>543.10435436335024</v>
      </c>
      <c r="K207" s="40">
        <f t="shared" si="98"/>
        <v>4.8510139086295947</v>
      </c>
      <c r="L207" s="40">
        <f t="shared" si="79"/>
        <v>1.1489860913704053</v>
      </c>
      <c r="M207" s="10">
        <f t="shared" si="99"/>
        <v>1.0356567162525252</v>
      </c>
      <c r="N207" s="10">
        <f t="shared" si="80"/>
        <v>8.26</v>
      </c>
      <c r="O207" s="10">
        <f t="shared" si="81"/>
        <v>0.31900000000000001</v>
      </c>
      <c r="P207" s="10">
        <f t="shared" si="100"/>
        <v>8.3528348702720994</v>
      </c>
      <c r="Q207" s="42">
        <f t="shared" si="101"/>
        <v>0.40421004096102059</v>
      </c>
      <c r="R207" s="4">
        <f t="shared" si="102"/>
        <v>99494.006575682943</v>
      </c>
      <c r="S207">
        <f t="shared" si="82"/>
        <v>9.9494006575682944E-5</v>
      </c>
      <c r="T207" s="41">
        <f t="shared" si="83"/>
        <v>7.2535652869295825E-4</v>
      </c>
      <c r="U207" s="42">
        <f t="shared" si="103"/>
        <v>0.17666752771617716</v>
      </c>
      <c r="V207" s="42">
        <f t="shared" si="104"/>
        <v>0.11967877210626157</v>
      </c>
      <c r="W207" s="42">
        <f t="shared" si="105"/>
        <v>0.11878737067058881</v>
      </c>
      <c r="X207" s="42">
        <f t="shared" si="106"/>
        <v>8.9140143567276175E-4</v>
      </c>
      <c r="Y207" s="42">
        <f t="shared" si="89"/>
        <v>2.1668626035594679E-3</v>
      </c>
      <c r="Z207" s="10">
        <f t="shared" si="107"/>
        <v>2.9873069557449257</v>
      </c>
      <c r="AA207">
        <f t="shared" si="84"/>
        <v>1036298.1955157588</v>
      </c>
      <c r="AB207" s="10">
        <f t="shared" si="85"/>
        <v>1.0362981955157589</v>
      </c>
      <c r="AC207" s="10">
        <f t="shared" si="86"/>
        <v>0.93529819551575888</v>
      </c>
      <c r="AD207" s="3">
        <f t="shared" si="87"/>
        <v>135.64875932063217</v>
      </c>
      <c r="AI207" s="94">
        <f t="shared" si="88"/>
        <v>0.11878737067058881</v>
      </c>
    </row>
    <row r="208" spans="2:35">
      <c r="B208" s="39">
        <f t="shared" si="90"/>
        <v>180</v>
      </c>
      <c r="C208" s="42">
        <f t="shared" si="91"/>
        <v>3.2374100719417878</v>
      </c>
      <c r="D208" s="10">
        <f t="shared" si="92"/>
        <v>11.762589928058134</v>
      </c>
      <c r="E208" s="40">
        <f t="shared" si="93"/>
        <v>22.474820143883733</v>
      </c>
      <c r="F208" s="40">
        <f t="shared" si="94"/>
        <v>46</v>
      </c>
      <c r="G208" s="3">
        <f t="shared" si="95"/>
        <v>78.525179856116267</v>
      </c>
      <c r="H208" s="3">
        <f t="shared" si="96"/>
        <v>111.95687429327049</v>
      </c>
      <c r="I208">
        <f t="shared" si="78"/>
        <v>1.1195687429327048E-4</v>
      </c>
      <c r="J208" s="4">
        <f t="shared" si="97"/>
        <v>544.37324332719527</v>
      </c>
      <c r="K208" s="40">
        <f t="shared" si="98"/>
        <v>4.8623476384416753</v>
      </c>
      <c r="L208" s="40">
        <f t="shared" si="79"/>
        <v>1.1376523615583247</v>
      </c>
      <c r="M208" s="10">
        <f t="shared" si="99"/>
        <v>1.0362981955157589</v>
      </c>
      <c r="N208" s="10">
        <f t="shared" si="80"/>
        <v>8.26</v>
      </c>
      <c r="O208" s="10">
        <f t="shared" si="81"/>
        <v>0.31900000000000001</v>
      </c>
      <c r="P208" s="10">
        <f t="shared" si="100"/>
        <v>8.3544849305231033</v>
      </c>
      <c r="Q208" s="42">
        <f t="shared" si="101"/>
        <v>0.40636285010010675</v>
      </c>
      <c r="R208" s="4">
        <f t="shared" si="102"/>
        <v>99348.810977762885</v>
      </c>
      <c r="S208">
        <f t="shared" si="82"/>
        <v>9.9348810977762888E-5</v>
      </c>
      <c r="T208" s="41">
        <f t="shared" si="83"/>
        <v>7.2550172429087828E-4</v>
      </c>
      <c r="U208" s="42">
        <f t="shared" si="103"/>
        <v>0.17640970970077446</v>
      </c>
      <c r="V208" s="42">
        <f t="shared" si="104"/>
        <v>0.11975888188218105</v>
      </c>
      <c r="W208" s="42">
        <f t="shared" si="105"/>
        <v>0.11886889753889693</v>
      </c>
      <c r="X208" s="42">
        <f t="shared" si="106"/>
        <v>8.8998434328411979E-4</v>
      </c>
      <c r="Y208" s="42">
        <f t="shared" si="89"/>
        <v>2.1687785699873335E-3</v>
      </c>
      <c r="Z208" s="10">
        <f t="shared" si="107"/>
        <v>2.989349986875836</v>
      </c>
      <c r="AA208">
        <f t="shared" si="84"/>
        <v>1036937.8496786657</v>
      </c>
      <c r="AB208" s="10">
        <f t="shared" si="85"/>
        <v>1.0369378496786656</v>
      </c>
      <c r="AC208" s="10">
        <f t="shared" si="86"/>
        <v>0.93593784967866567</v>
      </c>
      <c r="AD208" s="3">
        <f t="shared" si="87"/>
        <v>135.74153004766725</v>
      </c>
      <c r="AI208" s="94">
        <f t="shared" si="88"/>
        <v>0.11886889753889693</v>
      </c>
    </row>
    <row r="209" spans="2:35">
      <c r="B209" s="39">
        <f t="shared" si="90"/>
        <v>181</v>
      </c>
      <c r="C209" s="42">
        <f t="shared" si="91"/>
        <v>3.2553956834525755</v>
      </c>
      <c r="D209" s="10">
        <f t="shared" si="92"/>
        <v>11.744604316547345</v>
      </c>
      <c r="E209" s="40">
        <f t="shared" si="93"/>
        <v>22.510791366905309</v>
      </c>
      <c r="F209" s="40">
        <f t="shared" si="94"/>
        <v>46</v>
      </c>
      <c r="G209" s="3">
        <f t="shared" si="95"/>
        <v>78.489208633094691</v>
      </c>
      <c r="H209" s="3">
        <f t="shared" si="96"/>
        <v>111.95687429327049</v>
      </c>
      <c r="I209">
        <f t="shared" si="78"/>
        <v>1.1195687429327048E-4</v>
      </c>
      <c r="J209" s="4">
        <f t="shared" si="97"/>
        <v>545.64416478978069</v>
      </c>
      <c r="K209" s="40">
        <f t="shared" si="98"/>
        <v>4.8736995225542694</v>
      </c>
      <c r="L209" s="40">
        <f t="shared" si="79"/>
        <v>1.1263004774457306</v>
      </c>
      <c r="M209" s="10">
        <f t="shared" si="99"/>
        <v>1.0369378496786656</v>
      </c>
      <c r="N209" s="10">
        <f t="shared" si="80"/>
        <v>8.26</v>
      </c>
      <c r="O209" s="10">
        <f t="shared" si="81"/>
        <v>0.31900000000000001</v>
      </c>
      <c r="P209" s="10">
        <f t="shared" si="100"/>
        <v>8.3561296036510946</v>
      </c>
      <c r="Q209" s="42">
        <f t="shared" si="101"/>
        <v>0.40851523551822294</v>
      </c>
      <c r="R209" s="4">
        <f t="shared" si="102"/>
        <v>99203.547137600952</v>
      </c>
      <c r="S209">
        <f t="shared" si="82"/>
        <v>9.9203547137600951E-5</v>
      </c>
      <c r="T209" s="41">
        <f t="shared" si="83"/>
        <v>7.2564698813104025E-4</v>
      </c>
      <c r="U209" s="42">
        <f t="shared" si="103"/>
        <v>0.1761517705103525</v>
      </c>
      <c r="V209" s="42">
        <f t="shared" si="104"/>
        <v>0.11983875575951557</v>
      </c>
      <c r="W209" s="42">
        <f t="shared" si="105"/>
        <v>0.11895019245159477</v>
      </c>
      <c r="X209" s="42">
        <f t="shared" si="106"/>
        <v>8.8856330792079496E-4</v>
      </c>
      <c r="Y209" s="42">
        <f t="shared" si="89"/>
        <v>2.1706911006943753E-3</v>
      </c>
      <c r="Z209" s="10">
        <f t="shared" si="107"/>
        <v>2.9913871844009958</v>
      </c>
      <c r="AA209">
        <f t="shared" si="84"/>
        <v>1037575.6773935335</v>
      </c>
      <c r="AB209" s="10">
        <f t="shared" si="85"/>
        <v>1.0375756773935336</v>
      </c>
      <c r="AC209" s="10">
        <f t="shared" si="86"/>
        <v>0.93657567739353365</v>
      </c>
      <c r="AD209" s="3">
        <f t="shared" si="87"/>
        <v>135.83403588013542</v>
      </c>
      <c r="AI209" s="94">
        <f t="shared" si="88"/>
        <v>0.11895019245159477</v>
      </c>
    </row>
    <row r="210" spans="2:35">
      <c r="B210" s="39">
        <f t="shared" si="90"/>
        <v>182</v>
      </c>
      <c r="C210" s="42">
        <f t="shared" si="91"/>
        <v>3.2733812949633632</v>
      </c>
      <c r="D210" s="10">
        <f t="shared" si="92"/>
        <v>11.726618705036557</v>
      </c>
      <c r="E210" s="40">
        <f t="shared" si="93"/>
        <v>22.546762589926885</v>
      </c>
      <c r="F210" s="40">
        <f t="shared" si="94"/>
        <v>46</v>
      </c>
      <c r="G210" s="3">
        <f t="shared" si="95"/>
        <v>78.453237410073115</v>
      </c>
      <c r="H210" s="3">
        <f t="shared" si="96"/>
        <v>111.95687429327049</v>
      </c>
      <c r="I210">
        <f t="shared" si="78"/>
        <v>1.1195687429327048E-4</v>
      </c>
      <c r="J210" s="4">
        <f t="shared" si="97"/>
        <v>546.91711875110718</v>
      </c>
      <c r="K210" s="40">
        <f t="shared" si="98"/>
        <v>4.8850695609673815</v>
      </c>
      <c r="L210" s="40">
        <f t="shared" si="79"/>
        <v>1.1149304390326185</v>
      </c>
      <c r="M210" s="10">
        <f t="shared" si="99"/>
        <v>1.0375756773935336</v>
      </c>
      <c r="N210" s="10">
        <f t="shared" si="80"/>
        <v>8.26</v>
      </c>
      <c r="O210" s="10">
        <f t="shared" si="81"/>
        <v>0.31900000000000001</v>
      </c>
      <c r="P210" s="10">
        <f t="shared" si="100"/>
        <v>8.3577688928257583</v>
      </c>
      <c r="Q210" s="42">
        <f t="shared" si="101"/>
        <v>0.41066719876839447</v>
      </c>
      <c r="R210" s="4">
        <f t="shared" si="102"/>
        <v>99058.215274531496</v>
      </c>
      <c r="S210">
        <f t="shared" si="82"/>
        <v>9.905821527453149E-5</v>
      </c>
      <c r="T210" s="41">
        <f t="shared" si="83"/>
        <v>7.2579231999410972E-4</v>
      </c>
      <c r="U210" s="42">
        <f t="shared" si="103"/>
        <v>0.17589371053437461</v>
      </c>
      <c r="V210" s="42">
        <f t="shared" si="104"/>
        <v>0.11991839356797439</v>
      </c>
      <c r="W210" s="42">
        <f t="shared" si="105"/>
        <v>0.11903125523739894</v>
      </c>
      <c r="X210" s="42">
        <f t="shared" si="106"/>
        <v>8.8713833057545155E-4</v>
      </c>
      <c r="Y210" s="42">
        <f t="shared" si="89"/>
        <v>2.1726001897795924E-3</v>
      </c>
      <c r="Z210" s="10">
        <f t="shared" si="107"/>
        <v>2.9934185440226546</v>
      </c>
      <c r="AA210">
        <f t="shared" si="84"/>
        <v>1038211.6773147759</v>
      </c>
      <c r="AB210" s="10">
        <f t="shared" si="85"/>
        <v>1.0382116773147758</v>
      </c>
      <c r="AC210" s="10">
        <f t="shared" si="86"/>
        <v>0.93721167731477584</v>
      </c>
      <c r="AD210" s="3">
        <f t="shared" si="87"/>
        <v>135.92627662288265</v>
      </c>
      <c r="AI210" s="94">
        <f t="shared" si="88"/>
        <v>0.11903125523739894</v>
      </c>
    </row>
    <row r="211" spans="2:35">
      <c r="B211" s="39">
        <f t="shared" si="90"/>
        <v>183</v>
      </c>
      <c r="C211" s="42">
        <f t="shared" si="91"/>
        <v>3.2913669064741509</v>
      </c>
      <c r="D211" s="10">
        <f t="shared" si="92"/>
        <v>11.708633093525769</v>
      </c>
      <c r="E211" s="40">
        <f t="shared" si="93"/>
        <v>22.582733812948462</v>
      </c>
      <c r="F211" s="40">
        <f t="shared" si="94"/>
        <v>46</v>
      </c>
      <c r="G211" s="3">
        <f t="shared" si="95"/>
        <v>78.417266187051538</v>
      </c>
      <c r="H211" s="3">
        <f t="shared" si="96"/>
        <v>111.95687429327049</v>
      </c>
      <c r="I211">
        <f t="shared" si="78"/>
        <v>1.1195687429327048E-4</v>
      </c>
      <c r="J211" s="4">
        <f t="shared" si="97"/>
        <v>548.19210521117429</v>
      </c>
      <c r="K211" s="40">
        <f t="shared" si="98"/>
        <v>4.896457753681009</v>
      </c>
      <c r="L211" s="40">
        <f t="shared" si="79"/>
        <v>1.103542246318991</v>
      </c>
      <c r="M211" s="10">
        <f t="shared" si="99"/>
        <v>1.0382116773147758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8.359402801197735</v>
      </c>
      <c r="Q211" s="42">
        <f t="shared" si="101"/>
        <v>0.4128187414011063</v>
      </c>
      <c r="R211" s="4">
        <f t="shared" si="102"/>
        <v>98912.815607888944</v>
      </c>
      <c r="S211">
        <f t="shared" si="82"/>
        <v>9.8912815607888943E-5</v>
      </c>
      <c r="T211" s="41">
        <f t="shared" si="83"/>
        <v>7.2593771966075228E-4</v>
      </c>
      <c r="U211" s="42">
        <f t="shared" si="103"/>
        <v>0.1756355301623041</v>
      </c>
      <c r="V211" s="42">
        <f t="shared" si="104"/>
        <v>0.11999779513785232</v>
      </c>
      <c r="W211" s="42">
        <f t="shared" si="105"/>
        <v>0.11911208572529612</v>
      </c>
      <c r="X211" s="42">
        <f t="shared" si="106"/>
        <v>8.8570941255619595E-4</v>
      </c>
      <c r="Y211" s="42">
        <f t="shared" si="89"/>
        <v>2.1745058313409013E-3</v>
      </c>
      <c r="Z211" s="10">
        <f t="shared" si="107"/>
        <v>2.995444061450752</v>
      </c>
      <c r="AA211">
        <f t="shared" si="84"/>
        <v>1038845.8480992151</v>
      </c>
      <c r="AB211" s="10">
        <f t="shared" si="85"/>
        <v>1.0388458480992151</v>
      </c>
      <c r="AC211" s="10">
        <f t="shared" si="86"/>
        <v>0.93784584809921512</v>
      </c>
      <c r="AD211" s="3">
        <f t="shared" si="87"/>
        <v>136.01825208110444</v>
      </c>
      <c r="AI211" s="94">
        <f t="shared" si="88"/>
        <v>0.11911208572529612</v>
      </c>
    </row>
    <row r="212" spans="2:35">
      <c r="B212" s="39">
        <f t="shared" si="90"/>
        <v>184</v>
      </c>
      <c r="C212" s="42">
        <f t="shared" si="91"/>
        <v>3.3093525179849386</v>
      </c>
      <c r="D212" s="10">
        <f t="shared" si="92"/>
        <v>11.690647482014981</v>
      </c>
      <c r="E212" s="40">
        <f t="shared" si="93"/>
        <v>22.618705035970038</v>
      </c>
      <c r="F212" s="40">
        <f t="shared" si="94"/>
        <v>46</v>
      </c>
      <c r="G212" s="3">
        <f t="shared" si="95"/>
        <v>78.381294964029962</v>
      </c>
      <c r="H212" s="3">
        <f t="shared" si="96"/>
        <v>111.95687429327049</v>
      </c>
      <c r="I212">
        <f t="shared" si="78"/>
        <v>1.1195687429327048E-4</v>
      </c>
      <c r="J212" s="4">
        <f t="shared" si="97"/>
        <v>549.4691241699818</v>
      </c>
      <c r="K212" s="40">
        <f t="shared" si="98"/>
        <v>4.9078641006951491</v>
      </c>
      <c r="L212" s="40">
        <f t="shared" si="79"/>
        <v>1.0921358993048509</v>
      </c>
      <c r="M212" s="10">
        <f t="shared" si="99"/>
        <v>1.0388458480992151</v>
      </c>
      <c r="N212" s="10">
        <f t="shared" si="80"/>
        <v>8.26</v>
      </c>
      <c r="O212" s="10">
        <f t="shared" si="81"/>
        <v>0.31900000000000001</v>
      </c>
      <c r="P212" s="10">
        <f t="shared" si="100"/>
        <v>8.3610313318994187</v>
      </c>
      <c r="Q212" s="42">
        <f t="shared" si="101"/>
        <v>0.41496986496431654</v>
      </c>
      <c r="R212" s="4">
        <f t="shared" si="102"/>
        <v>98767.348357007722</v>
      </c>
      <c r="S212">
        <f t="shared" si="82"/>
        <v>9.8767348357007721E-5</v>
      </c>
      <c r="T212" s="41">
        <f t="shared" si="83"/>
        <v>7.260831869116335E-4</v>
      </c>
      <c r="U212" s="42">
        <f t="shared" si="103"/>
        <v>0.17537722978360432</v>
      </c>
      <c r="V212" s="42">
        <f t="shared" si="104"/>
        <v>0.12007696029990383</v>
      </c>
      <c r="W212" s="42">
        <f t="shared" si="105"/>
        <v>0.11919268374457925</v>
      </c>
      <c r="X212" s="42">
        <f t="shared" si="106"/>
        <v>8.8427655532458127E-4</v>
      </c>
      <c r="Y212" s="42">
        <f t="shared" si="89"/>
        <v>2.1764080194754541E-3</v>
      </c>
      <c r="Z212" s="10">
        <f t="shared" si="107"/>
        <v>2.997463732403336</v>
      </c>
      <c r="AA212">
        <f t="shared" si="84"/>
        <v>1039478.1884062111</v>
      </c>
      <c r="AB212" s="10">
        <f t="shared" si="85"/>
        <v>1.0394781884062112</v>
      </c>
      <c r="AC212" s="10">
        <f t="shared" si="86"/>
        <v>0.93847818840621122</v>
      </c>
      <c r="AD212" s="3">
        <f t="shared" si="87"/>
        <v>136.10996206036421</v>
      </c>
      <c r="AI212" s="94">
        <f t="shared" si="88"/>
        <v>0.11919268374457925</v>
      </c>
    </row>
    <row r="213" spans="2:35">
      <c r="B213" s="39">
        <f t="shared" si="90"/>
        <v>185</v>
      </c>
      <c r="C213" s="42">
        <f t="shared" si="91"/>
        <v>3.3273381294957263</v>
      </c>
      <c r="D213" s="10">
        <f t="shared" si="92"/>
        <v>11.672661870504193</v>
      </c>
      <c r="E213" s="40">
        <f t="shared" si="93"/>
        <v>22.654676258991614</v>
      </c>
      <c r="F213" s="40">
        <f t="shared" si="94"/>
        <v>46</v>
      </c>
      <c r="G213" s="3">
        <f t="shared" si="95"/>
        <v>78.345323741008386</v>
      </c>
      <c r="H213" s="3">
        <f t="shared" si="96"/>
        <v>111.95687429327049</v>
      </c>
      <c r="I213">
        <f t="shared" si="78"/>
        <v>1.1195687429327048E-4</v>
      </c>
      <c r="J213" s="4">
        <f t="shared" si="97"/>
        <v>550.74817562753037</v>
      </c>
      <c r="K213" s="40">
        <f t="shared" si="98"/>
        <v>4.9192886020098081</v>
      </c>
      <c r="L213" s="40">
        <f t="shared" si="79"/>
        <v>1.0807113979901919</v>
      </c>
      <c r="M213" s="10">
        <f t="shared" si="99"/>
        <v>1.0394781884062112</v>
      </c>
      <c r="N213" s="10">
        <f t="shared" si="80"/>
        <v>8.26</v>
      </c>
      <c r="O213" s="10">
        <f t="shared" si="81"/>
        <v>0.31900000000000001</v>
      </c>
      <c r="P213" s="10">
        <f t="shared" si="100"/>
        <v>8.3626544880453224</v>
      </c>
      <c r="Q213" s="42">
        <f t="shared" si="101"/>
        <v>0.41712057100346939</v>
      </c>
      <c r="R213" s="4">
        <f t="shared" si="102"/>
        <v>98621.813741222184</v>
      </c>
      <c r="S213">
        <f t="shared" si="82"/>
        <v>9.8621813741222182E-5</v>
      </c>
      <c r="T213" s="41">
        <f t="shared" si="83"/>
        <v>7.2622872152741896E-4</v>
      </c>
      <c r="U213" s="42">
        <f t="shared" si="103"/>
        <v>0.17511880978773858</v>
      </c>
      <c r="V213" s="42">
        <f t="shared" si="104"/>
        <v>0.12015588888545783</v>
      </c>
      <c r="W213" s="42">
        <f t="shared" si="105"/>
        <v>0.11927304912486376</v>
      </c>
      <c r="X213" s="42">
        <f t="shared" si="106"/>
        <v>8.8283976059407021E-4</v>
      </c>
      <c r="Y213" s="42">
        <f t="shared" si="89"/>
        <v>2.1783067482801679E-3</v>
      </c>
      <c r="Z213" s="10">
        <f t="shared" si="107"/>
        <v>2.9994775526072681</v>
      </c>
      <c r="AA213">
        <f t="shared" si="84"/>
        <v>1040108.6968978841</v>
      </c>
      <c r="AB213" s="10">
        <f t="shared" si="85"/>
        <v>1.0401086968978841</v>
      </c>
      <c r="AC213" s="10">
        <f t="shared" si="86"/>
        <v>0.93910869689788412</v>
      </c>
      <c r="AD213" s="3">
        <f t="shared" si="87"/>
        <v>136.20140636662569</v>
      </c>
      <c r="AI213" s="94">
        <f t="shared" si="88"/>
        <v>0.11927304912486376</v>
      </c>
    </row>
    <row r="214" spans="2:35">
      <c r="B214" s="39">
        <f t="shared" si="90"/>
        <v>186</v>
      </c>
      <c r="C214" s="42">
        <f t="shared" si="91"/>
        <v>3.345323741006514</v>
      </c>
      <c r="D214" s="10">
        <f t="shared" si="92"/>
        <v>11.654676258993405</v>
      </c>
      <c r="E214" s="40">
        <f t="shared" si="93"/>
        <v>22.69064748201319</v>
      </c>
      <c r="F214" s="40">
        <f t="shared" si="94"/>
        <v>46</v>
      </c>
      <c r="G214" s="3">
        <f t="shared" si="95"/>
        <v>78.30935251798681</v>
      </c>
      <c r="H214" s="3">
        <f t="shared" si="96"/>
        <v>111.95687429327049</v>
      </c>
      <c r="I214">
        <f t="shared" si="78"/>
        <v>1.1195687429327048E-4</v>
      </c>
      <c r="J214" s="4">
        <f t="shared" si="97"/>
        <v>552.02925958381979</v>
      </c>
      <c r="K214" s="40">
        <f t="shared" si="98"/>
        <v>4.9307312576249833</v>
      </c>
      <c r="L214" s="40">
        <f t="shared" si="79"/>
        <v>1.0692687423750167</v>
      </c>
      <c r="M214" s="10">
        <f t="shared" si="99"/>
        <v>1.0401086968978841</v>
      </c>
      <c r="N214" s="10">
        <f t="shared" si="80"/>
        <v>8.26</v>
      </c>
      <c r="O214" s="10">
        <f t="shared" si="81"/>
        <v>0.31900000000000001</v>
      </c>
      <c r="P214" s="10">
        <f t="shared" si="100"/>
        <v>8.3642722727327197</v>
      </c>
      <c r="Q214" s="42">
        <f t="shared" si="101"/>
        <v>0.41927086106150829</v>
      </c>
      <c r="R214" s="4">
        <f t="shared" si="102"/>
        <v>98476.211979866712</v>
      </c>
      <c r="S214">
        <f t="shared" si="82"/>
        <v>9.8476211979866708E-5</v>
      </c>
      <c r="T214" s="41">
        <f t="shared" si="83"/>
        <v>7.2637432328877445E-4</v>
      </c>
      <c r="U214" s="42">
        <f t="shared" si="103"/>
        <v>0.17486027056417011</v>
      </c>
      <c r="V214" s="42">
        <f t="shared" si="104"/>
        <v>0.12023458072640798</v>
      </c>
      <c r="W214" s="42">
        <f t="shared" si="105"/>
        <v>0.11935318169611581</v>
      </c>
      <c r="X214" s="42">
        <f t="shared" si="106"/>
        <v>8.8139903029217648E-4</v>
      </c>
      <c r="Y214" s="42">
        <f t="shared" si="89"/>
        <v>2.1802020118521703E-3</v>
      </c>
      <c r="Z214" s="10">
        <f t="shared" si="107"/>
        <v>3.0014855177988138</v>
      </c>
      <c r="AA214">
        <f t="shared" si="84"/>
        <v>1040737.3722392981</v>
      </c>
      <c r="AB214" s="10">
        <f t="shared" si="85"/>
        <v>1.0407373722392981</v>
      </c>
      <c r="AC214" s="10">
        <f t="shared" si="86"/>
        <v>0.9397373722392981</v>
      </c>
      <c r="AD214" s="3">
        <f t="shared" si="87"/>
        <v>136.29258480627962</v>
      </c>
      <c r="AI214" s="94">
        <f t="shared" si="88"/>
        <v>0.11935318169611581</v>
      </c>
    </row>
    <row r="215" spans="2:35">
      <c r="B215" s="39">
        <f t="shared" si="90"/>
        <v>187</v>
      </c>
      <c r="C215" s="42">
        <f t="shared" si="91"/>
        <v>3.3633093525173017</v>
      </c>
      <c r="D215" s="10">
        <f t="shared" si="92"/>
        <v>11.636690647482617</v>
      </c>
      <c r="E215" s="40">
        <f t="shared" si="93"/>
        <v>22.726618705034767</v>
      </c>
      <c r="F215" s="40">
        <f t="shared" si="94"/>
        <v>46</v>
      </c>
      <c r="G215" s="3">
        <f t="shared" si="95"/>
        <v>78.273381294965233</v>
      </c>
      <c r="H215" s="3">
        <f t="shared" si="96"/>
        <v>111.95687429327049</v>
      </c>
      <c r="I215">
        <f t="shared" si="78"/>
        <v>1.1195687429327048E-4</v>
      </c>
      <c r="J215" s="4">
        <f t="shared" si="97"/>
        <v>553.31237603884961</v>
      </c>
      <c r="K215" s="40">
        <f t="shared" si="98"/>
        <v>4.9421920675406721</v>
      </c>
      <c r="L215" s="40">
        <f t="shared" si="79"/>
        <v>1.0578079324593279</v>
      </c>
      <c r="M215" s="10">
        <f t="shared" si="99"/>
        <v>1.0407373722392981</v>
      </c>
      <c r="N215" s="10">
        <f t="shared" si="80"/>
        <v>8.26</v>
      </c>
      <c r="O215" s="10">
        <f t="shared" si="81"/>
        <v>0.31900000000000001</v>
      </c>
      <c r="P215" s="10">
        <f t="shared" si="100"/>
        <v>8.3658846890421596</v>
      </c>
      <c r="Q215" s="42">
        <f t="shared" si="101"/>
        <v>0.42142073667888869</v>
      </c>
      <c r="R215" s="4">
        <f t="shared" si="102"/>
        <v>98330.543292275746</v>
      </c>
      <c r="S215">
        <f t="shared" si="82"/>
        <v>9.8330543292275753E-5</v>
      </c>
      <c r="T215" s="41">
        <f t="shared" si="83"/>
        <v>7.2651999197636543E-4</v>
      </c>
      <c r="U215" s="42">
        <f t="shared" si="103"/>
        <v>0.17460161250236234</v>
      </c>
      <c r="V215" s="42">
        <f t="shared" si="104"/>
        <v>0.12031303565503432</v>
      </c>
      <c r="W215" s="42">
        <f t="shared" si="105"/>
        <v>0.11943308128867576</v>
      </c>
      <c r="X215" s="42">
        <f t="shared" si="106"/>
        <v>8.7995436635855684E-4</v>
      </c>
      <c r="Y215" s="42">
        <f t="shared" si="89"/>
        <v>2.1820938042888122E-3</v>
      </c>
      <c r="Z215" s="10">
        <f t="shared" si="107"/>
        <v>3.0034876237236405</v>
      </c>
      <c r="AA215">
        <f t="shared" si="84"/>
        <v>1041364.2130984608</v>
      </c>
      <c r="AB215" s="10">
        <f t="shared" si="85"/>
        <v>1.0413642130984608</v>
      </c>
      <c r="AC215" s="10">
        <f t="shared" si="86"/>
        <v>0.94036421309846085</v>
      </c>
      <c r="AD215" s="3">
        <f t="shared" si="87"/>
        <v>136.3834971861437</v>
      </c>
      <c r="AI215" s="94">
        <f t="shared" si="88"/>
        <v>0.11943308128867576</v>
      </c>
    </row>
    <row r="216" spans="2:35">
      <c r="B216" s="39">
        <f t="shared" si="90"/>
        <v>188</v>
      </c>
      <c r="C216" s="42">
        <f t="shared" si="91"/>
        <v>3.3812949640280894</v>
      </c>
      <c r="D216" s="10">
        <f t="shared" si="92"/>
        <v>11.618705035971828</v>
      </c>
      <c r="E216" s="40">
        <f t="shared" si="93"/>
        <v>22.762589928056343</v>
      </c>
      <c r="F216" s="40">
        <f t="shared" si="94"/>
        <v>46</v>
      </c>
      <c r="G216" s="3">
        <f t="shared" si="95"/>
        <v>78.237410071943657</v>
      </c>
      <c r="H216" s="3">
        <f t="shared" si="96"/>
        <v>111.95687429327049</v>
      </c>
      <c r="I216">
        <f t="shared" si="78"/>
        <v>1.1195687429327048E-4</v>
      </c>
      <c r="J216" s="4">
        <f t="shared" si="97"/>
        <v>554.59752499262049</v>
      </c>
      <c r="K216" s="40">
        <f t="shared" si="98"/>
        <v>4.9536710317568797</v>
      </c>
      <c r="L216" s="40">
        <f t="shared" si="79"/>
        <v>1.0463289682431203</v>
      </c>
      <c r="M216" s="10">
        <f t="shared" si="99"/>
        <v>1.0413642130984608</v>
      </c>
      <c r="N216" s="10">
        <f t="shared" si="80"/>
        <v>8.26</v>
      </c>
      <c r="O216" s="10">
        <f t="shared" si="81"/>
        <v>0.31900000000000001</v>
      </c>
      <c r="P216" s="10">
        <f t="shared" si="100"/>
        <v>8.3674917400375133</v>
      </c>
      <c r="Q216" s="42">
        <f t="shared" si="101"/>
        <v>0.4235701993935907</v>
      </c>
      <c r="R216" s="4">
        <f t="shared" si="102"/>
        <v>98184.807897783656</v>
      </c>
      <c r="S216">
        <f t="shared" si="82"/>
        <v>9.818480789778366E-5</v>
      </c>
      <c r="T216" s="41">
        <f t="shared" si="83"/>
        <v>7.2666572737085748E-4</v>
      </c>
      <c r="U216" s="42">
        <f t="shared" si="103"/>
        <v>0.17434283599177852</v>
      </c>
      <c r="V216" s="42">
        <f t="shared" si="104"/>
        <v>0.12039125350433859</v>
      </c>
      <c r="W216" s="42">
        <f t="shared" si="105"/>
        <v>0.11951274773325808</v>
      </c>
      <c r="X216" s="42">
        <f t="shared" si="106"/>
        <v>8.7850577108050665E-4</v>
      </c>
      <c r="Y216" s="42">
        <f t="shared" si="89"/>
        <v>2.1839821196884004E-3</v>
      </c>
      <c r="Z216" s="10">
        <f t="shared" si="107"/>
        <v>3.0054838661377987</v>
      </c>
      <c r="AA216">
        <f t="shared" si="84"/>
        <v>1041989.2181466308</v>
      </c>
      <c r="AB216" s="10">
        <f t="shared" si="85"/>
        <v>1.0419892181466308</v>
      </c>
      <c r="AC216" s="10">
        <f t="shared" si="86"/>
        <v>0.94098921814663083</v>
      </c>
      <c r="AD216" s="3">
        <f t="shared" si="87"/>
        <v>136.474143313507</v>
      </c>
      <c r="AI216" s="94">
        <f t="shared" si="88"/>
        <v>0.11951274773325808</v>
      </c>
    </row>
    <row r="217" spans="2:35">
      <c r="B217" s="39">
        <f t="shared" si="90"/>
        <v>189</v>
      </c>
      <c r="C217" s="42">
        <f t="shared" si="91"/>
        <v>3.3992805755388771</v>
      </c>
      <c r="D217" s="10">
        <f t="shared" si="92"/>
        <v>11.60071942446104</v>
      </c>
      <c r="E217" s="40">
        <f t="shared" si="93"/>
        <v>22.798561151077919</v>
      </c>
      <c r="F217" s="40">
        <f t="shared" si="94"/>
        <v>46</v>
      </c>
      <c r="G217" s="3">
        <f t="shared" si="95"/>
        <v>78.201438848922081</v>
      </c>
      <c r="H217" s="3">
        <f t="shared" si="96"/>
        <v>111.95687429327049</v>
      </c>
      <c r="I217">
        <f t="shared" si="78"/>
        <v>1.1195687429327048E-4</v>
      </c>
      <c r="J217" s="4">
        <f t="shared" si="97"/>
        <v>555.884706445132</v>
      </c>
      <c r="K217" s="40">
        <f t="shared" si="98"/>
        <v>4.9651681502736018</v>
      </c>
      <c r="L217" s="40">
        <f t="shared" si="79"/>
        <v>1.0348318497263982</v>
      </c>
      <c r="M217" s="10">
        <f t="shared" si="99"/>
        <v>1.0419892181466308</v>
      </c>
      <c r="N217" s="10">
        <f t="shared" si="80"/>
        <v>8.26</v>
      </c>
      <c r="O217" s="10">
        <f t="shared" si="81"/>
        <v>0.31900000000000001</v>
      </c>
      <c r="P217" s="10">
        <f t="shared" si="100"/>
        <v>8.3690934287668188</v>
      </c>
      <c r="Q217" s="42">
        <f t="shared" si="101"/>
        <v>0.42571925074113171</v>
      </c>
      <c r="R217" s="4">
        <f t="shared" si="102"/>
        <v>98039.006015724837</v>
      </c>
      <c r="S217">
        <f t="shared" si="82"/>
        <v>9.8039006015724839E-5</v>
      </c>
      <c r="T217" s="41">
        <f t="shared" si="83"/>
        <v>7.2681152925291629E-4</v>
      </c>
      <c r="U217" s="42">
        <f t="shared" si="103"/>
        <v>0.17408394142188197</v>
      </c>
      <c r="V217" s="42">
        <f t="shared" si="104"/>
        <v>0.12046923410777918</v>
      </c>
      <c r="W217" s="42">
        <f t="shared" si="105"/>
        <v>0.11959218086099041</v>
      </c>
      <c r="X217" s="42">
        <f t="shared" si="106"/>
        <v>8.7705324678877261E-4</v>
      </c>
      <c r="Y217" s="42">
        <f t="shared" si="89"/>
        <v>2.1858669521502769E-3</v>
      </c>
      <c r="Z217" s="10">
        <f t="shared" si="107"/>
        <v>3.0074742408078086</v>
      </c>
      <c r="AA217">
        <f t="shared" si="84"/>
        <v>1042612.386058345</v>
      </c>
      <c r="AB217" s="10">
        <f t="shared" si="85"/>
        <v>1.0426123860583449</v>
      </c>
      <c r="AC217" s="10">
        <f t="shared" si="86"/>
        <v>0.94161238605834496</v>
      </c>
      <c r="AD217" s="3">
        <f t="shared" si="87"/>
        <v>136.56452299613414</v>
      </c>
      <c r="AI217" s="94">
        <f t="shared" si="88"/>
        <v>0.11959218086099041</v>
      </c>
    </row>
    <row r="218" spans="2:35">
      <c r="B218" s="39">
        <f t="shared" si="90"/>
        <v>190</v>
      </c>
      <c r="C218" s="42">
        <f t="shared" si="91"/>
        <v>3.4172661870496648</v>
      </c>
      <c r="D218" s="10">
        <f t="shared" si="92"/>
        <v>11.582733812950252</v>
      </c>
      <c r="E218" s="40">
        <f t="shared" si="93"/>
        <v>22.834532374099496</v>
      </c>
      <c r="F218" s="40">
        <f t="shared" si="94"/>
        <v>46</v>
      </c>
      <c r="G218" s="3">
        <f t="shared" si="95"/>
        <v>78.165467625900504</v>
      </c>
      <c r="H218" s="3">
        <f t="shared" si="96"/>
        <v>111.95687429327049</v>
      </c>
      <c r="I218">
        <f t="shared" si="78"/>
        <v>1.1195687429327048E-4</v>
      </c>
      <c r="J218" s="4">
        <f t="shared" si="97"/>
        <v>557.17392039638412</v>
      </c>
      <c r="K218" s="40">
        <f t="shared" si="98"/>
        <v>4.9766834230908392</v>
      </c>
      <c r="L218" s="40">
        <f t="shared" si="79"/>
        <v>1.0233165769091608</v>
      </c>
      <c r="M218" s="10">
        <f t="shared" si="99"/>
        <v>1.0426123860583449</v>
      </c>
      <c r="N218" s="10">
        <f t="shared" si="80"/>
        <v>8.26</v>
      </c>
      <c r="O218" s="10">
        <f t="shared" si="81"/>
        <v>0.31900000000000001</v>
      </c>
      <c r="P218" s="10">
        <f t="shared" si="100"/>
        <v>8.3706897582623814</v>
      </c>
      <c r="Q218" s="42">
        <f t="shared" si="101"/>
        <v>0.42786789225457866</v>
      </c>
      <c r="R218" s="4">
        <f t="shared" si="102"/>
        <v>97893.137865433717</v>
      </c>
      <c r="S218">
        <f t="shared" si="82"/>
        <v>9.7893137865433716E-5</v>
      </c>
      <c r="T218" s="41">
        <f t="shared" si="83"/>
        <v>7.2695739740320743E-4</v>
      </c>
      <c r="U218" s="42">
        <f t="shared" si="103"/>
        <v>0.17382492918213602</v>
      </c>
      <c r="V218" s="42">
        <f t="shared" si="104"/>
        <v>0.12054697729935777</v>
      </c>
      <c r="W218" s="42">
        <f t="shared" si="105"/>
        <v>0.11967138050341698</v>
      </c>
      <c r="X218" s="42">
        <f t="shared" si="106"/>
        <v>8.7559679594079176E-4</v>
      </c>
      <c r="Y218" s="42">
        <f t="shared" si="89"/>
        <v>2.1877482957750765E-3</v>
      </c>
      <c r="Z218" s="10">
        <f t="shared" si="107"/>
        <v>3.0094587435109905</v>
      </c>
      <c r="AA218">
        <f t="shared" si="84"/>
        <v>1043233.715511521</v>
      </c>
      <c r="AB218" s="10">
        <f t="shared" si="85"/>
        <v>1.043233715511521</v>
      </c>
      <c r="AC218" s="10">
        <f t="shared" si="86"/>
        <v>0.94223371551152102</v>
      </c>
      <c r="AD218" s="3">
        <f t="shared" si="87"/>
        <v>136.65463604228006</v>
      </c>
      <c r="AI218" s="94">
        <f t="shared" si="88"/>
        <v>0.11967138050341698</v>
      </c>
    </row>
    <row r="219" spans="2:35">
      <c r="B219" s="39">
        <f t="shared" si="90"/>
        <v>191</v>
      </c>
      <c r="C219" s="42">
        <f t="shared" si="91"/>
        <v>3.4352517985604525</v>
      </c>
      <c r="D219" s="10">
        <f t="shared" si="92"/>
        <v>11.564748201439464</v>
      </c>
      <c r="E219" s="40">
        <f t="shared" si="93"/>
        <v>22.870503597121072</v>
      </c>
      <c r="F219" s="40">
        <f t="shared" si="94"/>
        <v>46</v>
      </c>
      <c r="G219" s="3">
        <f t="shared" si="95"/>
        <v>78.129496402878928</v>
      </c>
      <c r="H219" s="3">
        <f t="shared" si="96"/>
        <v>111.95687429327049</v>
      </c>
      <c r="I219">
        <f t="shared" si="78"/>
        <v>1.1195687429327048E-4</v>
      </c>
      <c r="J219" s="4">
        <f t="shared" si="97"/>
        <v>558.46516684637709</v>
      </c>
      <c r="K219" s="40">
        <f t="shared" si="98"/>
        <v>4.9882168502085928</v>
      </c>
      <c r="L219" s="40">
        <f t="shared" si="79"/>
        <v>1.0117831497914072</v>
      </c>
      <c r="M219" s="10">
        <f t="shared" si="99"/>
        <v>1.043233715511521</v>
      </c>
      <c r="N219" s="10">
        <f t="shared" si="80"/>
        <v>8.26</v>
      </c>
      <c r="O219" s="10">
        <f t="shared" si="81"/>
        <v>0.31900000000000001</v>
      </c>
      <c r="P219" s="10">
        <f t="shared" si="100"/>
        <v>8.3722807315411121</v>
      </c>
      <c r="Q219" s="42">
        <f t="shared" si="101"/>
        <v>0.43001612546456053</v>
      </c>
      <c r="R219" s="4">
        <f t="shared" si="102"/>
        <v>97747.203666244648</v>
      </c>
      <c r="S219">
        <f t="shared" si="82"/>
        <v>9.7747203666244647E-5</v>
      </c>
      <c r="T219" s="41">
        <f t="shared" si="83"/>
        <v>7.2710333160239658E-4</v>
      </c>
      <c r="U219" s="42">
        <f t="shared" si="103"/>
        <v>0.17356579966200397</v>
      </c>
      <c r="V219" s="42">
        <f t="shared" si="104"/>
        <v>0.12062448291367442</v>
      </c>
      <c r="W219" s="42">
        <f t="shared" si="105"/>
        <v>0.11975034649251177</v>
      </c>
      <c r="X219" s="42">
        <f t="shared" si="106"/>
        <v>8.7413642116264401E-4</v>
      </c>
      <c r="Y219" s="42">
        <f t="shared" si="89"/>
        <v>2.189626144665073E-3</v>
      </c>
      <c r="Z219" s="10">
        <f t="shared" si="107"/>
        <v>3.0114373700359152</v>
      </c>
      <c r="AA219">
        <f t="shared" si="84"/>
        <v>1043853.2051875996</v>
      </c>
      <c r="AB219" s="10">
        <f t="shared" si="85"/>
        <v>1.0438532051875997</v>
      </c>
      <c r="AC219" s="10">
        <f t="shared" si="86"/>
        <v>0.94285320518759974</v>
      </c>
      <c r="AD219" s="3">
        <f t="shared" si="87"/>
        <v>136.74448226071061</v>
      </c>
      <c r="AI219" s="94">
        <f t="shared" si="88"/>
        <v>0.11975034649251177</v>
      </c>
    </row>
    <row r="220" spans="2:35">
      <c r="B220" s="39">
        <f t="shared" si="90"/>
        <v>192</v>
      </c>
      <c r="C220" s="42">
        <f t="shared" si="91"/>
        <v>3.4532374100712402</v>
      </c>
      <c r="D220" s="10">
        <f t="shared" si="92"/>
        <v>11.546762589928676</v>
      </c>
      <c r="E220" s="40">
        <f t="shared" si="93"/>
        <v>22.906474820142648</v>
      </c>
      <c r="F220" s="40">
        <f t="shared" si="94"/>
        <v>46</v>
      </c>
      <c r="G220" s="3">
        <f t="shared" si="95"/>
        <v>78.093525179857352</v>
      </c>
      <c r="H220" s="3">
        <f t="shared" si="96"/>
        <v>111.95687429327049</v>
      </c>
      <c r="I220">
        <f t="shared" ref="I220:I230" si="108">H220/1000^2</f>
        <v>1.1195687429327048E-4</v>
      </c>
      <c r="J220" s="4">
        <f t="shared" si="97"/>
        <v>559.75844579511067</v>
      </c>
      <c r="K220" s="40">
        <f t="shared" si="98"/>
        <v>4.9997684316268618</v>
      </c>
      <c r="L220" s="40">
        <f t="shared" ref="L220:L230" si="109">IF((gstar-K220)&lt;0,0,gstar-K220)</f>
        <v>1.0002315683731382</v>
      </c>
      <c r="M220" s="10">
        <f t="shared" si="99"/>
        <v>1.0438532051875997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8.3738663516049012</v>
      </c>
      <c r="Q220" s="42">
        <f t="shared" si="101"/>
        <v>0.43216395189928036</v>
      </c>
      <c r="R220" s="4">
        <f t="shared" si="102"/>
        <v>97601.203637492072</v>
      </c>
      <c r="S220">
        <f t="shared" ref="S220:S230" si="112">R220/1000^3</f>
        <v>9.7601203637492071E-5</v>
      </c>
      <c r="T220" s="41">
        <f t="shared" ref="T220:T230" si="113">(vc/1000^3-S220)</f>
        <v>7.272493316311491E-4</v>
      </c>
      <c r="U220" s="42">
        <f t="shared" si="103"/>
        <v>0.17330655325094915</v>
      </c>
      <c r="V220" s="42">
        <f t="shared" si="104"/>
        <v>0.1207017507858526</v>
      </c>
      <c r="W220" s="42">
        <f t="shared" si="105"/>
        <v>0.11982907866069652</v>
      </c>
      <c r="X220" s="42">
        <f t="shared" si="106"/>
        <v>8.7267212515608483E-4</v>
      </c>
      <c r="Y220" s="42">
        <f t="shared" si="89"/>
        <v>2.1915004929243262E-3</v>
      </c>
      <c r="Z220" s="10">
        <f t="shared" si="107"/>
        <v>3.0134101161825821</v>
      </c>
      <c r="AA220">
        <f t="shared" ref="AA220:AA230" si="114">Z220*rat*to+patm*1000000</f>
        <v>1044470.8537715994</v>
      </c>
      <c r="AB220" s="10">
        <f t="shared" ref="AB220:AB230" si="115">AA220/1000000</f>
        <v>1.0444708537715994</v>
      </c>
      <c r="AC220" s="10">
        <f t="shared" ref="AC220:AC230" si="116">AB220-patm</f>
        <v>0.94347085377159945</v>
      </c>
      <c r="AD220" s="3">
        <f t="shared" ref="AD220:AD230" si="117">AC220*1000000/6895</f>
        <v>136.83406146071059</v>
      </c>
      <c r="AI220" s="94">
        <f t="shared" si="88"/>
        <v>0.11982907866069652</v>
      </c>
    </row>
    <row r="221" spans="2:35">
      <c r="B221" s="39">
        <f t="shared" si="90"/>
        <v>193</v>
      </c>
      <c r="C221" s="42">
        <f t="shared" si="91"/>
        <v>3.4712230215820279</v>
      </c>
      <c r="D221" s="10">
        <f t="shared" si="92"/>
        <v>11.528776978417888</v>
      </c>
      <c r="E221" s="40">
        <f t="shared" si="93"/>
        <v>22.942446043164225</v>
      </c>
      <c r="F221" s="40">
        <f t="shared" si="94"/>
        <v>46</v>
      </c>
      <c r="G221" s="3">
        <f t="shared" si="95"/>
        <v>78.057553956835775</v>
      </c>
      <c r="H221" s="3">
        <f t="shared" si="96"/>
        <v>111.95687429327049</v>
      </c>
      <c r="I221">
        <f t="shared" si="108"/>
        <v>1.1195687429327048E-4</v>
      </c>
      <c r="J221" s="4">
        <f t="shared" si="97"/>
        <v>561.05375724258533</v>
      </c>
      <c r="K221" s="40">
        <f t="shared" si="98"/>
        <v>5.0113381673456487</v>
      </c>
      <c r="L221" s="40">
        <f t="shared" si="109"/>
        <v>0.98866183265435126</v>
      </c>
      <c r="M221" s="10">
        <f t="shared" si="99"/>
        <v>1.0444708537715994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8.3754466214408421</v>
      </c>
      <c r="Q221" s="42">
        <f t="shared" si="101"/>
        <v>0.43431137308452739</v>
      </c>
      <c r="R221" s="4">
        <f t="shared" si="102"/>
        <v>97455.137998510327</v>
      </c>
      <c r="S221">
        <f t="shared" si="112"/>
        <v>9.7455137998510332E-5</v>
      </c>
      <c r="T221" s="41">
        <f t="shared" si="113"/>
        <v>7.2739539727013089E-4</v>
      </c>
      <c r="U221" s="42">
        <f t="shared" si="103"/>
        <v>0.17304719033843485</v>
      </c>
      <c r="V221" s="42">
        <f t="shared" si="104"/>
        <v>0.12077878075160381</v>
      </c>
      <c r="W221" s="42">
        <f t="shared" si="105"/>
        <v>0.1199075768408475</v>
      </c>
      <c r="X221" s="42">
        <f t="shared" si="106"/>
        <v>8.7120391075630466E-4</v>
      </c>
      <c r="Y221" s="42">
        <f t="shared" si="89"/>
        <v>2.1933713346589546E-3</v>
      </c>
      <c r="Z221" s="10">
        <f t="shared" si="107"/>
        <v>3.015376977762767</v>
      </c>
      <c r="AA221">
        <f t="shared" si="114"/>
        <v>1045086.6599522259</v>
      </c>
      <c r="AB221" s="10">
        <f t="shared" si="115"/>
        <v>1.0450866599522259</v>
      </c>
      <c r="AC221" s="10">
        <f t="shared" si="116"/>
        <v>0.94408665995222596</v>
      </c>
      <c r="AD221" s="3">
        <f t="shared" si="117"/>
        <v>136.9233734520995</v>
      </c>
      <c r="AI221" s="94">
        <f t="shared" ref="AI221:AI230" si="118">($M221-patm)*1000000*$I221/SQRT(rat*to)*SQRT(k)*(2/(k+1))^((k+1)/2/(k-1))</f>
        <v>0.1199075768408475</v>
      </c>
    </row>
    <row r="222" spans="2:35">
      <c r="B222" s="39">
        <f t="shared" si="90"/>
        <v>194</v>
      </c>
      <c r="C222" s="42">
        <f t="shared" si="91"/>
        <v>3.4892086330928156</v>
      </c>
      <c r="D222" s="10">
        <f t="shared" si="92"/>
        <v>11.5107913669071</v>
      </c>
      <c r="E222" s="40">
        <f t="shared" si="93"/>
        <v>22.978417266185801</v>
      </c>
      <c r="F222" s="40">
        <f t="shared" si="94"/>
        <v>46</v>
      </c>
      <c r="G222" s="3">
        <f t="shared" si="95"/>
        <v>78.021582733814199</v>
      </c>
      <c r="H222" s="3">
        <f t="shared" si="96"/>
        <v>111.95687429327049</v>
      </c>
      <c r="I222">
        <f t="shared" si="108"/>
        <v>1.1195687429327048E-4</v>
      </c>
      <c r="J222" s="4">
        <f t="shared" si="97"/>
        <v>562.35110118880038</v>
      </c>
      <c r="K222" s="40">
        <f t="shared" si="98"/>
        <v>5.0229260573649492</v>
      </c>
      <c r="L222" s="40">
        <f t="shared" si="109"/>
        <v>0.97707394263505076</v>
      </c>
      <c r="M222" s="10">
        <f t="shared" si="99"/>
        <v>1.0450866599522259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8.3770215440215221</v>
      </c>
      <c r="Q222" s="42">
        <f t="shared" si="101"/>
        <v>0.43645839054368907</v>
      </c>
      <c r="R222" s="4">
        <f t="shared" si="102"/>
        <v>97309.006968633883</v>
      </c>
      <c r="S222">
        <f t="shared" si="112"/>
        <v>9.7309006968633881E-5</v>
      </c>
      <c r="T222" s="41">
        <f t="shared" si="113"/>
        <v>7.2754152830000732E-4</v>
      </c>
      <c r="U222" s="42">
        <f t="shared" si="103"/>
        <v>0.17278771131392442</v>
      </c>
      <c r="V222" s="42">
        <f t="shared" si="104"/>
        <v>0.12085557264715667</v>
      </c>
      <c r="W222" s="42">
        <f t="shared" si="105"/>
        <v>0.11998584086630984</v>
      </c>
      <c r="X222" s="42">
        <f t="shared" si="106"/>
        <v>8.6973178084683023E-4</v>
      </c>
      <c r="Y222" s="42">
        <f t="shared" ref="Y222:Y285" si="119">IF((X222*(Q222-Q221)+Y221)&lt;0,0,X222*(Q222-Q221)+Y221)</f>
        <v>2.1952386639772204E-3</v>
      </c>
      <c r="Z222" s="10">
        <f t="shared" si="107"/>
        <v>3.0173379506001159</v>
      </c>
      <c r="AA222">
        <f t="shared" si="114"/>
        <v>1045700.6224219012</v>
      </c>
      <c r="AB222" s="10">
        <f t="shared" si="115"/>
        <v>1.0457006224219012</v>
      </c>
      <c r="AC222" s="10">
        <f t="shared" si="116"/>
        <v>0.94470062242190123</v>
      </c>
      <c r="AD222" s="3">
        <f t="shared" si="117"/>
        <v>137.01241804523585</v>
      </c>
      <c r="AI222" s="94">
        <f t="shared" si="118"/>
        <v>0.11998584086630984</v>
      </c>
    </row>
    <row r="223" spans="2:35">
      <c r="B223" s="39">
        <f t="shared" si="90"/>
        <v>195</v>
      </c>
      <c r="C223" s="42">
        <f t="shared" si="91"/>
        <v>3.5071942446036033</v>
      </c>
      <c r="D223" s="10">
        <f t="shared" si="92"/>
        <v>11.492805755396311</v>
      </c>
      <c r="E223" s="40">
        <f t="shared" si="93"/>
        <v>23.014388489207377</v>
      </c>
      <c r="F223" s="40">
        <f t="shared" si="94"/>
        <v>46</v>
      </c>
      <c r="G223" s="3">
        <f t="shared" si="95"/>
        <v>77.985611510792623</v>
      </c>
      <c r="H223" s="3">
        <f t="shared" si="96"/>
        <v>111.95687429327049</v>
      </c>
      <c r="I223">
        <f t="shared" si="108"/>
        <v>1.1195687429327048E-4</v>
      </c>
      <c r="J223" s="4">
        <f t="shared" si="97"/>
        <v>563.65047763375628</v>
      </c>
      <c r="K223" s="40">
        <f t="shared" si="98"/>
        <v>5.0345321016847668</v>
      </c>
      <c r="L223" s="40">
        <f t="shared" si="109"/>
        <v>0.96546789831523316</v>
      </c>
      <c r="M223" s="10">
        <f t="shared" si="99"/>
        <v>1.0457006224219012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8.3785911223051652</v>
      </c>
      <c r="Q223" s="42">
        <f t="shared" si="101"/>
        <v>0.4386050057977629</v>
      </c>
      <c r="R223" s="4">
        <f t="shared" si="102"/>
        <v>97162.810767197079</v>
      </c>
      <c r="S223">
        <f t="shared" si="112"/>
        <v>9.7162810767197075E-5</v>
      </c>
      <c r="T223" s="41">
        <f t="shared" si="113"/>
        <v>7.2768772450144405E-4</v>
      </c>
      <c r="U223" s="42">
        <f t="shared" si="103"/>
        <v>0.17252811656688116</v>
      </c>
      <c r="V223" s="42">
        <f t="shared" si="104"/>
        <v>0.12093212630936299</v>
      </c>
      <c r="W223" s="42">
        <f t="shared" si="105"/>
        <v>0.1200638705709008</v>
      </c>
      <c r="X223" s="42">
        <f t="shared" si="106"/>
        <v>8.6825573846219251E-4</v>
      </c>
      <c r="Y223" s="42">
        <f t="shared" si="119"/>
        <v>2.1971024749898407E-3</v>
      </c>
      <c r="Z223" s="10">
        <f t="shared" si="107"/>
        <v>3.0192930305305441</v>
      </c>
      <c r="AA223">
        <f t="shared" si="114"/>
        <v>1046312.7398768893</v>
      </c>
      <c r="AB223" s="10">
        <f t="shared" si="115"/>
        <v>1.0463127398768892</v>
      </c>
      <c r="AC223" s="10">
        <f t="shared" si="116"/>
        <v>0.94531273987688924</v>
      </c>
      <c r="AD223" s="3">
        <f t="shared" si="117"/>
        <v>137.10119505103543</v>
      </c>
      <c r="AI223" s="94">
        <f t="shared" si="118"/>
        <v>0.1200638705709008</v>
      </c>
    </row>
    <row r="224" spans="2:35">
      <c r="B224" s="39">
        <f t="shared" si="90"/>
        <v>196</v>
      </c>
      <c r="C224" s="42">
        <f t="shared" si="91"/>
        <v>3.525179856114391</v>
      </c>
      <c r="D224" s="10">
        <f t="shared" si="92"/>
        <v>11.474820143885523</v>
      </c>
      <c r="E224" s="40">
        <f t="shared" si="93"/>
        <v>23.050359712228953</v>
      </c>
      <c r="F224" s="40">
        <f t="shared" si="94"/>
        <v>46</v>
      </c>
      <c r="G224" s="3">
        <f t="shared" si="95"/>
        <v>77.949640287771047</v>
      </c>
      <c r="H224" s="3">
        <f t="shared" si="96"/>
        <v>111.95687429327049</v>
      </c>
      <c r="I224">
        <f t="shared" si="108"/>
        <v>1.1195687429327048E-4</v>
      </c>
      <c r="J224" s="4">
        <f t="shared" si="97"/>
        <v>564.95188657745325</v>
      </c>
      <c r="K224" s="40">
        <f t="shared" si="98"/>
        <v>5.0461563003051024</v>
      </c>
      <c r="L224" s="40">
        <f t="shared" si="109"/>
        <v>0.95384369969489757</v>
      </c>
      <c r="M224" s="10">
        <f t="shared" si="99"/>
        <v>1.0463127398768892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8.3801553592359763</v>
      </c>
      <c r="Q224" s="42">
        <f t="shared" si="101"/>
        <v>0.44075122036536818</v>
      </c>
      <c r="R224" s="4">
        <f t="shared" si="102"/>
        <v>97016.549613534298</v>
      </c>
      <c r="S224">
        <f t="shared" si="112"/>
        <v>9.7016549613534298E-5</v>
      </c>
      <c r="T224" s="41">
        <f t="shared" si="113"/>
        <v>7.278339856551069E-4</v>
      </c>
      <c r="U224" s="42">
        <f t="shared" si="103"/>
        <v>0.17226840648676831</v>
      </c>
      <c r="V224" s="42">
        <f t="shared" si="104"/>
        <v>0.1210084415756431</v>
      </c>
      <c r="W224" s="42">
        <f t="shared" si="105"/>
        <v>0.12014166578892602</v>
      </c>
      <c r="X224" s="42">
        <f t="shared" si="106"/>
        <v>8.6677578671708055E-4</v>
      </c>
      <c r="Y224" s="42">
        <f t="shared" si="119"/>
        <v>2.1989627618101402E-3</v>
      </c>
      <c r="Z224" s="10">
        <f t="shared" si="107"/>
        <v>3.0212422134024197</v>
      </c>
      <c r="AA224">
        <f t="shared" si="114"/>
        <v>1046923.0110173522</v>
      </c>
      <c r="AB224" s="10">
        <f t="shared" si="115"/>
        <v>1.0469230110173522</v>
      </c>
      <c r="AC224" s="10">
        <f t="shared" si="116"/>
        <v>0.94592301101735221</v>
      </c>
      <c r="AD224" s="3">
        <f t="shared" si="117"/>
        <v>137.1897042809793</v>
      </c>
      <c r="AI224" s="94">
        <f t="shared" si="118"/>
        <v>0.12014166578892602</v>
      </c>
    </row>
    <row r="225" spans="2:35">
      <c r="B225" s="39">
        <f t="shared" si="90"/>
        <v>197</v>
      </c>
      <c r="C225" s="42">
        <f t="shared" si="91"/>
        <v>3.5431654676251787</v>
      </c>
      <c r="D225" s="10">
        <f t="shared" si="92"/>
        <v>11.456834532374735</v>
      </c>
      <c r="E225" s="40">
        <f t="shared" si="93"/>
        <v>23.08633093525053</v>
      </c>
      <c r="F225" s="40">
        <f t="shared" si="94"/>
        <v>46</v>
      </c>
      <c r="G225" s="3">
        <f t="shared" si="95"/>
        <v>77.91366906474947</v>
      </c>
      <c r="H225" s="3">
        <f t="shared" si="96"/>
        <v>111.95687429327049</v>
      </c>
      <c r="I225">
        <f t="shared" si="108"/>
        <v>1.1195687429327048E-4</v>
      </c>
      <c r="J225" s="4">
        <f t="shared" si="97"/>
        <v>566.25532801989038</v>
      </c>
      <c r="K225" s="40">
        <f t="shared" si="98"/>
        <v>5.0577986532259498</v>
      </c>
      <c r="L225" s="40">
        <f t="shared" si="109"/>
        <v>0.94220134677405021</v>
      </c>
      <c r="M225" s="10">
        <f t="shared" si="99"/>
        <v>1.0469230110173522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8.3817142577443491</v>
      </c>
      <c r="Q225" s="42">
        <f t="shared" si="101"/>
        <v>0.4428970357627578</v>
      </c>
      <c r="R225" s="4">
        <f t="shared" si="102"/>
        <v>96870.223726980024</v>
      </c>
      <c r="S225">
        <f t="shared" si="112"/>
        <v>9.6870223726980029E-5</v>
      </c>
      <c r="T225" s="41">
        <f t="shared" si="113"/>
        <v>7.279803115416611E-4</v>
      </c>
      <c r="U225" s="42">
        <f t="shared" si="103"/>
        <v>0.17200858146304934</v>
      </c>
      <c r="V225" s="42">
        <f t="shared" si="104"/>
        <v>0.12108451828383726</v>
      </c>
      <c r="W225" s="42">
        <f t="shared" si="105"/>
        <v>0.12021922635518653</v>
      </c>
      <c r="X225" s="42">
        <f t="shared" si="106"/>
        <v>8.652919286507299E-4</v>
      </c>
      <c r="Y225" s="42">
        <f t="shared" si="119"/>
        <v>2.2008195185538757E-3</v>
      </c>
      <c r="Z225" s="10">
        <f t="shared" si="107"/>
        <v>3.0231854950762997</v>
      </c>
      <c r="AA225">
        <f t="shared" si="114"/>
        <v>1047531.4345472688</v>
      </c>
      <c r="AB225" s="10">
        <f t="shared" si="115"/>
        <v>1.0475314345472688</v>
      </c>
      <c r="AC225" s="10">
        <f t="shared" si="116"/>
        <v>0.94653143454726885</v>
      </c>
      <c r="AD225" s="3">
        <f t="shared" si="117"/>
        <v>137.27794554710209</v>
      </c>
      <c r="AI225" s="94">
        <f t="shared" si="118"/>
        <v>0.12021922635518653</v>
      </c>
    </row>
    <row r="226" spans="2:35">
      <c r="B226" s="39">
        <f t="shared" si="90"/>
        <v>198</v>
      </c>
      <c r="C226" s="42">
        <f t="shared" si="91"/>
        <v>3.5611510791359664</v>
      </c>
      <c r="D226" s="10">
        <f t="shared" si="92"/>
        <v>11.438848920863947</v>
      </c>
      <c r="E226" s="40">
        <f t="shared" si="93"/>
        <v>23.122302158272106</v>
      </c>
      <c r="F226" s="40">
        <f t="shared" si="94"/>
        <v>46</v>
      </c>
      <c r="G226" s="3">
        <f t="shared" si="95"/>
        <v>77.877697841727894</v>
      </c>
      <c r="H226" s="3">
        <f t="shared" si="96"/>
        <v>111.95687429327049</v>
      </c>
      <c r="I226">
        <f t="shared" si="108"/>
        <v>1.1195687429327048E-4</v>
      </c>
      <c r="J226" s="4">
        <f t="shared" si="97"/>
        <v>567.56080196106859</v>
      </c>
      <c r="K226" s="40">
        <f t="shared" si="98"/>
        <v>5.0694591604473151</v>
      </c>
      <c r="L226" s="40">
        <f t="shared" si="109"/>
        <v>0.93054083955268485</v>
      </c>
      <c r="M226" s="10">
        <f t="shared" si="99"/>
        <v>1.0475314345472688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8.3832678207466795</v>
      </c>
      <c r="Q226" s="42">
        <f t="shared" si="101"/>
        <v>0.44504245350382976</v>
      </c>
      <c r="R226" s="4">
        <f t="shared" si="102"/>
        <v>96723.833326868567</v>
      </c>
      <c r="S226">
        <f t="shared" si="112"/>
        <v>9.6723833326868572E-5</v>
      </c>
      <c r="T226" s="41">
        <f t="shared" si="113"/>
        <v>7.2812670194177256E-4</v>
      </c>
      <c r="U226" s="42">
        <f t="shared" si="103"/>
        <v>0.17174864188518746</v>
      </c>
      <c r="V226" s="42">
        <f t="shared" si="104"/>
        <v>0.12116035627262244</v>
      </c>
      <c r="W226" s="42">
        <f t="shared" si="105"/>
        <v>0.12029655210496842</v>
      </c>
      <c r="X226" s="42">
        <f t="shared" si="106"/>
        <v>8.6380416765401147E-4</v>
      </c>
      <c r="Y226" s="42">
        <f t="shared" si="119"/>
        <v>2.2026727393399726E-3</v>
      </c>
      <c r="Z226" s="10">
        <f t="shared" si="107"/>
        <v>3.0251228714259097</v>
      </c>
      <c r="AA226">
        <f t="shared" si="114"/>
        <v>1048138.0091747408</v>
      </c>
      <c r="AB226" s="10">
        <f t="shared" si="115"/>
        <v>1.0481380091747408</v>
      </c>
      <c r="AC226" s="10">
        <f t="shared" si="116"/>
        <v>0.94713800917474078</v>
      </c>
      <c r="AD226" s="3">
        <f t="shared" si="117"/>
        <v>137.36591866203636</v>
      </c>
      <c r="AI226" s="94">
        <f t="shared" si="118"/>
        <v>0.12029655210496842</v>
      </c>
    </row>
    <row r="227" spans="2:35">
      <c r="B227" s="39">
        <f t="shared" si="90"/>
        <v>199</v>
      </c>
      <c r="C227" s="42">
        <f t="shared" si="91"/>
        <v>3.5791366906467541</v>
      </c>
      <c r="D227" s="10">
        <f t="shared" si="92"/>
        <v>11.420863309353159</v>
      </c>
      <c r="E227" s="40">
        <f t="shared" si="93"/>
        <v>23.158273381293682</v>
      </c>
      <c r="F227" s="40">
        <f t="shared" si="94"/>
        <v>46</v>
      </c>
      <c r="G227" s="3">
        <f t="shared" si="95"/>
        <v>77.841726618706318</v>
      </c>
      <c r="H227" s="3">
        <f t="shared" si="96"/>
        <v>111.95687429327049</v>
      </c>
      <c r="I227">
        <f t="shared" si="108"/>
        <v>1.1195687429327048E-4</v>
      </c>
      <c r="J227" s="4">
        <f t="shared" si="97"/>
        <v>568.86830840098764</v>
      </c>
      <c r="K227" s="40">
        <f t="shared" si="98"/>
        <v>5.0811378219691976</v>
      </c>
      <c r="L227" s="40">
        <f t="shared" si="109"/>
        <v>0.91886217803080239</v>
      </c>
      <c r="M227" s="10">
        <f t="shared" si="99"/>
        <v>1.0481380091747408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8.3848160511462027</v>
      </c>
      <c r="Q227" s="42">
        <f t="shared" si="101"/>
        <v>0.44718747510013884</v>
      </c>
      <c r="R227" s="4">
        <f t="shared" si="102"/>
        <v>96577.378632534354</v>
      </c>
      <c r="S227">
        <f t="shared" si="112"/>
        <v>9.657737863253435E-5</v>
      </c>
      <c r="T227" s="41">
        <f t="shared" si="113"/>
        <v>7.2827315663610685E-4</v>
      </c>
      <c r="U227" s="42">
        <f t="shared" si="103"/>
        <v>0.17148858814264595</v>
      </c>
      <c r="V227" s="42">
        <f t="shared" si="104"/>
        <v>0.12123595538104721</v>
      </c>
      <c r="W227" s="42">
        <f t="shared" si="105"/>
        <v>0.12037364287408181</v>
      </c>
      <c r="X227" s="42">
        <f t="shared" si="106"/>
        <v>8.6231250696540418E-4</v>
      </c>
      <c r="Y227" s="42">
        <f t="shared" si="119"/>
        <v>2.2045224182901807E-3</v>
      </c>
      <c r="Z227" s="10">
        <f t="shared" si="107"/>
        <v>3.0270543383376478</v>
      </c>
      <c r="AA227">
        <f t="shared" si="114"/>
        <v>1048742.733611837</v>
      </c>
      <c r="AB227" s="10">
        <f t="shared" si="115"/>
        <v>1.0487427336118371</v>
      </c>
      <c r="AC227" s="10">
        <f t="shared" si="116"/>
        <v>0.94774273361183714</v>
      </c>
      <c r="AD227" s="3">
        <f t="shared" si="117"/>
        <v>137.45362343899015</v>
      </c>
      <c r="AI227" s="94">
        <f t="shared" si="118"/>
        <v>0.12037364287408181</v>
      </c>
    </row>
    <row r="228" spans="2:35">
      <c r="B228" s="39">
        <f t="shared" si="90"/>
        <v>200</v>
      </c>
      <c r="C228" s="42">
        <f t="shared" si="91"/>
        <v>3.5971223021575418</v>
      </c>
      <c r="D228" s="10">
        <f t="shared" si="92"/>
        <v>11.402877697842371</v>
      </c>
      <c r="E228" s="40">
        <f t="shared" si="93"/>
        <v>23.194244604315259</v>
      </c>
      <c r="F228" s="40">
        <f t="shared" si="94"/>
        <v>46</v>
      </c>
      <c r="G228" s="3">
        <f t="shared" si="95"/>
        <v>77.805755395684741</v>
      </c>
      <c r="H228" s="3">
        <f t="shared" si="96"/>
        <v>111.95687429327049</v>
      </c>
      <c r="I228">
        <f t="shared" si="108"/>
        <v>1.1195687429327048E-4</v>
      </c>
      <c r="J228" s="4">
        <f t="shared" si="97"/>
        <v>570.17784733964709</v>
      </c>
      <c r="K228" s="40">
        <f t="shared" si="98"/>
        <v>5.0928346377915927</v>
      </c>
      <c r="L228" s="40">
        <f t="shared" si="109"/>
        <v>0.90716536220840727</v>
      </c>
      <c r="M228" s="10">
        <f t="shared" si="99"/>
        <v>1.0487427336118371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8.38635895183263</v>
      </c>
      <c r="Q228" s="42">
        <f t="shared" si="101"/>
        <v>0.44933210206090796</v>
      </c>
      <c r="R228" s="4">
        <f t="shared" si="102"/>
        <v>96430.859863311794</v>
      </c>
      <c r="S228">
        <f t="shared" si="112"/>
        <v>9.6430859863311789E-5</v>
      </c>
      <c r="T228" s="41">
        <f t="shared" si="113"/>
        <v>7.2841967540532944E-4</v>
      </c>
      <c r="U228" s="42">
        <f t="shared" si="103"/>
        <v>0.17122842062488822</v>
      </c>
      <c r="V228" s="42">
        <f t="shared" si="104"/>
        <v>0.12131131544873845</v>
      </c>
      <c r="W228" s="42">
        <f t="shared" si="105"/>
        <v>0.12045049849884094</v>
      </c>
      <c r="X228" s="42">
        <f t="shared" si="106"/>
        <v>8.6081694989750823E-4</v>
      </c>
      <c r="Y228" s="42">
        <f t="shared" si="119"/>
        <v>2.2063685495292179E-3</v>
      </c>
      <c r="Z228" s="10">
        <f t="shared" si="107"/>
        <v>3.0289798917107547</v>
      </c>
      <c r="AA228">
        <f t="shared" si="114"/>
        <v>1049345.6065746481</v>
      </c>
      <c r="AB228" s="10">
        <f t="shared" si="115"/>
        <v>1.049345606574648</v>
      </c>
      <c r="AC228" s="10">
        <f t="shared" si="116"/>
        <v>0.94834560657464806</v>
      </c>
      <c r="AD228" s="3">
        <f t="shared" si="117"/>
        <v>137.54105969175461</v>
      </c>
      <c r="AI228" s="94">
        <f t="shared" si="118"/>
        <v>0.12045049849884094</v>
      </c>
    </row>
    <row r="229" spans="2:35">
      <c r="B229" s="39">
        <f t="shared" si="90"/>
        <v>201</v>
      </c>
      <c r="C229" s="42">
        <f t="shared" si="91"/>
        <v>3.6151079136683295</v>
      </c>
      <c r="D229" s="10">
        <f t="shared" si="92"/>
        <v>11.384892086331583</v>
      </c>
      <c r="E229" s="40">
        <f t="shared" si="93"/>
        <v>23.230215827336835</v>
      </c>
      <c r="F229" s="40">
        <f t="shared" si="94"/>
        <v>46</v>
      </c>
      <c r="G229" s="3">
        <f t="shared" si="95"/>
        <v>77.769784172663165</v>
      </c>
      <c r="H229" s="3">
        <f t="shared" si="96"/>
        <v>111.95687429327049</v>
      </c>
      <c r="I229">
        <f t="shared" si="108"/>
        <v>1.1195687429327048E-4</v>
      </c>
      <c r="J229" s="4">
        <f t="shared" si="97"/>
        <v>571.48941877704738</v>
      </c>
      <c r="K229" s="40">
        <f t="shared" si="98"/>
        <v>5.104549607914505</v>
      </c>
      <c r="L229" s="40">
        <f t="shared" si="109"/>
        <v>0.89545039208549504</v>
      </c>
      <c r="M229" s="10">
        <f t="shared" si="99"/>
        <v>1.049345606574648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8.3878965256823275</v>
      </c>
      <c r="Q229" s="42">
        <f t="shared" si="101"/>
        <v>0.45147633589303965</v>
      </c>
      <c r="R229" s="4">
        <f t="shared" si="102"/>
        <v>96284.277238535273</v>
      </c>
      <c r="S229">
        <f t="shared" si="112"/>
        <v>9.6284277238535272E-5</v>
      </c>
      <c r="T229" s="41">
        <f t="shared" si="113"/>
        <v>7.285662580301059E-4</v>
      </c>
      <c r="U229" s="42">
        <f t="shared" si="103"/>
        <v>0.17096813972137756</v>
      </c>
      <c r="V229" s="42">
        <f t="shared" si="104"/>
        <v>0.12138643631599558</v>
      </c>
      <c r="W229" s="42">
        <f t="shared" si="105"/>
        <v>0.12052711881607124</v>
      </c>
      <c r="X229" s="42">
        <f t="shared" si="106"/>
        <v>8.5931749992433637E-4</v>
      </c>
      <c r="Y229" s="42">
        <f t="shared" si="119"/>
        <v>2.2082111271850987E-3</v>
      </c>
      <c r="Z229" s="10">
        <f t="shared" si="107"/>
        <v>3.0308995274577355</v>
      </c>
      <c r="AA229">
        <f t="shared" si="114"/>
        <v>1049946.6267834173</v>
      </c>
      <c r="AB229" s="10">
        <f t="shared" si="115"/>
        <v>1.0499466267834172</v>
      </c>
      <c r="AC229" s="10">
        <f t="shared" si="116"/>
        <v>0.94894662678341724</v>
      </c>
      <c r="AD229" s="3">
        <f t="shared" si="117"/>
        <v>137.62822723472331</v>
      </c>
      <c r="AI229" s="94">
        <f t="shared" si="118"/>
        <v>0.12052711881607124</v>
      </c>
    </row>
    <row r="230" spans="2:35">
      <c r="B230" s="39">
        <f t="shared" si="90"/>
        <v>202</v>
      </c>
      <c r="C230" s="42">
        <f t="shared" si="91"/>
        <v>3.6330935251791172</v>
      </c>
      <c r="D230" s="10">
        <f t="shared" si="92"/>
        <v>11.366906474820794</v>
      </c>
      <c r="E230" s="40">
        <f t="shared" si="93"/>
        <v>23.266187050358411</v>
      </c>
      <c r="F230" s="40">
        <f t="shared" si="94"/>
        <v>46</v>
      </c>
      <c r="G230" s="3">
        <f t="shared" si="95"/>
        <v>77.733812949641589</v>
      </c>
      <c r="H230" s="3">
        <f t="shared" si="96"/>
        <v>111.95687429327049</v>
      </c>
      <c r="I230">
        <f t="shared" si="108"/>
        <v>1.1195687429327048E-4</v>
      </c>
      <c r="J230" s="4">
        <f t="shared" si="97"/>
        <v>572.80302271318874</v>
      </c>
      <c r="K230" s="40">
        <f t="shared" si="98"/>
        <v>5.1162827323379361</v>
      </c>
      <c r="L230" s="40">
        <f t="shared" si="109"/>
        <v>0.88371726766206393</v>
      </c>
      <c r="M230" s="10">
        <f t="shared" si="99"/>
        <v>1.0499466267834172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8.3894287755587005</v>
      </c>
      <c r="Q230" s="42">
        <f t="shared" si="101"/>
        <v>0.45362017810112731</v>
      </c>
      <c r="R230" s="4">
        <f t="shared" si="102"/>
        <v>96137.630977539156</v>
      </c>
      <c r="S230">
        <f t="shared" si="112"/>
        <v>9.6137630977539157E-5</v>
      </c>
      <c r="T230" s="41">
        <f t="shared" si="113"/>
        <v>7.2871290429110203E-4</v>
      </c>
      <c r="U230" s="42">
        <f t="shared" si="103"/>
        <v>0.17070774582157719</v>
      </c>
      <c r="V230" s="42">
        <f t="shared" si="104"/>
        <v>0.12146131782368697</v>
      </c>
      <c r="W230" s="42">
        <f t="shared" si="105"/>
        <v>0.12060350366312593</v>
      </c>
      <c r="X230" s="42">
        <f t="shared" si="106"/>
        <v>8.578141605610351E-4</v>
      </c>
      <c r="Y230" s="42">
        <f t="shared" si="119"/>
        <v>2.2100501453892049E-3</v>
      </c>
      <c r="Z230" s="10">
        <f t="shared" si="107"/>
        <v>3.0328132415044302</v>
      </c>
      <c r="AA230">
        <f t="shared" si="114"/>
        <v>1050545.7929625621</v>
      </c>
      <c r="AB230" s="10">
        <f t="shared" si="115"/>
        <v>1.0505457929625621</v>
      </c>
      <c r="AC230" s="10">
        <f t="shared" si="116"/>
        <v>0.94954579296256214</v>
      </c>
      <c r="AD230" s="3">
        <f t="shared" si="117"/>
        <v>137.71512588289517</v>
      </c>
      <c r="AI230" s="94">
        <f t="shared" si="118"/>
        <v>0.12060350366312593</v>
      </c>
    </row>
    <row r="231" spans="2:35">
      <c r="B231" s="39">
        <f t="shared" si="90"/>
        <v>203</v>
      </c>
      <c r="C231" s="42">
        <f t="shared" si="91"/>
        <v>3.6510791366899049</v>
      </c>
      <c r="D231" s="10">
        <f t="shared" si="92"/>
        <v>11.348920863310006</v>
      </c>
      <c r="E231" s="40">
        <f t="shared" si="93"/>
        <v>23.302158273379987</v>
      </c>
      <c r="F231" s="40">
        <f t="shared" si="94"/>
        <v>46</v>
      </c>
      <c r="G231" s="3">
        <f t="shared" si="95"/>
        <v>77.697841726620013</v>
      </c>
      <c r="H231" s="3">
        <f t="shared" si="96"/>
        <v>111.95687429327049</v>
      </c>
      <c r="I231">
        <f t="shared" ref="I231:I294" si="120">H231/1000^2</f>
        <v>1.1195687429327048E-4</v>
      </c>
      <c r="J231" s="4">
        <f t="shared" si="97"/>
        <v>574.11865914807072</v>
      </c>
      <c r="K231" s="40">
        <f t="shared" si="98"/>
        <v>5.1280340110618816</v>
      </c>
      <c r="L231" s="40">
        <f t="shared" ref="L231:L294" si="121">IF((gstar-K231)&lt;0,0,gstar-K231)</f>
        <v>0.87196598893811839</v>
      </c>
      <c r="M231" s="10">
        <f t="shared" si="99"/>
        <v>1.0505457929625621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8.3909557043122724</v>
      </c>
      <c r="Q231" s="42">
        <f t="shared" si="101"/>
        <v>0.45576363018746646</v>
      </c>
      <c r="R231" s="4">
        <f t="shared" si="102"/>
        <v>95990.921299657886</v>
      </c>
      <c r="S231">
        <f t="shared" ref="S231:S294" si="122">R231/1000^3</f>
        <v>9.5990921299657882E-5</v>
      </c>
      <c r="T231" s="41">
        <f t="shared" ref="T231:T294" si="123">(vc/1000^3-S231)</f>
        <v>7.2885961396898329E-4</v>
      </c>
      <c r="U231" s="42">
        <f t="shared" si="103"/>
        <v>0.17044723931495054</v>
      </c>
      <c r="V231" s="42">
        <f t="shared" si="104"/>
        <v>0.12153595981311442</v>
      </c>
      <c r="W231" s="42">
        <f t="shared" si="105"/>
        <v>0.1206796528778887</v>
      </c>
      <c r="X231" s="42">
        <f t="shared" si="106"/>
        <v>8.5630693522571744E-4</v>
      </c>
      <c r="Y231" s="42">
        <f t="shared" si="119"/>
        <v>2.2118855982760613E-3</v>
      </c>
      <c r="Z231" s="10">
        <f t="shared" si="107"/>
        <v>3.0347210297896794</v>
      </c>
      <c r="AA231">
        <f t="shared" ref="AA231:AA294" si="124">Z231*rat*to+patm*1000000</f>
        <v>1051143.1038405716</v>
      </c>
      <c r="AB231" s="10">
        <f t="shared" ref="AB231:AB294" si="125">AA231/1000000</f>
        <v>1.0511431038405716</v>
      </c>
      <c r="AC231" s="10">
        <f t="shared" ref="AC231:AC294" si="126">AB231-patm</f>
        <v>0.95014310384057166</v>
      </c>
      <c r="AD231" s="3">
        <f t="shared" ref="AD231:AD294" si="127">AC231*1000000/6895</f>
        <v>137.80175545185958</v>
      </c>
      <c r="AI231" s="94">
        <f t="shared" ref="AI231:AI294" si="128">($M231-patm)*1000000*$I231/SQRT(rat*to)*SQRT(k)*(2/(k+1))^((k+1)/2/(k-1))</f>
        <v>0.1206796528778887</v>
      </c>
    </row>
    <row r="232" spans="2:35">
      <c r="B232" s="39">
        <f t="shared" ref="B232:B295" si="129">1+B231</f>
        <v>204</v>
      </c>
      <c r="C232" s="42">
        <f t="shared" ref="C232:C295" si="130">xincp+C231</f>
        <v>3.6690647482006926</v>
      </c>
      <c r="D232" s="10">
        <f t="shared" ref="D232:D295" si="131">(F232-E232)/2</f>
        <v>11.330935251799218</v>
      </c>
      <c r="E232" s="40">
        <f t="shared" ref="E232:E295" si="132">E231+ci*2*xincp</f>
        <v>23.338129496401564</v>
      </c>
      <c r="F232" s="40">
        <f t="shared" ref="F232:F295" si="133">F231-osi*2*xincp</f>
        <v>46</v>
      </c>
      <c r="G232" s="3">
        <f t="shared" ref="G232:G295" si="134">G231-ei*n*2*xincp</f>
        <v>77.661870503598436</v>
      </c>
      <c r="H232" s="3">
        <f t="shared" ref="H232:H295" si="135">PI()/4*(dto+erate*(two-D232)/two)^2</f>
        <v>111.95687429327049</v>
      </c>
      <c r="I232">
        <f t="shared" si="120"/>
        <v>1.1195687429327048E-4</v>
      </c>
      <c r="J232" s="4">
        <f t="shared" ref="J232:J295" si="136">PI()/4*dc^2-PI()/4*(F232^2-E232^2)</f>
        <v>575.43632808169332</v>
      </c>
      <c r="K232" s="40">
        <f t="shared" ref="K232:K295" si="137">J232/H232</f>
        <v>5.1398034440863425</v>
      </c>
      <c r="L232" s="40">
        <f t="shared" si="121"/>
        <v>0.86019655591365751</v>
      </c>
      <c r="M232" s="10">
        <f t="shared" ref="M232:M295" si="138">AB231</f>
        <v>1.0511431038405716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8.3924773147804714</v>
      </c>
      <c r="Q232" s="42">
        <f t="shared" ref="Q232:Q295" si="140">xincp/P232+Q231</f>
        <v>0.45790669365206615</v>
      </c>
      <c r="R232" s="4">
        <f t="shared" ref="R232:R295" si="141">PI()/4*(F232^2-E232^2)*G232</f>
        <v>95844.148424225845</v>
      </c>
      <c r="S232">
        <f t="shared" si="122"/>
        <v>9.5844148424225844E-5</v>
      </c>
      <c r="T232" s="41">
        <f t="shared" si="123"/>
        <v>7.2900638684441537E-4</v>
      </c>
      <c r="U232" s="42">
        <f t="shared" ref="U232:U295" si="142">rhopgrain*R232/1000^2</f>
        <v>0.17018662059096087</v>
      </c>
      <c r="V232" s="42">
        <f t="shared" ref="V232:V295" si="143">(U231-U232)/(Q232-Q231)</f>
        <v>0.1216103621263244</v>
      </c>
      <c r="W232" s="42">
        <f t="shared" ref="W232:W295" si="144">IF(V232&lt;AI232,IF(AB231&gt;pbd,AI232,0),AI232)</f>
        <v>0.12075556629876066</v>
      </c>
      <c r="X232" s="42">
        <f t="shared" ref="X232:X295" si="145">V232-W232</f>
        <v>8.5479582756373129E-4</v>
      </c>
      <c r="Y232" s="42">
        <f t="shared" si="119"/>
        <v>2.2137174799838053E-3</v>
      </c>
      <c r="Z232" s="10">
        <f t="shared" ref="Z232:Z295" si="146">Y232/T232</f>
        <v>3.0366228882659394</v>
      </c>
      <c r="AA232">
        <f t="shared" si="124"/>
        <v>1051738.5581501969</v>
      </c>
      <c r="AB232" s="10">
        <f t="shared" si="125"/>
        <v>1.051738558150197</v>
      </c>
      <c r="AC232" s="10">
        <f t="shared" si="126"/>
        <v>0.95073855815019703</v>
      </c>
      <c r="AD232" s="3">
        <f t="shared" si="127"/>
        <v>137.88811575782407</v>
      </c>
      <c r="AI232" s="94">
        <f t="shared" si="128"/>
        <v>0.12075556629876066</v>
      </c>
    </row>
    <row r="233" spans="2:35">
      <c r="B233" s="39">
        <f t="shared" si="129"/>
        <v>205</v>
      </c>
      <c r="C233" s="42">
        <f t="shared" si="130"/>
        <v>3.6870503597114803</v>
      </c>
      <c r="D233" s="10">
        <f t="shared" si="131"/>
        <v>11.31294964028843</v>
      </c>
      <c r="E233" s="40">
        <f t="shared" si="132"/>
        <v>23.37410071942314</v>
      </c>
      <c r="F233" s="40">
        <f t="shared" si="133"/>
        <v>46</v>
      </c>
      <c r="G233" s="3">
        <f t="shared" si="134"/>
        <v>77.62589928057686</v>
      </c>
      <c r="H233" s="3">
        <f t="shared" si="135"/>
        <v>111.95687429327049</v>
      </c>
      <c r="I233">
        <f t="shared" si="120"/>
        <v>1.1195687429327048E-4</v>
      </c>
      <c r="J233" s="4">
        <f t="shared" si="136"/>
        <v>576.75602951405654</v>
      </c>
      <c r="K233" s="40">
        <f t="shared" si="137"/>
        <v>5.1515910314113178</v>
      </c>
      <c r="L233" s="40">
        <f t="shared" si="121"/>
        <v>0.8484089685886822</v>
      </c>
      <c r="M233" s="10">
        <f t="shared" si="138"/>
        <v>1.051738558150197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8.3939936097881578</v>
      </c>
      <c r="Q233" s="42">
        <f t="shared" si="140"/>
        <v>0.46004936999265983</v>
      </c>
      <c r="R233" s="4">
        <f t="shared" si="141"/>
        <v>95697.312570577444</v>
      </c>
      <c r="S233">
        <f t="shared" si="122"/>
        <v>9.5697312570577442E-5</v>
      </c>
      <c r="T233" s="41">
        <f t="shared" si="123"/>
        <v>7.2915322269806373E-4</v>
      </c>
      <c r="U233" s="42">
        <f t="shared" si="142"/>
        <v>0.16992589003907155</v>
      </c>
      <c r="V233" s="42">
        <f t="shared" si="143"/>
        <v>0.12168452460584206</v>
      </c>
      <c r="W233" s="42">
        <f t="shared" si="144"/>
        <v>0.1208312437646847</v>
      </c>
      <c r="X233" s="42">
        <f t="shared" si="145"/>
        <v>8.5328084115736391E-4</v>
      </c>
      <c r="Y233" s="42">
        <f t="shared" si="119"/>
        <v>2.2155457846540351E-3</v>
      </c>
      <c r="Z233" s="10">
        <f t="shared" si="146"/>
        <v>3.038518812899047</v>
      </c>
      <c r="AA233">
        <f t="shared" si="124"/>
        <v>1052332.1546283793</v>
      </c>
      <c r="AB233" s="10">
        <f t="shared" si="125"/>
        <v>1.0523321546283793</v>
      </c>
      <c r="AC233" s="10">
        <f t="shared" si="126"/>
        <v>0.95133215462837928</v>
      </c>
      <c r="AD233" s="3">
        <f t="shared" si="127"/>
        <v>137.97420661760395</v>
      </c>
      <c r="AI233" s="94">
        <f t="shared" si="128"/>
        <v>0.1208312437646847</v>
      </c>
    </row>
    <row r="234" spans="2:35">
      <c r="B234" s="39">
        <f t="shared" si="129"/>
        <v>206</v>
      </c>
      <c r="C234" s="42">
        <f t="shared" si="130"/>
        <v>3.705035971222268</v>
      </c>
      <c r="D234" s="10">
        <f t="shared" si="131"/>
        <v>11.294964028777642</v>
      </c>
      <c r="E234" s="40">
        <f t="shared" si="132"/>
        <v>23.410071942444716</v>
      </c>
      <c r="F234" s="40">
        <f t="shared" si="133"/>
        <v>46</v>
      </c>
      <c r="G234" s="3">
        <f t="shared" si="134"/>
        <v>77.589928057555284</v>
      </c>
      <c r="H234" s="3">
        <f t="shared" si="135"/>
        <v>111.95687429327049</v>
      </c>
      <c r="I234">
        <f t="shared" si="120"/>
        <v>1.1195687429327048E-4</v>
      </c>
      <c r="J234" s="4">
        <f t="shared" si="136"/>
        <v>578.0777634451606</v>
      </c>
      <c r="K234" s="40">
        <f t="shared" si="137"/>
        <v>5.1633967730368093</v>
      </c>
      <c r="L234" s="40">
        <f t="shared" si="121"/>
        <v>0.83660322696319067</v>
      </c>
      <c r="M234" s="10">
        <f t="shared" si="138"/>
        <v>1.0523321546283793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8.3955045921474714</v>
      </c>
      <c r="Q234" s="42">
        <f t="shared" si="140"/>
        <v>0.46219166070471662</v>
      </c>
      <c r="R234" s="4">
        <f t="shared" si="141"/>
        <v>95550.413958047051</v>
      </c>
      <c r="S234">
        <f t="shared" si="122"/>
        <v>9.5550413958047045E-5</v>
      </c>
      <c r="T234" s="41">
        <f t="shared" si="123"/>
        <v>7.2930012131059417E-4</v>
      </c>
      <c r="U234" s="42">
        <f t="shared" si="142"/>
        <v>0.16966504804874585</v>
      </c>
      <c r="V234" s="42">
        <f t="shared" si="143"/>
        <v>0.12175844709482134</v>
      </c>
      <c r="W234" s="42">
        <f t="shared" si="144"/>
        <v>0.12090668511513614</v>
      </c>
      <c r="X234" s="42">
        <f t="shared" si="145"/>
        <v>8.5176197968520051E-4</v>
      </c>
      <c r="Y234" s="42">
        <f t="shared" si="119"/>
        <v>2.2173705064319977E-3</v>
      </c>
      <c r="Z234" s="10">
        <f t="shared" si="146"/>
        <v>3.0404087996684486</v>
      </c>
      <c r="AA234">
        <f t="shared" si="124"/>
        <v>1052923.89201632</v>
      </c>
      <c r="AB234" s="10">
        <f t="shared" si="125"/>
        <v>1.05292389201632</v>
      </c>
      <c r="AC234" s="10">
        <f t="shared" si="126"/>
        <v>0.95192389201631999</v>
      </c>
      <c r="AD234" s="3">
        <f t="shared" si="127"/>
        <v>138.06002784863236</v>
      </c>
      <c r="AI234" s="94">
        <f t="shared" si="128"/>
        <v>0.12090668511513614</v>
      </c>
    </row>
    <row r="235" spans="2:35">
      <c r="B235" s="39">
        <f t="shared" si="129"/>
        <v>207</v>
      </c>
      <c r="C235" s="42">
        <f t="shared" si="130"/>
        <v>3.7230215827330557</v>
      </c>
      <c r="D235" s="10">
        <f t="shared" si="131"/>
        <v>11.276978417266854</v>
      </c>
      <c r="E235" s="40">
        <f t="shared" si="132"/>
        <v>23.446043165466293</v>
      </c>
      <c r="F235" s="40">
        <f t="shared" si="133"/>
        <v>46</v>
      </c>
      <c r="G235" s="3">
        <f t="shared" si="134"/>
        <v>77.553956834533707</v>
      </c>
      <c r="H235" s="3">
        <f t="shared" si="135"/>
        <v>111.95687429327049</v>
      </c>
      <c r="I235">
        <f t="shared" si="120"/>
        <v>1.1195687429327048E-4</v>
      </c>
      <c r="J235" s="4">
        <f t="shared" si="136"/>
        <v>579.40152987500528</v>
      </c>
      <c r="K235" s="40">
        <f t="shared" si="137"/>
        <v>5.1752206689628171</v>
      </c>
      <c r="L235" s="40">
        <f t="shared" si="121"/>
        <v>0.82477933103718293</v>
      </c>
      <c r="M235" s="10">
        <f t="shared" si="138"/>
        <v>1.05292389201632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8.3970102646580518</v>
      </c>
      <c r="Q235" s="42">
        <f t="shared" si="140"/>
        <v>0.46433356728145225</v>
      </c>
      <c r="R235" s="4">
        <f t="shared" si="141"/>
        <v>95403.452805969078</v>
      </c>
      <c r="S235">
        <f t="shared" si="122"/>
        <v>9.5403452805969079E-5</v>
      </c>
      <c r="T235" s="41">
        <f t="shared" si="123"/>
        <v>7.2944708246267215E-4</v>
      </c>
      <c r="U235" s="42">
        <f t="shared" si="142"/>
        <v>0.16940409500944706</v>
      </c>
      <c r="V235" s="42">
        <f t="shared" si="143"/>
        <v>0.12183212943698961</v>
      </c>
      <c r="W235" s="42">
        <f t="shared" si="144"/>
        <v>0.12098189019013177</v>
      </c>
      <c r="X235" s="42">
        <f t="shared" si="145"/>
        <v>8.5023924685784236E-4</v>
      </c>
      <c r="Y235" s="42">
        <f t="shared" si="119"/>
        <v>2.2191916394666412E-3</v>
      </c>
      <c r="Z235" s="10">
        <f t="shared" si="146"/>
        <v>3.0422928445672457</v>
      </c>
      <c r="AA235">
        <f t="shared" si="124"/>
        <v>1053513.7690594965</v>
      </c>
      <c r="AB235" s="10">
        <f t="shared" si="125"/>
        <v>1.0535137690594965</v>
      </c>
      <c r="AC235" s="10">
        <f t="shared" si="126"/>
        <v>0.95251376905949647</v>
      </c>
      <c r="AD235" s="3">
        <f t="shared" si="127"/>
        <v>138.14557926896251</v>
      </c>
      <c r="AI235" s="94">
        <f t="shared" si="128"/>
        <v>0.12098189019013177</v>
      </c>
    </row>
    <row r="236" spans="2:35">
      <c r="B236" s="39">
        <f t="shared" si="129"/>
        <v>208</v>
      </c>
      <c r="C236" s="42">
        <f t="shared" si="130"/>
        <v>3.7410071942438434</v>
      </c>
      <c r="D236" s="10">
        <f t="shared" si="131"/>
        <v>11.258992805756066</v>
      </c>
      <c r="E236" s="40">
        <f t="shared" si="132"/>
        <v>23.482014388487869</v>
      </c>
      <c r="F236" s="40">
        <f t="shared" si="133"/>
        <v>46</v>
      </c>
      <c r="G236" s="3">
        <f t="shared" si="134"/>
        <v>77.517985611512131</v>
      </c>
      <c r="H236" s="3">
        <f t="shared" si="135"/>
        <v>111.95687429327049</v>
      </c>
      <c r="I236">
        <f t="shared" si="120"/>
        <v>1.1195687429327048E-4</v>
      </c>
      <c r="J236" s="4">
        <f t="shared" si="136"/>
        <v>580.72732880359081</v>
      </c>
      <c r="K236" s="40">
        <f t="shared" si="137"/>
        <v>5.187062719189341</v>
      </c>
      <c r="L236" s="40">
        <f t="shared" si="121"/>
        <v>0.81293728081065897</v>
      </c>
      <c r="M236" s="10">
        <f t="shared" si="138"/>
        <v>1.0535137690594965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8.3985106301071166</v>
      </c>
      <c r="Q236" s="42">
        <f t="shared" si="140"/>
        <v>0.46647509121384007</v>
      </c>
      <c r="R236" s="4">
        <f t="shared" si="141"/>
        <v>95256.429333677908</v>
      </c>
      <c r="S236">
        <f t="shared" si="122"/>
        <v>9.5256429333677914E-5</v>
      </c>
      <c r="T236" s="41">
        <f t="shared" si="123"/>
        <v>7.2959410593496324E-4</v>
      </c>
      <c r="U236" s="42">
        <f t="shared" si="142"/>
        <v>0.16914303131063854</v>
      </c>
      <c r="V236" s="42">
        <f t="shared" si="143"/>
        <v>0.12190557147658362</v>
      </c>
      <c r="W236" s="42">
        <f t="shared" si="144"/>
        <v>0.12105685883023186</v>
      </c>
      <c r="X236" s="42">
        <f t="shared" si="145"/>
        <v>8.4871264635176524E-4</v>
      </c>
      <c r="Y236" s="42">
        <f t="shared" si="119"/>
        <v>2.2210091779105239E-3</v>
      </c>
      <c r="Z236" s="10">
        <f t="shared" si="146"/>
        <v>3.0441709436020403</v>
      </c>
      <c r="AA236">
        <f t="shared" si="124"/>
        <v>1054101.7845076127</v>
      </c>
      <c r="AB236" s="10">
        <f t="shared" si="125"/>
        <v>1.0541017845076126</v>
      </c>
      <c r="AC236" s="10">
        <f t="shared" si="126"/>
        <v>0.95310178450761263</v>
      </c>
      <c r="AD236" s="3">
        <f t="shared" si="127"/>
        <v>138.23086069726071</v>
      </c>
      <c r="AI236" s="94">
        <f t="shared" si="128"/>
        <v>0.12105685883023186</v>
      </c>
    </row>
    <row r="237" spans="2:35">
      <c r="B237" s="39">
        <f t="shared" si="129"/>
        <v>209</v>
      </c>
      <c r="C237" s="42">
        <f t="shared" si="130"/>
        <v>3.7589928057546311</v>
      </c>
      <c r="D237" s="10">
        <f t="shared" si="131"/>
        <v>11.241007194245277</v>
      </c>
      <c r="E237" s="40">
        <f t="shared" si="132"/>
        <v>23.517985611509445</v>
      </c>
      <c r="F237" s="40">
        <f t="shared" si="133"/>
        <v>46</v>
      </c>
      <c r="G237" s="3">
        <f t="shared" si="134"/>
        <v>77.482014388490555</v>
      </c>
      <c r="H237" s="3">
        <f t="shared" si="135"/>
        <v>111.95687429327049</v>
      </c>
      <c r="I237">
        <f t="shared" si="120"/>
        <v>1.1195687429327048E-4</v>
      </c>
      <c r="J237" s="4">
        <f t="shared" si="136"/>
        <v>582.05516023091718</v>
      </c>
      <c r="K237" s="40">
        <f t="shared" si="137"/>
        <v>5.1989229237163812</v>
      </c>
      <c r="L237" s="40">
        <f t="shared" si="121"/>
        <v>0.80107707628361879</v>
      </c>
      <c r="M237" s="10">
        <f t="shared" si="138"/>
        <v>1.0541017845076126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8.4000056912693726</v>
      </c>
      <c r="Q237" s="42">
        <f t="shared" si="140"/>
        <v>0.46861623399062191</v>
      </c>
      <c r="R237" s="4">
        <f t="shared" si="141"/>
        <v>95109.343760507953</v>
      </c>
      <c r="S237">
        <f t="shared" si="122"/>
        <v>9.5109343760507947E-5</v>
      </c>
      <c r="T237" s="41">
        <f t="shared" si="123"/>
        <v>7.2974119150813325E-4</v>
      </c>
      <c r="U237" s="42">
        <f t="shared" si="142"/>
        <v>0.16888185734178357</v>
      </c>
      <c r="V237" s="42">
        <f t="shared" si="143"/>
        <v>0.12197877305852457</v>
      </c>
      <c r="W237" s="42">
        <f t="shared" si="144"/>
        <v>0.12113159087653382</v>
      </c>
      <c r="X237" s="42">
        <f t="shared" si="145"/>
        <v>8.4718218199075768E-4</v>
      </c>
      <c r="Y237" s="42">
        <f t="shared" si="119"/>
        <v>2.2228231159201117E-3</v>
      </c>
      <c r="Z237" s="10">
        <f t="shared" si="146"/>
        <v>3.0460430927933131</v>
      </c>
      <c r="AA237">
        <f t="shared" si="124"/>
        <v>1054687.9371147181</v>
      </c>
      <c r="AB237" s="10">
        <f t="shared" si="125"/>
        <v>1.0546879371147182</v>
      </c>
      <c r="AC237" s="10">
        <f t="shared" si="126"/>
        <v>0.95368793711471822</v>
      </c>
      <c r="AD237" s="3">
        <f t="shared" si="127"/>
        <v>138.31587195282353</v>
      </c>
      <c r="AI237" s="94">
        <f t="shared" si="128"/>
        <v>0.12113159087653382</v>
      </c>
    </row>
    <row r="238" spans="2:35">
      <c r="B238" s="39">
        <f t="shared" si="129"/>
        <v>210</v>
      </c>
      <c r="C238" s="42">
        <f t="shared" si="130"/>
        <v>3.7769784172654188</v>
      </c>
      <c r="D238" s="10">
        <f t="shared" si="131"/>
        <v>11.223021582734489</v>
      </c>
      <c r="E238" s="40">
        <f t="shared" si="132"/>
        <v>23.553956834531022</v>
      </c>
      <c r="F238" s="40">
        <f t="shared" si="133"/>
        <v>46</v>
      </c>
      <c r="G238" s="3">
        <f t="shared" si="134"/>
        <v>77.446043165468978</v>
      </c>
      <c r="H238" s="3">
        <f t="shared" si="135"/>
        <v>111.95687429327049</v>
      </c>
      <c r="I238">
        <f t="shared" si="120"/>
        <v>1.1195687429327048E-4</v>
      </c>
      <c r="J238" s="4">
        <f t="shared" si="136"/>
        <v>583.3850241569844</v>
      </c>
      <c r="K238" s="40">
        <f t="shared" si="137"/>
        <v>5.2108012825439385</v>
      </c>
      <c r="L238" s="40">
        <f t="shared" si="121"/>
        <v>0.78919871745606152</v>
      </c>
      <c r="M238" s="10">
        <f t="shared" si="138"/>
        <v>1.0546879371147182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8.4014954509073529</v>
      </c>
      <c r="Q238" s="42">
        <f t="shared" si="140"/>
        <v>0.47075699709831903</v>
      </c>
      <c r="R238" s="4">
        <f t="shared" si="141"/>
        <v>94962.196305793579</v>
      </c>
      <c r="S238">
        <f t="shared" si="122"/>
        <v>9.4962196305793577E-5</v>
      </c>
      <c r="T238" s="41">
        <f t="shared" si="123"/>
        <v>7.2988833896284763E-4</v>
      </c>
      <c r="U238" s="42">
        <f t="shared" si="142"/>
        <v>0.16862057349234544</v>
      </c>
      <c r="V238" s="42">
        <f t="shared" si="143"/>
        <v>0.12205173402824687</v>
      </c>
      <c r="W238" s="42">
        <f t="shared" si="144"/>
        <v>0.12120608617068733</v>
      </c>
      <c r="X238" s="42">
        <f t="shared" si="145"/>
        <v>8.4564785755954219E-4</v>
      </c>
      <c r="Y238" s="42">
        <f t="shared" si="119"/>
        <v>2.2246334476556783E-3</v>
      </c>
      <c r="Z238" s="10">
        <f t="shared" si="146"/>
        <v>3.0479092881752634</v>
      </c>
      <c r="AA238">
        <f t="shared" si="124"/>
        <v>1055272.225639157</v>
      </c>
      <c r="AB238" s="10">
        <f t="shared" si="125"/>
        <v>1.0552722256391569</v>
      </c>
      <c r="AC238" s="10">
        <f t="shared" si="126"/>
        <v>0.95427222563915692</v>
      </c>
      <c r="AD238" s="3">
        <f t="shared" si="127"/>
        <v>138.40061285557024</v>
      </c>
      <c r="AI238" s="94">
        <f t="shared" si="128"/>
        <v>0.12120608617068733</v>
      </c>
    </row>
    <row r="239" spans="2:35">
      <c r="B239" s="39">
        <f t="shared" si="129"/>
        <v>211</v>
      </c>
      <c r="C239" s="42">
        <f t="shared" si="130"/>
        <v>3.7949640287762065</v>
      </c>
      <c r="D239" s="10">
        <f t="shared" si="131"/>
        <v>11.205035971223701</v>
      </c>
      <c r="E239" s="40">
        <f t="shared" si="132"/>
        <v>23.589928057552598</v>
      </c>
      <c r="F239" s="40">
        <f t="shared" si="133"/>
        <v>46</v>
      </c>
      <c r="G239" s="3">
        <f t="shared" si="134"/>
        <v>77.410071942447402</v>
      </c>
      <c r="H239" s="3">
        <f t="shared" si="135"/>
        <v>111.95687429327049</v>
      </c>
      <c r="I239">
        <f t="shared" si="120"/>
        <v>1.1195687429327048E-4</v>
      </c>
      <c r="J239" s="4">
        <f t="shared" si="136"/>
        <v>584.71692058179201</v>
      </c>
      <c r="K239" s="40">
        <f t="shared" si="137"/>
        <v>5.2226977956720093</v>
      </c>
      <c r="L239" s="40">
        <f t="shared" si="121"/>
        <v>0.77730220432799069</v>
      </c>
      <c r="M239" s="10">
        <f t="shared" si="138"/>
        <v>1.0552722256391569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8.4029799117713324</v>
      </c>
      <c r="Q239" s="42">
        <f t="shared" si="140"/>
        <v>0.47289738202124293</v>
      </c>
      <c r="R239" s="4">
        <f t="shared" si="141"/>
        <v>94814.987188869243</v>
      </c>
      <c r="S239">
        <f t="shared" si="122"/>
        <v>9.4814987188869242E-5</v>
      </c>
      <c r="T239" s="41">
        <f t="shared" si="123"/>
        <v>7.3003554807977197E-4</v>
      </c>
      <c r="U239" s="42">
        <f t="shared" si="142"/>
        <v>0.16835918015178755</v>
      </c>
      <c r="V239" s="42">
        <f t="shared" si="143"/>
        <v>0.12212445423172133</v>
      </c>
      <c r="W239" s="42">
        <f t="shared" si="144"/>
        <v>0.12128034455488783</v>
      </c>
      <c r="X239" s="42">
        <f t="shared" si="145"/>
        <v>8.4410967683350158E-4</v>
      </c>
      <c r="Y239" s="42">
        <f t="shared" si="119"/>
        <v>2.2264401672812671E-3</v>
      </c>
      <c r="Z239" s="10">
        <f t="shared" si="146"/>
        <v>3.0497695257957234</v>
      </c>
      <c r="AA239">
        <f t="shared" si="124"/>
        <v>1055854.648843542</v>
      </c>
      <c r="AB239" s="10">
        <f t="shared" si="125"/>
        <v>1.0558546488435421</v>
      </c>
      <c r="AC239" s="10">
        <f t="shared" si="126"/>
        <v>0.9548546488435421</v>
      </c>
      <c r="AD239" s="3">
        <f t="shared" si="127"/>
        <v>138.48508322603945</v>
      </c>
      <c r="AI239" s="94">
        <f t="shared" si="128"/>
        <v>0.12128034455488783</v>
      </c>
    </row>
    <row r="240" spans="2:35">
      <c r="B240" s="39">
        <f t="shared" si="129"/>
        <v>212</v>
      </c>
      <c r="C240" s="42">
        <f t="shared" si="130"/>
        <v>3.8129496402869942</v>
      </c>
      <c r="D240" s="10">
        <f t="shared" si="131"/>
        <v>11.187050359712913</v>
      </c>
      <c r="E240" s="40">
        <f t="shared" si="132"/>
        <v>23.625899280574174</v>
      </c>
      <c r="F240" s="40">
        <f t="shared" si="133"/>
        <v>46</v>
      </c>
      <c r="G240" s="3">
        <f t="shared" si="134"/>
        <v>77.374100719425826</v>
      </c>
      <c r="H240" s="3">
        <f t="shared" si="135"/>
        <v>111.95687429327049</v>
      </c>
      <c r="I240">
        <f t="shared" si="120"/>
        <v>1.1195687429327048E-4</v>
      </c>
      <c r="J240" s="4">
        <f t="shared" si="136"/>
        <v>586.05084950534069</v>
      </c>
      <c r="K240" s="40">
        <f t="shared" si="137"/>
        <v>5.2346124631005981</v>
      </c>
      <c r="L240" s="40">
        <f t="shared" si="121"/>
        <v>0.76538753689940187</v>
      </c>
      <c r="M240" s="10">
        <f t="shared" si="138"/>
        <v>1.0558546488435421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8.4044590765992861</v>
      </c>
      <c r="Q240" s="42">
        <f t="shared" si="140"/>
        <v>0.4750373902415061</v>
      </c>
      <c r="R240" s="4">
        <f t="shared" si="141"/>
        <v>94667.716629069284</v>
      </c>
      <c r="S240">
        <f t="shared" si="122"/>
        <v>9.4667716629069285E-5</v>
      </c>
      <c r="T240" s="41">
        <f t="shared" si="123"/>
        <v>7.3018281863957194E-4</v>
      </c>
      <c r="U240" s="42">
        <f t="shared" si="142"/>
        <v>0.16809767770957315</v>
      </c>
      <c r="V240" s="42">
        <f t="shared" si="143"/>
        <v>0.12219693351563038</v>
      </c>
      <c r="W240" s="42">
        <f t="shared" si="144"/>
        <v>0.12135436587187344</v>
      </c>
      <c r="X240" s="42">
        <f t="shared" si="145"/>
        <v>8.4256764375693904E-4</v>
      </c>
      <c r="Y240" s="42">
        <f t="shared" si="119"/>
        <v>2.2282432689650347E-3</v>
      </c>
      <c r="Z240" s="10">
        <f t="shared" si="146"/>
        <v>3.0516238017166022</v>
      </c>
      <c r="AA240">
        <f t="shared" si="124"/>
        <v>1056435.2054948935</v>
      </c>
      <c r="AB240" s="10">
        <f t="shared" si="125"/>
        <v>1.0564352054948936</v>
      </c>
      <c r="AC240" s="10">
        <f t="shared" si="126"/>
        <v>0.95543520549489358</v>
      </c>
      <c r="AD240" s="3">
        <f t="shared" si="127"/>
        <v>138.5692828854088</v>
      </c>
      <c r="AI240" s="94">
        <f t="shared" si="128"/>
        <v>0.12135436587187344</v>
      </c>
    </row>
    <row r="241" spans="2:35">
      <c r="B241" s="39">
        <f t="shared" si="129"/>
        <v>213</v>
      </c>
      <c r="C241" s="42">
        <f t="shared" si="130"/>
        <v>3.8309352517977819</v>
      </c>
      <c r="D241" s="10">
        <f t="shared" si="131"/>
        <v>11.169064748202125</v>
      </c>
      <c r="E241" s="40">
        <f t="shared" si="132"/>
        <v>23.66187050359575</v>
      </c>
      <c r="F241" s="40">
        <f t="shared" si="133"/>
        <v>46</v>
      </c>
      <c r="G241" s="3">
        <f t="shared" si="134"/>
        <v>77.33812949640425</v>
      </c>
      <c r="H241" s="3">
        <f t="shared" si="135"/>
        <v>111.95687429327049</v>
      </c>
      <c r="I241">
        <f t="shared" si="120"/>
        <v>1.1195687429327048E-4</v>
      </c>
      <c r="J241" s="4">
        <f t="shared" si="136"/>
        <v>587.38681092762999</v>
      </c>
      <c r="K241" s="40">
        <f t="shared" si="137"/>
        <v>5.2465452848297023</v>
      </c>
      <c r="L241" s="40">
        <f t="shared" si="121"/>
        <v>0.75345471517029772</v>
      </c>
      <c r="M241" s="10">
        <f t="shared" si="138"/>
        <v>1.0564352054948936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8.4059329481172913</v>
      </c>
      <c r="Q241" s="42">
        <f t="shared" si="140"/>
        <v>0.47717702323903266</v>
      </c>
      <c r="R241" s="4">
        <f t="shared" si="141"/>
        <v>94520.384845728127</v>
      </c>
      <c r="S241">
        <f t="shared" si="122"/>
        <v>9.452038484572813E-5</v>
      </c>
      <c r="T241" s="41">
        <f t="shared" si="123"/>
        <v>7.3033015042291301E-4</v>
      </c>
      <c r="U241" s="42">
        <f t="shared" si="142"/>
        <v>0.16783606655516559</v>
      </c>
      <c r="V241" s="42">
        <f t="shared" si="143"/>
        <v>0.12226917172710927</v>
      </c>
      <c r="W241" s="42">
        <f t="shared" si="144"/>
        <v>0.12142814996494225</v>
      </c>
      <c r="X241" s="42">
        <f t="shared" si="145"/>
        <v>8.4102176216702129E-4</v>
      </c>
      <c r="Y241" s="42">
        <f t="shared" si="119"/>
        <v>2.230042746879005E-3</v>
      </c>
      <c r="Z241" s="10">
        <f t="shared" si="146"/>
        <v>3.0534721120135213</v>
      </c>
      <c r="AA241">
        <f t="shared" si="124"/>
        <v>1057013.8943645246</v>
      </c>
      <c r="AB241" s="10">
        <f t="shared" si="125"/>
        <v>1.0570138943645246</v>
      </c>
      <c r="AC241" s="10">
        <f t="shared" si="126"/>
        <v>0.95601389436452466</v>
      </c>
      <c r="AD241" s="3">
        <f t="shared" si="127"/>
        <v>138.65321165547854</v>
      </c>
      <c r="AI241" s="94">
        <f t="shared" si="128"/>
        <v>0.12142814996494225</v>
      </c>
    </row>
    <row r="242" spans="2:35">
      <c r="B242" s="39">
        <f t="shared" si="129"/>
        <v>214</v>
      </c>
      <c r="C242" s="42">
        <f t="shared" si="130"/>
        <v>3.8489208633085696</v>
      </c>
      <c r="D242" s="10">
        <f t="shared" si="131"/>
        <v>11.151079136691337</v>
      </c>
      <c r="E242" s="40">
        <f t="shared" si="132"/>
        <v>23.697841726617327</v>
      </c>
      <c r="F242" s="40">
        <f t="shared" si="133"/>
        <v>46</v>
      </c>
      <c r="G242" s="3">
        <f t="shared" si="134"/>
        <v>77.302158273382673</v>
      </c>
      <c r="H242" s="3">
        <f t="shared" si="135"/>
        <v>111.95687429327049</v>
      </c>
      <c r="I242">
        <f t="shared" si="120"/>
        <v>1.1195687429327048E-4</v>
      </c>
      <c r="J242" s="4">
        <f t="shared" si="136"/>
        <v>588.72480484865991</v>
      </c>
      <c r="K242" s="40">
        <f t="shared" si="137"/>
        <v>5.2584962608593209</v>
      </c>
      <c r="L242" s="40">
        <f t="shared" si="121"/>
        <v>0.74150373914067913</v>
      </c>
      <c r="M242" s="10">
        <f t="shared" si="138"/>
        <v>1.0570138943645246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8.4074015290392641</v>
      </c>
      <c r="Q242" s="42">
        <f t="shared" si="140"/>
        <v>0.47931628249156927</v>
      </c>
      <c r="R242" s="4">
        <f t="shared" si="141"/>
        <v>94372.992058180171</v>
      </c>
      <c r="S242">
        <f t="shared" si="122"/>
        <v>9.4372992058180176E-5</v>
      </c>
      <c r="T242" s="41">
        <f t="shared" si="123"/>
        <v>7.3047754321046098E-4</v>
      </c>
      <c r="U242" s="42">
        <f t="shared" si="142"/>
        <v>0.16757434707802818</v>
      </c>
      <c r="V242" s="42">
        <f t="shared" si="143"/>
        <v>0.12234116871392517</v>
      </c>
      <c r="W242" s="42">
        <f t="shared" si="144"/>
        <v>0.12150169667793803</v>
      </c>
      <c r="X242" s="42">
        <f t="shared" si="145"/>
        <v>8.3947203598713771E-4</v>
      </c>
      <c r="Y242" s="42">
        <f t="shared" si="119"/>
        <v>2.2318385951992361E-3</v>
      </c>
      <c r="Z242" s="10">
        <f t="shared" si="146"/>
        <v>3.0553144527760132</v>
      </c>
      <c r="AA242">
        <f t="shared" si="124"/>
        <v>1057590.7142281046</v>
      </c>
      <c r="AB242" s="10">
        <f t="shared" si="125"/>
        <v>1.0575907142281045</v>
      </c>
      <c r="AC242" s="10">
        <f t="shared" si="126"/>
        <v>0.95659071422810449</v>
      </c>
      <c r="AD242" s="3">
        <f t="shared" si="127"/>
        <v>138.73686935868085</v>
      </c>
      <c r="AI242" s="94">
        <f t="shared" si="128"/>
        <v>0.12150169667793803</v>
      </c>
    </row>
    <row r="243" spans="2:35">
      <c r="B243" s="39">
        <f t="shared" si="129"/>
        <v>215</v>
      </c>
      <c r="C243" s="42">
        <f t="shared" si="130"/>
        <v>3.8669064748193573</v>
      </c>
      <c r="D243" s="10">
        <f t="shared" si="131"/>
        <v>11.133093525180549</v>
      </c>
      <c r="E243" s="40">
        <f t="shared" si="132"/>
        <v>23.733812949638903</v>
      </c>
      <c r="F243" s="40">
        <f t="shared" si="133"/>
        <v>46</v>
      </c>
      <c r="G243" s="3">
        <f t="shared" si="134"/>
        <v>77.266187050361097</v>
      </c>
      <c r="H243" s="3">
        <f t="shared" si="135"/>
        <v>111.95687429327049</v>
      </c>
      <c r="I243">
        <f t="shared" si="120"/>
        <v>1.1195687429327048E-4</v>
      </c>
      <c r="J243" s="4">
        <f t="shared" si="136"/>
        <v>590.06483126843068</v>
      </c>
      <c r="K243" s="40">
        <f t="shared" si="137"/>
        <v>5.2704653911894566</v>
      </c>
      <c r="L243" s="40">
        <f t="shared" si="121"/>
        <v>0.72953460881054344</v>
      </c>
      <c r="M243" s="10">
        <f t="shared" si="138"/>
        <v>1.0575907142281045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8.4088648220671534</v>
      </c>
      <c r="Q243" s="42">
        <f t="shared" si="140"/>
        <v>0.48145516947469552</v>
      </c>
      <c r="R243" s="4">
        <f t="shared" si="141"/>
        <v>94225.538485759796</v>
      </c>
      <c r="S243">
        <f t="shared" si="122"/>
        <v>9.4225538485759794E-5</v>
      </c>
      <c r="T243" s="41">
        <f t="shared" si="123"/>
        <v>7.3062499678288142E-4</v>
      </c>
      <c r="U243" s="42">
        <f t="shared" si="142"/>
        <v>0.16731251966762423</v>
      </c>
      <c r="V243" s="42">
        <f t="shared" si="143"/>
        <v>0.12241292432443496</v>
      </c>
      <c r="W243" s="42">
        <f t="shared" si="144"/>
        <v>0.12157500585525818</v>
      </c>
      <c r="X243" s="42">
        <f t="shared" si="145"/>
        <v>8.3791846917677382E-4</v>
      </c>
      <c r="Y243" s="42">
        <f t="shared" si="119"/>
        <v>2.2336308081058794E-3</v>
      </c>
      <c r="Z243" s="10">
        <f t="shared" si="146"/>
        <v>3.0571508201075739</v>
      </c>
      <c r="AA243">
        <f t="shared" si="124"/>
        <v>1058165.6638656734</v>
      </c>
      <c r="AB243" s="10">
        <f t="shared" si="125"/>
        <v>1.0581656638656733</v>
      </c>
      <c r="AC243" s="10">
        <f t="shared" si="126"/>
        <v>0.95716566386567337</v>
      </c>
      <c r="AD243" s="3">
        <f t="shared" si="127"/>
        <v>138.82025581808171</v>
      </c>
      <c r="AI243" s="94">
        <f t="shared" si="128"/>
        <v>0.12157500585525818</v>
      </c>
    </row>
    <row r="244" spans="2:35">
      <c r="B244" s="39">
        <f t="shared" si="129"/>
        <v>216</v>
      </c>
      <c r="C244" s="42">
        <f t="shared" si="130"/>
        <v>3.884892086330145</v>
      </c>
      <c r="D244" s="10">
        <f t="shared" si="131"/>
        <v>11.11510791366976</v>
      </c>
      <c r="E244" s="40">
        <f t="shared" si="132"/>
        <v>23.769784172660479</v>
      </c>
      <c r="F244" s="40">
        <f t="shared" si="133"/>
        <v>46</v>
      </c>
      <c r="G244" s="3">
        <f t="shared" si="134"/>
        <v>77.230215827339521</v>
      </c>
      <c r="H244" s="3">
        <f t="shared" si="135"/>
        <v>111.95687429327049</v>
      </c>
      <c r="I244">
        <f t="shared" si="120"/>
        <v>1.1195687429327048E-4</v>
      </c>
      <c r="J244" s="4">
        <f t="shared" si="136"/>
        <v>591.40689018694206</v>
      </c>
      <c r="K244" s="40">
        <f t="shared" si="137"/>
        <v>5.2824526758201076</v>
      </c>
      <c r="L244" s="40">
        <f t="shared" si="121"/>
        <v>0.71754732417989242</v>
      </c>
      <c r="M244" s="10">
        <f t="shared" si="138"/>
        <v>1.0581656638656733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8.4103228298910242</v>
      </c>
      <c r="Q244" s="42">
        <f t="shared" si="140"/>
        <v>0.48359368566183464</v>
      </c>
      <c r="R244" s="4">
        <f t="shared" si="141"/>
        <v>94078.024347801402</v>
      </c>
      <c r="S244">
        <f t="shared" si="122"/>
        <v>9.4078024347801406E-5</v>
      </c>
      <c r="T244" s="41">
        <f t="shared" si="123"/>
        <v>7.3077251092083979E-4</v>
      </c>
      <c r="U244" s="42">
        <f t="shared" si="142"/>
        <v>0.16705058471341705</v>
      </c>
      <c r="V244" s="42">
        <f t="shared" si="143"/>
        <v>0.12248443840754399</v>
      </c>
      <c r="W244" s="42">
        <f t="shared" si="144"/>
        <v>0.12164807734185556</v>
      </c>
      <c r="X244" s="42">
        <f t="shared" si="145"/>
        <v>8.3636106568842072E-4</v>
      </c>
      <c r="Y244" s="42">
        <f t="shared" si="119"/>
        <v>2.235419379783147E-3</v>
      </c>
      <c r="Z244" s="10">
        <f t="shared" si="146"/>
        <v>3.0589812101255909</v>
      </c>
      <c r="AA244">
        <f t="shared" si="124"/>
        <v>1058738.7420616215</v>
      </c>
      <c r="AB244" s="10">
        <f t="shared" si="125"/>
        <v>1.0587387420616214</v>
      </c>
      <c r="AC244" s="10">
        <f t="shared" si="126"/>
        <v>0.95773874206162146</v>
      </c>
      <c r="AD244" s="3">
        <f t="shared" si="127"/>
        <v>138.90337085737804</v>
      </c>
      <c r="AI244" s="94">
        <f t="shared" si="128"/>
        <v>0.12164807734185556</v>
      </c>
    </row>
    <row r="245" spans="2:35">
      <c r="B245" s="39">
        <f t="shared" si="129"/>
        <v>217</v>
      </c>
      <c r="C245" s="42">
        <f t="shared" si="130"/>
        <v>3.9028776978409327</v>
      </c>
      <c r="D245" s="10">
        <f t="shared" si="131"/>
        <v>11.097122302158972</v>
      </c>
      <c r="E245" s="40">
        <f t="shared" si="132"/>
        <v>23.805755395682056</v>
      </c>
      <c r="F245" s="40">
        <f t="shared" si="133"/>
        <v>46</v>
      </c>
      <c r="G245" s="3">
        <f t="shared" si="134"/>
        <v>77.194244604317944</v>
      </c>
      <c r="H245" s="3">
        <f t="shared" si="135"/>
        <v>111.95687429327049</v>
      </c>
      <c r="I245">
        <f t="shared" si="120"/>
        <v>1.1195687429327048E-4</v>
      </c>
      <c r="J245" s="4">
        <f t="shared" si="136"/>
        <v>592.75098160419429</v>
      </c>
      <c r="K245" s="40">
        <f t="shared" si="137"/>
        <v>5.2944581147512748</v>
      </c>
      <c r="L245" s="40">
        <f t="shared" si="121"/>
        <v>0.70554188524872519</v>
      </c>
      <c r="M245" s="10">
        <f t="shared" si="138"/>
        <v>1.0587387420616214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8.4117755551890312</v>
      </c>
      <c r="Q245" s="42">
        <f t="shared" si="140"/>
        <v>0.48573183252426405</v>
      </c>
      <c r="R245" s="4">
        <f t="shared" si="141"/>
        <v>93930.449863639398</v>
      </c>
      <c r="S245">
        <f t="shared" si="122"/>
        <v>9.3930449863639399E-5</v>
      </c>
      <c r="T245" s="41">
        <f t="shared" si="123"/>
        <v>7.3092008540500178E-4</v>
      </c>
      <c r="U245" s="42">
        <f t="shared" si="142"/>
        <v>0.16678854260486994</v>
      </c>
      <c r="V245" s="42">
        <f t="shared" si="143"/>
        <v>0.1225557108127584</v>
      </c>
      <c r="W245" s="42">
        <f t="shared" si="144"/>
        <v>0.12172091098323598</v>
      </c>
      <c r="X245" s="42">
        <f t="shared" si="145"/>
        <v>8.3479982952242016E-4</v>
      </c>
      <c r="Y245" s="42">
        <f t="shared" si="119"/>
        <v>2.2372043044193968E-3</v>
      </c>
      <c r="Z245" s="10">
        <f t="shared" si="146"/>
        <v>3.0608056189614286</v>
      </c>
      <c r="AA245">
        <f t="shared" si="124"/>
        <v>1059309.9476047147</v>
      </c>
      <c r="AB245" s="10">
        <f t="shared" si="125"/>
        <v>1.0593099476047148</v>
      </c>
      <c r="AC245" s="10">
        <f t="shared" si="126"/>
        <v>0.95830994760471477</v>
      </c>
      <c r="AD245" s="3">
        <f t="shared" si="127"/>
        <v>138.98621430090134</v>
      </c>
      <c r="AI245" s="94">
        <f t="shared" si="128"/>
        <v>0.12172091098323598</v>
      </c>
    </row>
    <row r="246" spans="2:35">
      <c r="B246" s="39">
        <f t="shared" si="129"/>
        <v>218</v>
      </c>
      <c r="C246" s="42">
        <f t="shared" si="130"/>
        <v>3.9208633093517204</v>
      </c>
      <c r="D246" s="10">
        <f t="shared" si="131"/>
        <v>11.079136690648184</v>
      </c>
      <c r="E246" s="40">
        <f t="shared" si="132"/>
        <v>23.841726618703632</v>
      </c>
      <c r="F246" s="40">
        <f t="shared" si="133"/>
        <v>46</v>
      </c>
      <c r="G246" s="3">
        <f t="shared" si="134"/>
        <v>77.158273381296368</v>
      </c>
      <c r="H246" s="3">
        <f t="shared" si="135"/>
        <v>111.95687429327049</v>
      </c>
      <c r="I246">
        <f t="shared" si="120"/>
        <v>1.1195687429327048E-4</v>
      </c>
      <c r="J246" s="4">
        <f t="shared" si="136"/>
        <v>594.09710552018737</v>
      </c>
      <c r="K246" s="40">
        <f t="shared" si="137"/>
        <v>5.3064817079829583</v>
      </c>
      <c r="L246" s="40">
        <f t="shared" si="121"/>
        <v>0.69351829201704174</v>
      </c>
      <c r="M246" s="10">
        <f t="shared" si="138"/>
        <v>1.0593099476047148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8.4132230006275233</v>
      </c>
      <c r="Q246" s="42">
        <f t="shared" si="140"/>
        <v>0.48786961153112579</v>
      </c>
      <c r="R246" s="4">
        <f t="shared" si="141"/>
        <v>93782.815252608154</v>
      </c>
      <c r="S246">
        <f t="shared" si="122"/>
        <v>9.3782815252608156E-5</v>
      </c>
      <c r="T246" s="41">
        <f t="shared" si="123"/>
        <v>7.3106772001603297E-4</v>
      </c>
      <c r="U246" s="42">
        <f t="shared" si="142"/>
        <v>0.1665263937314462</v>
      </c>
      <c r="V246" s="42">
        <f t="shared" si="143"/>
        <v>0.12262674139015635</v>
      </c>
      <c r="W246" s="42">
        <f t="shared" si="144"/>
        <v>0.12179350662546126</v>
      </c>
      <c r="X246" s="42">
        <f t="shared" si="145"/>
        <v>8.3323476469508717E-4</v>
      </c>
      <c r="Y246" s="42">
        <f t="shared" si="119"/>
        <v>2.2389855762071495E-3</v>
      </c>
      <c r="Z246" s="10">
        <f t="shared" si="146"/>
        <v>3.062624042760425</v>
      </c>
      <c r="AA246">
        <f t="shared" si="124"/>
        <v>1059879.2792880936</v>
      </c>
      <c r="AB246" s="10">
        <f t="shared" si="125"/>
        <v>1.0598792792880936</v>
      </c>
      <c r="AC246" s="10">
        <f t="shared" si="126"/>
        <v>0.95887927928809358</v>
      </c>
      <c r="AD246" s="3">
        <f t="shared" si="127"/>
        <v>139.06878597361762</v>
      </c>
      <c r="AI246" s="94">
        <f t="shared" si="128"/>
        <v>0.12179350662546126</v>
      </c>
    </row>
    <row r="247" spans="2:35">
      <c r="B247" s="39">
        <f t="shared" si="129"/>
        <v>219</v>
      </c>
      <c r="C247" s="42">
        <f t="shared" si="130"/>
        <v>3.9388489208625082</v>
      </c>
      <c r="D247" s="10">
        <f t="shared" si="131"/>
        <v>11.061151079137396</v>
      </c>
      <c r="E247" s="40">
        <f t="shared" si="132"/>
        <v>23.877697841725208</v>
      </c>
      <c r="F247" s="40">
        <f t="shared" si="133"/>
        <v>46</v>
      </c>
      <c r="G247" s="3">
        <f t="shared" si="134"/>
        <v>77.122302158274792</v>
      </c>
      <c r="H247" s="3">
        <f t="shared" si="135"/>
        <v>111.95687429327049</v>
      </c>
      <c r="I247">
        <f t="shared" si="120"/>
        <v>1.1195687429327048E-4</v>
      </c>
      <c r="J247" s="4">
        <f t="shared" si="136"/>
        <v>595.44526193492106</v>
      </c>
      <c r="K247" s="40">
        <f t="shared" si="137"/>
        <v>5.3185234555151579</v>
      </c>
      <c r="L247" s="40">
        <f t="shared" si="121"/>
        <v>0.68147654448484207</v>
      </c>
      <c r="M247" s="10">
        <f t="shared" si="138"/>
        <v>1.0598792792880936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8.4146651688610721</v>
      </c>
      <c r="Q247" s="42">
        <f t="shared" si="140"/>
        <v>0.49000702414943703</v>
      </c>
      <c r="R247" s="4">
        <f t="shared" si="141"/>
        <v>93635.120734042095</v>
      </c>
      <c r="S247">
        <f t="shared" si="122"/>
        <v>9.3635120734042102E-5</v>
      </c>
      <c r="T247" s="41">
        <f t="shared" si="123"/>
        <v>7.3121541453459904E-4</v>
      </c>
      <c r="U247" s="42">
        <f t="shared" si="142"/>
        <v>0.16626413848260918</v>
      </c>
      <c r="V247" s="42">
        <f t="shared" si="143"/>
        <v>0.12269752999036281</v>
      </c>
      <c r="W247" s="42">
        <f t="shared" si="144"/>
        <v>0.12186586411514923</v>
      </c>
      <c r="X247" s="42">
        <f t="shared" si="145"/>
        <v>8.3166587521357749E-4</v>
      </c>
      <c r="Y247" s="42">
        <f t="shared" si="119"/>
        <v>2.2407631893430497E-3</v>
      </c>
      <c r="Z247" s="10">
        <f t="shared" si="146"/>
        <v>3.064436477681808</v>
      </c>
      <c r="AA247">
        <f t="shared" si="124"/>
        <v>1060446.7359092487</v>
      </c>
      <c r="AB247" s="10">
        <f t="shared" si="125"/>
        <v>1.0604467359092487</v>
      </c>
      <c r="AC247" s="10">
        <f t="shared" si="126"/>
        <v>0.95944673590924867</v>
      </c>
      <c r="AD247" s="3">
        <f t="shared" si="127"/>
        <v>139.1510857011238</v>
      </c>
      <c r="AI247" s="94">
        <f t="shared" si="128"/>
        <v>0.12186586411514923</v>
      </c>
    </row>
    <row r="248" spans="2:35">
      <c r="B248" s="39">
        <f t="shared" si="129"/>
        <v>220</v>
      </c>
      <c r="C248" s="42">
        <f t="shared" si="130"/>
        <v>3.9568345323732959</v>
      </c>
      <c r="D248" s="10">
        <f t="shared" si="131"/>
        <v>11.043165467626608</v>
      </c>
      <c r="E248" s="40">
        <f t="shared" si="132"/>
        <v>23.913669064746784</v>
      </c>
      <c r="F248" s="40">
        <f t="shared" si="133"/>
        <v>46</v>
      </c>
      <c r="G248" s="3">
        <f t="shared" si="134"/>
        <v>77.086330935253216</v>
      </c>
      <c r="H248" s="3">
        <f t="shared" si="135"/>
        <v>111.95687429327049</v>
      </c>
      <c r="I248">
        <f t="shared" si="120"/>
        <v>1.1195687429327048E-4</v>
      </c>
      <c r="J248" s="4">
        <f t="shared" si="136"/>
        <v>596.7954508483956</v>
      </c>
      <c r="K248" s="40">
        <f t="shared" si="137"/>
        <v>5.3305833573478729</v>
      </c>
      <c r="L248" s="40">
        <f t="shared" si="121"/>
        <v>0.66941664265212708</v>
      </c>
      <c r="M248" s="10">
        <f t="shared" si="138"/>
        <v>1.0604467359092487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8.4161020625324507</v>
      </c>
      <c r="Q248" s="42">
        <f t="shared" si="140"/>
        <v>0.49214407184410053</v>
      </c>
      <c r="R248" s="4">
        <f t="shared" si="141"/>
        <v>93487.366527275604</v>
      </c>
      <c r="S248">
        <f t="shared" si="122"/>
        <v>9.3487366527275607E-5</v>
      </c>
      <c r="T248" s="41">
        <f t="shared" si="123"/>
        <v>7.3136316874136556E-4</v>
      </c>
      <c r="U248" s="42">
        <f t="shared" si="142"/>
        <v>0.1660017772478222</v>
      </c>
      <c r="V248" s="42">
        <f t="shared" si="143"/>
        <v>0.12276807646461818</v>
      </c>
      <c r="W248" s="42">
        <f t="shared" si="144"/>
        <v>0.12193798329947061</v>
      </c>
      <c r="X248" s="42">
        <f t="shared" si="145"/>
        <v>8.3009316514756626E-4</v>
      </c>
      <c r="Y248" s="42">
        <f t="shared" si="119"/>
        <v>2.2425371380279842E-3</v>
      </c>
      <c r="Z248" s="10">
        <f t="shared" si="146"/>
        <v>3.0662429198988281</v>
      </c>
      <c r="AA248">
        <f t="shared" si="124"/>
        <v>1061012.3162700592</v>
      </c>
      <c r="AB248" s="10">
        <f t="shared" si="125"/>
        <v>1.0610123162700591</v>
      </c>
      <c r="AC248" s="10">
        <f t="shared" si="126"/>
        <v>0.96001231627005912</v>
      </c>
      <c r="AD248" s="3">
        <f t="shared" si="127"/>
        <v>139.23311330965325</v>
      </c>
      <c r="AI248" s="94">
        <f t="shared" si="128"/>
        <v>0.12193798329947061</v>
      </c>
    </row>
    <row r="249" spans="2:35">
      <c r="B249" s="39">
        <f t="shared" si="129"/>
        <v>221</v>
      </c>
      <c r="C249" s="42">
        <f t="shared" si="130"/>
        <v>3.9748201438840836</v>
      </c>
      <c r="D249" s="10">
        <f t="shared" si="131"/>
        <v>11.02517985611582</v>
      </c>
      <c r="E249" s="40">
        <f t="shared" si="132"/>
        <v>23.949640287768361</v>
      </c>
      <c r="F249" s="40">
        <f t="shared" si="133"/>
        <v>46</v>
      </c>
      <c r="G249" s="3">
        <f t="shared" si="134"/>
        <v>77.050359712231639</v>
      </c>
      <c r="H249" s="3">
        <f t="shared" si="135"/>
        <v>111.95687429327049</v>
      </c>
      <c r="I249">
        <f t="shared" si="120"/>
        <v>1.1195687429327048E-4</v>
      </c>
      <c r="J249" s="4">
        <f t="shared" si="136"/>
        <v>598.14767226061076</v>
      </c>
      <c r="K249" s="40">
        <f t="shared" si="137"/>
        <v>5.3426614134811041</v>
      </c>
      <c r="L249" s="40">
        <f t="shared" si="121"/>
        <v>0.65733858651889587</v>
      </c>
      <c r="M249" s="10">
        <f t="shared" si="138"/>
        <v>1.0610123162700591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8.4175336842727564</v>
      </c>
      <c r="Q249" s="42">
        <f t="shared" si="140"/>
        <v>0.494280756077915</v>
      </c>
      <c r="R249" s="4">
        <f t="shared" si="141"/>
        <v>93339.552851643079</v>
      </c>
      <c r="S249">
        <f t="shared" si="122"/>
        <v>9.3339552851643082E-5</v>
      </c>
      <c r="T249" s="41">
        <f t="shared" si="123"/>
        <v>7.3151098241699812E-4</v>
      </c>
      <c r="U249" s="42">
        <f t="shared" si="142"/>
        <v>0.16573931041654855</v>
      </c>
      <c r="V249" s="42">
        <f t="shared" si="143"/>
        <v>0.12283838066474005</v>
      </c>
      <c r="W249" s="42">
        <f t="shared" si="144"/>
        <v>0.12200986402615384</v>
      </c>
      <c r="X249" s="42">
        <f t="shared" si="145"/>
        <v>8.2851663858621305E-4</v>
      </c>
      <c r="Y249" s="42">
        <f t="shared" si="119"/>
        <v>2.2443074164671044E-3</v>
      </c>
      <c r="Z249" s="10">
        <f t="shared" si="146"/>
        <v>3.0680433655987631</v>
      </c>
      <c r="AA249">
        <f t="shared" si="124"/>
        <v>1061576.0191767977</v>
      </c>
      <c r="AB249" s="10">
        <f t="shared" si="125"/>
        <v>1.0615760191767978</v>
      </c>
      <c r="AC249" s="10">
        <f t="shared" si="126"/>
        <v>0.9605760191767978</v>
      </c>
      <c r="AD249" s="3">
        <f t="shared" si="127"/>
        <v>139.31486862607656</v>
      </c>
      <c r="AI249" s="94">
        <f t="shared" si="128"/>
        <v>0.12200986402615384</v>
      </c>
    </row>
    <row r="250" spans="2:35">
      <c r="B250" s="39">
        <f t="shared" si="129"/>
        <v>222</v>
      </c>
      <c r="C250" s="42">
        <f t="shared" si="130"/>
        <v>3.9928057553948713</v>
      </c>
      <c r="D250" s="10">
        <f t="shared" si="131"/>
        <v>11.007194244605031</v>
      </c>
      <c r="E250" s="40">
        <f t="shared" si="132"/>
        <v>23.985611510789937</v>
      </c>
      <c r="F250" s="40">
        <f t="shared" si="133"/>
        <v>46</v>
      </c>
      <c r="G250" s="3">
        <f t="shared" si="134"/>
        <v>77.014388489210063</v>
      </c>
      <c r="H250" s="3">
        <f t="shared" si="135"/>
        <v>111.95687429327049</v>
      </c>
      <c r="I250">
        <f t="shared" si="120"/>
        <v>1.1195687429327048E-4</v>
      </c>
      <c r="J250" s="4">
        <f t="shared" si="136"/>
        <v>599.50192617156677</v>
      </c>
      <c r="K250" s="40">
        <f t="shared" si="137"/>
        <v>5.3547576239148515</v>
      </c>
      <c r="L250" s="40">
        <f t="shared" si="121"/>
        <v>0.64524237608514845</v>
      </c>
      <c r="M250" s="10">
        <f t="shared" si="138"/>
        <v>1.0615760191767978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8.4189600367014688</v>
      </c>
      <c r="Q250" s="42">
        <f t="shared" si="140"/>
        <v>0.49641707831158538</v>
      </c>
      <c r="R250" s="4">
        <f t="shared" si="141"/>
        <v>93191.679926478915</v>
      </c>
      <c r="S250">
        <f t="shared" si="122"/>
        <v>9.3191679926478912E-5</v>
      </c>
      <c r="T250" s="41">
        <f t="shared" si="123"/>
        <v>7.3165885534216227E-4</v>
      </c>
      <c r="U250" s="42">
        <f t="shared" si="142"/>
        <v>0.16547673837825155</v>
      </c>
      <c r="V250" s="42">
        <f t="shared" si="143"/>
        <v>0.12290844244310087</v>
      </c>
      <c r="W250" s="42">
        <f t="shared" si="144"/>
        <v>0.12208150614348579</v>
      </c>
      <c r="X250" s="42">
        <f t="shared" si="145"/>
        <v>8.2693629961508308E-4</v>
      </c>
      <c r="Y250" s="42">
        <f t="shared" si="119"/>
        <v>2.2460740188698014E-3</v>
      </c>
      <c r="Z250" s="10">
        <f t="shared" si="146"/>
        <v>3.0698378109828504</v>
      </c>
      <c r="AA250">
        <f t="shared" si="124"/>
        <v>1062137.8434401064</v>
      </c>
      <c r="AB250" s="10">
        <f t="shared" si="125"/>
        <v>1.0621378434401063</v>
      </c>
      <c r="AC250" s="10">
        <f t="shared" si="126"/>
        <v>0.96113784344010633</v>
      </c>
      <c r="AD250" s="3">
        <f t="shared" si="127"/>
        <v>139.39635147789795</v>
      </c>
      <c r="AI250" s="94">
        <f t="shared" si="128"/>
        <v>0.12208150614348579</v>
      </c>
    </row>
    <row r="251" spans="2:35">
      <c r="B251" s="39">
        <f t="shared" si="129"/>
        <v>223</v>
      </c>
      <c r="C251" s="42">
        <f t="shared" si="130"/>
        <v>4.010791366905659</v>
      </c>
      <c r="D251" s="10">
        <f t="shared" si="131"/>
        <v>10.989208633094243</v>
      </c>
      <c r="E251" s="40">
        <f t="shared" si="132"/>
        <v>24.021582733811513</v>
      </c>
      <c r="F251" s="40">
        <f t="shared" si="133"/>
        <v>46</v>
      </c>
      <c r="G251" s="3">
        <f t="shared" si="134"/>
        <v>76.978417266188487</v>
      </c>
      <c r="H251" s="3">
        <f t="shared" si="135"/>
        <v>111.95687429327049</v>
      </c>
      <c r="I251">
        <f t="shared" si="120"/>
        <v>1.1195687429327048E-4</v>
      </c>
      <c r="J251" s="4">
        <f t="shared" si="136"/>
        <v>600.85821258126339</v>
      </c>
      <c r="K251" s="40">
        <f t="shared" si="137"/>
        <v>5.3668719886491134</v>
      </c>
      <c r="L251" s="40">
        <f t="shared" si="121"/>
        <v>0.63312801135088659</v>
      </c>
      <c r="M251" s="10">
        <f t="shared" si="138"/>
        <v>1.0621378434401063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8.4203811224264111</v>
      </c>
      <c r="Q251" s="42">
        <f t="shared" si="140"/>
        <v>0.49855304000373324</v>
      </c>
      <c r="R251" s="4">
        <f t="shared" si="141"/>
        <v>93043.747971117526</v>
      </c>
      <c r="S251">
        <f t="shared" si="122"/>
        <v>9.3043747971117521E-5</v>
      </c>
      <c r="T251" s="41">
        <f t="shared" si="123"/>
        <v>7.3180678729752361E-4</v>
      </c>
      <c r="U251" s="42">
        <f t="shared" si="142"/>
        <v>0.16521406152239454</v>
      </c>
      <c r="V251" s="42">
        <f t="shared" si="143"/>
        <v>0.12297826165265806</v>
      </c>
      <c r="W251" s="42">
        <f t="shared" si="144"/>
        <v>0.12215290950030853</v>
      </c>
      <c r="X251" s="42">
        <f t="shared" si="145"/>
        <v>8.253521523495233E-4</v>
      </c>
      <c r="Y251" s="42">
        <f t="shared" si="119"/>
        <v>2.247836939449752E-3</v>
      </c>
      <c r="Z251" s="10">
        <f t="shared" si="146"/>
        <v>3.0716262522663249</v>
      </c>
      <c r="AA251">
        <f t="shared" si="124"/>
        <v>1062697.7878750104</v>
      </c>
      <c r="AB251" s="10">
        <f t="shared" si="125"/>
        <v>1.0626977878750103</v>
      </c>
      <c r="AC251" s="10">
        <f t="shared" si="126"/>
        <v>0.96169778787501037</v>
      </c>
      <c r="AD251" s="3">
        <f t="shared" si="127"/>
        <v>139.47756169325748</v>
      </c>
      <c r="AI251" s="94">
        <f t="shared" si="128"/>
        <v>0.12215290950030853</v>
      </c>
    </row>
    <row r="252" spans="2:35">
      <c r="B252" s="39">
        <f t="shared" si="129"/>
        <v>224</v>
      </c>
      <c r="C252" s="42">
        <f t="shared" si="130"/>
        <v>4.0287769784164471</v>
      </c>
      <c r="D252" s="10">
        <f t="shared" si="131"/>
        <v>10.971223021583455</v>
      </c>
      <c r="E252" s="40">
        <f t="shared" si="132"/>
        <v>24.05755395683309</v>
      </c>
      <c r="F252" s="40">
        <f t="shared" si="133"/>
        <v>46</v>
      </c>
      <c r="G252" s="3">
        <f t="shared" si="134"/>
        <v>76.94244604316691</v>
      </c>
      <c r="H252" s="3">
        <f t="shared" si="135"/>
        <v>111.95687429327049</v>
      </c>
      <c r="I252">
        <f t="shared" si="120"/>
        <v>1.1195687429327048E-4</v>
      </c>
      <c r="J252" s="4">
        <f t="shared" si="136"/>
        <v>602.21653148970086</v>
      </c>
      <c r="K252" s="40">
        <f t="shared" si="137"/>
        <v>5.3790045076838924</v>
      </c>
      <c r="L252" s="40">
        <f t="shared" si="121"/>
        <v>0.62099549231610762</v>
      </c>
      <c r="M252" s="10">
        <f t="shared" si="138"/>
        <v>1.0626977878750103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8.4217969440438232</v>
      </c>
      <c r="Q252" s="42">
        <f t="shared" si="140"/>
        <v>0.50068864261090695</v>
      </c>
      <c r="R252" s="4">
        <f t="shared" si="141"/>
        <v>92895.757204893278</v>
      </c>
      <c r="S252">
        <f t="shared" si="122"/>
        <v>9.289575720489328E-5</v>
      </c>
      <c r="T252" s="41">
        <f t="shared" si="123"/>
        <v>7.3195477806374792E-4</v>
      </c>
      <c r="U252" s="42">
        <f t="shared" si="142"/>
        <v>0.1649512802384408</v>
      </c>
      <c r="V252" s="42">
        <f t="shared" si="143"/>
        <v>0.12304783814696099</v>
      </c>
      <c r="W252" s="42">
        <f t="shared" si="144"/>
        <v>0.12222407394602136</v>
      </c>
      <c r="X252" s="42">
        <f t="shared" si="145"/>
        <v>8.2376420093963065E-4</v>
      </c>
      <c r="Y252" s="42">
        <f t="shared" si="119"/>
        <v>2.2495961724249749E-3</v>
      </c>
      <c r="Z252" s="10">
        <f t="shared" si="146"/>
        <v>3.0734086856784635</v>
      </c>
      <c r="AA252">
        <f t="shared" si="124"/>
        <v>1063255.8513009315</v>
      </c>
      <c r="AB252" s="10">
        <f t="shared" si="125"/>
        <v>1.0632558513009316</v>
      </c>
      <c r="AC252" s="10">
        <f t="shared" si="126"/>
        <v>0.96225585130093161</v>
      </c>
      <c r="AD252" s="3">
        <f t="shared" si="127"/>
        <v>139.55849910093281</v>
      </c>
      <c r="AI252" s="94">
        <f t="shared" si="128"/>
        <v>0.12222407394602136</v>
      </c>
    </row>
    <row r="253" spans="2:35">
      <c r="B253" s="39">
        <f t="shared" si="129"/>
        <v>225</v>
      </c>
      <c r="C253" s="42">
        <f t="shared" si="130"/>
        <v>4.0467625899272353</v>
      </c>
      <c r="D253" s="10">
        <f t="shared" si="131"/>
        <v>10.953237410072667</v>
      </c>
      <c r="E253" s="40">
        <f t="shared" si="132"/>
        <v>24.093525179854666</v>
      </c>
      <c r="F253" s="40">
        <f t="shared" si="133"/>
        <v>46</v>
      </c>
      <c r="G253" s="3">
        <f t="shared" si="134"/>
        <v>76.906474820145334</v>
      </c>
      <c r="H253" s="3">
        <f t="shared" si="135"/>
        <v>111.95687429327049</v>
      </c>
      <c r="I253">
        <f t="shared" si="120"/>
        <v>1.1195687429327048E-4</v>
      </c>
      <c r="J253" s="4">
        <f t="shared" si="136"/>
        <v>603.57688289687917</v>
      </c>
      <c r="K253" s="40">
        <f t="shared" si="137"/>
        <v>5.3911551810191884</v>
      </c>
      <c r="L253" s="40">
        <f t="shared" si="121"/>
        <v>0.60884481898081155</v>
      </c>
      <c r="M253" s="10">
        <f t="shared" si="138"/>
        <v>1.0632558513009316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8.4232075041384391</v>
      </c>
      <c r="Q253" s="42">
        <f t="shared" si="140"/>
        <v>0.502823887587592</v>
      </c>
      <c r="R253" s="4">
        <f t="shared" si="141"/>
        <v>92747.707847140584</v>
      </c>
      <c r="S253">
        <f t="shared" si="122"/>
        <v>9.2747707847140587E-5</v>
      </c>
      <c r="T253" s="41">
        <f t="shared" si="123"/>
        <v>7.3210282742150056E-4</v>
      </c>
      <c r="U253" s="42">
        <f t="shared" si="142"/>
        <v>0.16468839491585366</v>
      </c>
      <c r="V253" s="42">
        <f t="shared" si="143"/>
        <v>0.12311717178010628</v>
      </c>
      <c r="W253" s="42">
        <f t="shared" si="144"/>
        <v>0.12229499933058223</v>
      </c>
      <c r="X253" s="42">
        <f t="shared" si="145"/>
        <v>8.2217244952405288E-4</v>
      </c>
      <c r="Y253" s="42">
        <f t="shared" si="119"/>
        <v>2.2513517120177897E-3</v>
      </c>
      <c r="Z253" s="10">
        <f t="shared" si="146"/>
        <v>3.0751851074625032</v>
      </c>
      <c r="AA253">
        <f t="shared" si="124"/>
        <v>1063812.0325416611</v>
      </c>
      <c r="AB253" s="10">
        <f t="shared" si="125"/>
        <v>1.0638120325416611</v>
      </c>
      <c r="AC253" s="10">
        <f t="shared" si="126"/>
        <v>0.96281203254166114</v>
      </c>
      <c r="AD253" s="3">
        <f t="shared" si="127"/>
        <v>139.6391635303352</v>
      </c>
      <c r="AI253" s="94">
        <f t="shared" si="128"/>
        <v>0.12229499933058223</v>
      </c>
    </row>
    <row r="254" spans="2:35">
      <c r="B254" s="39">
        <f t="shared" si="129"/>
        <v>226</v>
      </c>
      <c r="C254" s="42">
        <f t="shared" si="130"/>
        <v>4.0647482014380234</v>
      </c>
      <c r="D254" s="10">
        <f t="shared" si="131"/>
        <v>10.935251798561879</v>
      </c>
      <c r="E254" s="40">
        <f t="shared" si="132"/>
        <v>24.129496402876242</v>
      </c>
      <c r="F254" s="40">
        <f t="shared" si="133"/>
        <v>46</v>
      </c>
      <c r="G254" s="3">
        <f t="shared" si="134"/>
        <v>76.870503597123758</v>
      </c>
      <c r="H254" s="3">
        <f t="shared" si="135"/>
        <v>111.95687429327049</v>
      </c>
      <c r="I254">
        <f t="shared" si="120"/>
        <v>1.1195687429327048E-4</v>
      </c>
      <c r="J254" s="4">
        <f t="shared" si="136"/>
        <v>604.93926680279787</v>
      </c>
      <c r="K254" s="40">
        <f t="shared" si="137"/>
        <v>5.4033240086549972</v>
      </c>
      <c r="L254" s="40">
        <f t="shared" si="121"/>
        <v>0.59667599134500282</v>
      </c>
      <c r="M254" s="10">
        <f t="shared" si="138"/>
        <v>1.0638120325416611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8.424612805283429</v>
      </c>
      <c r="Q254" s="42">
        <f t="shared" si="140"/>
        <v>0.50495877638622122</v>
      </c>
      <c r="R254" s="4">
        <f t="shared" si="141"/>
        <v>92599.600117193855</v>
      </c>
      <c r="S254">
        <f t="shared" si="122"/>
        <v>9.2599600117193853E-5</v>
      </c>
      <c r="T254" s="41">
        <f t="shared" si="123"/>
        <v>7.3225093515144732E-4</v>
      </c>
      <c r="U254" s="42">
        <f t="shared" si="142"/>
        <v>0.16442540594409644</v>
      </c>
      <c r="V254" s="42">
        <f t="shared" si="143"/>
        <v>0.12318626240677422</v>
      </c>
      <c r="W254" s="42">
        <f t="shared" si="144"/>
        <v>0.12236568550450441</v>
      </c>
      <c r="X254" s="42">
        <f t="shared" si="145"/>
        <v>8.2057690226980395E-4</v>
      </c>
      <c r="Y254" s="42">
        <f t="shared" si="119"/>
        <v>2.2531035524548594E-3</v>
      </c>
      <c r="Z254" s="10">
        <f t="shared" si="146"/>
        <v>3.0769555138756672</v>
      </c>
      <c r="AA254">
        <f t="shared" si="124"/>
        <v>1064366.3304253714</v>
      </c>
      <c r="AB254" s="10">
        <f t="shared" si="125"/>
        <v>1.0643663304253714</v>
      </c>
      <c r="AC254" s="10">
        <f t="shared" si="126"/>
        <v>0.96336633042537145</v>
      </c>
      <c r="AD254" s="3">
        <f t="shared" si="127"/>
        <v>139.71955481151144</v>
      </c>
      <c r="AI254" s="94">
        <f t="shared" si="128"/>
        <v>0.12236568550450441</v>
      </c>
    </row>
    <row r="255" spans="2:35">
      <c r="B255" s="39">
        <f t="shared" si="129"/>
        <v>227</v>
      </c>
      <c r="C255" s="42">
        <f t="shared" si="130"/>
        <v>4.0827338129488115</v>
      </c>
      <c r="D255" s="10">
        <f t="shared" si="131"/>
        <v>10.917266187051091</v>
      </c>
      <c r="E255" s="40">
        <f t="shared" si="132"/>
        <v>24.165467625897818</v>
      </c>
      <c r="F255" s="40">
        <f t="shared" si="133"/>
        <v>46</v>
      </c>
      <c r="G255" s="3">
        <f t="shared" si="134"/>
        <v>76.834532374102182</v>
      </c>
      <c r="H255" s="3">
        <f t="shared" si="135"/>
        <v>111.95687429327049</v>
      </c>
      <c r="I255">
        <f t="shared" si="120"/>
        <v>1.1195687429327048E-4</v>
      </c>
      <c r="J255" s="4">
        <f t="shared" si="136"/>
        <v>606.30368320745742</v>
      </c>
      <c r="K255" s="40">
        <f t="shared" si="137"/>
        <v>5.4155109905913221</v>
      </c>
      <c r="L255" s="40">
        <f t="shared" si="121"/>
        <v>0.58448900940867787</v>
      </c>
      <c r="M255" s="10">
        <f t="shared" si="138"/>
        <v>1.0643663304253714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8.4260128500404896</v>
      </c>
      <c r="Q255" s="42">
        <f t="shared" si="140"/>
        <v>0.50709331045718475</v>
      </c>
      <c r="R255" s="4">
        <f t="shared" si="141"/>
        <v>92451.43423438746</v>
      </c>
      <c r="S255">
        <f t="shared" si="122"/>
        <v>9.2451434234387461E-5</v>
      </c>
      <c r="T255" s="41">
        <f t="shared" si="123"/>
        <v>7.3239910103425367E-4</v>
      </c>
      <c r="U255" s="42">
        <f t="shared" si="142"/>
        <v>0.16416231371263243</v>
      </c>
      <c r="V255" s="42">
        <f t="shared" si="143"/>
        <v>0.12325510988224549</v>
      </c>
      <c r="W255" s="42">
        <f t="shared" si="144"/>
        <v>0.12243613231885804</v>
      </c>
      <c r="X255" s="42">
        <f t="shared" si="145"/>
        <v>8.1897756338744632E-4</v>
      </c>
      <c r="Y255" s="42">
        <f t="shared" si="119"/>
        <v>2.2548516879672647E-3</v>
      </c>
      <c r="Z255" s="10">
        <f t="shared" si="146"/>
        <v>3.0787199011892388</v>
      </c>
      <c r="AA255">
        <f t="shared" si="124"/>
        <v>1064918.7437846349</v>
      </c>
      <c r="AB255" s="10">
        <f t="shared" si="125"/>
        <v>1.0649187437846348</v>
      </c>
      <c r="AC255" s="10">
        <f t="shared" si="126"/>
        <v>0.96391874378463482</v>
      </c>
      <c r="AD255" s="3">
        <f t="shared" si="127"/>
        <v>139.79967277514646</v>
      </c>
      <c r="AI255" s="94">
        <f t="shared" si="128"/>
        <v>0.12243613231885804</v>
      </c>
    </row>
    <row r="256" spans="2:35">
      <c r="B256" s="39">
        <f t="shared" si="129"/>
        <v>228</v>
      </c>
      <c r="C256" s="42">
        <f t="shared" si="130"/>
        <v>4.1007194244595997</v>
      </c>
      <c r="D256" s="10">
        <f t="shared" si="131"/>
        <v>10.899280575540303</v>
      </c>
      <c r="E256" s="40">
        <f t="shared" si="132"/>
        <v>24.201438848919395</v>
      </c>
      <c r="F256" s="40">
        <f t="shared" si="133"/>
        <v>46</v>
      </c>
      <c r="G256" s="3">
        <f t="shared" si="134"/>
        <v>76.798561151080605</v>
      </c>
      <c r="H256" s="3">
        <f t="shared" si="135"/>
        <v>111.95687429327049</v>
      </c>
      <c r="I256">
        <f t="shared" si="120"/>
        <v>1.1195687429327048E-4</v>
      </c>
      <c r="J256" s="4">
        <f t="shared" si="136"/>
        <v>607.67013211085782</v>
      </c>
      <c r="K256" s="40">
        <f t="shared" si="137"/>
        <v>5.4277161268281651</v>
      </c>
      <c r="L256" s="40">
        <f t="shared" si="121"/>
        <v>0.57228387317183493</v>
      </c>
      <c r="M256" s="10">
        <f t="shared" si="138"/>
        <v>1.0649187437846348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8.4274076409599008</v>
      </c>
      <c r="Q256" s="42">
        <f t="shared" si="140"/>
        <v>0.50922749124884026</v>
      </c>
      <c r="R256" s="4">
        <f t="shared" si="141"/>
        <v>92303.210418055809</v>
      </c>
      <c r="S256">
        <f t="shared" si="122"/>
        <v>9.230321041805581E-5</v>
      </c>
      <c r="T256" s="41">
        <f t="shared" si="123"/>
        <v>7.325473248505854E-4</v>
      </c>
      <c r="U256" s="42">
        <f t="shared" si="142"/>
        <v>0.16389911861092499</v>
      </c>
      <c r="V256" s="42">
        <f t="shared" si="143"/>
        <v>0.12332371406233064</v>
      </c>
      <c r="W256" s="42">
        <f t="shared" si="144"/>
        <v>0.12250633962527244</v>
      </c>
      <c r="X256" s="42">
        <f t="shared" si="145"/>
        <v>8.1737443705820478E-4</v>
      </c>
      <c r="Y256" s="42">
        <f t="shared" si="119"/>
        <v>2.2565961127904246E-3</v>
      </c>
      <c r="Z256" s="10">
        <f t="shared" si="146"/>
        <v>3.0804782656884222</v>
      </c>
      <c r="AA256">
        <f t="shared" si="124"/>
        <v>1065469.2714563836</v>
      </c>
      <c r="AB256" s="10">
        <f t="shared" si="125"/>
        <v>1.0654692714563836</v>
      </c>
      <c r="AC256" s="10">
        <f t="shared" si="126"/>
        <v>0.96446927145638361</v>
      </c>
      <c r="AD256" s="3">
        <f t="shared" si="127"/>
        <v>139.87951725255746</v>
      </c>
      <c r="AI256" s="94">
        <f t="shared" si="128"/>
        <v>0.12250633962527244</v>
      </c>
    </row>
    <row r="257" spans="2:35">
      <c r="B257" s="39">
        <f t="shared" si="129"/>
        <v>229</v>
      </c>
      <c r="C257" s="42">
        <f t="shared" si="130"/>
        <v>4.1187050359703878</v>
      </c>
      <c r="D257" s="10">
        <f t="shared" si="131"/>
        <v>10.881294964029514</v>
      </c>
      <c r="E257" s="40">
        <f t="shared" si="132"/>
        <v>24.237410071940971</v>
      </c>
      <c r="F257" s="40">
        <f t="shared" si="133"/>
        <v>46</v>
      </c>
      <c r="G257" s="3">
        <f t="shared" si="134"/>
        <v>76.762589928059029</v>
      </c>
      <c r="H257" s="3">
        <f t="shared" si="135"/>
        <v>111.95687429327049</v>
      </c>
      <c r="I257">
        <f t="shared" si="120"/>
        <v>1.1195687429327048E-4</v>
      </c>
      <c r="J257" s="4">
        <f t="shared" si="136"/>
        <v>609.03861351299884</v>
      </c>
      <c r="K257" s="40">
        <f t="shared" si="137"/>
        <v>5.4399394173655216</v>
      </c>
      <c r="L257" s="40">
        <f t="shared" si="121"/>
        <v>0.56006058263447844</v>
      </c>
      <c r="M257" s="10">
        <f t="shared" si="138"/>
        <v>1.0654692714563836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8.4287971805804727</v>
      </c>
      <c r="Q257" s="42">
        <f t="shared" si="140"/>
        <v>0.51136132020752323</v>
      </c>
      <c r="R257" s="4">
        <f t="shared" si="141"/>
        <v>92154.928887533315</v>
      </c>
      <c r="S257">
        <f t="shared" si="122"/>
        <v>9.215492888753331E-5</v>
      </c>
      <c r="T257" s="41">
        <f t="shared" si="123"/>
        <v>7.3269560638110787E-4</v>
      </c>
      <c r="U257" s="42">
        <f t="shared" si="142"/>
        <v>0.16363582102843741</v>
      </c>
      <c r="V257" s="42">
        <f t="shared" si="143"/>
        <v>0.1233920748034522</v>
      </c>
      <c r="W257" s="42">
        <f t="shared" si="144"/>
        <v>0.122576307275931</v>
      </c>
      <c r="X257" s="42">
        <f t="shared" si="145"/>
        <v>8.157675275212023E-4</v>
      </c>
      <c r="Y257" s="42">
        <f t="shared" si="119"/>
        <v>2.2583368211642027E-3</v>
      </c>
      <c r="Z257" s="10">
        <f t="shared" si="146"/>
        <v>3.0822306036724618</v>
      </c>
      <c r="AA257">
        <f t="shared" si="124"/>
        <v>1066017.9122819453</v>
      </c>
      <c r="AB257" s="10">
        <f t="shared" si="125"/>
        <v>1.0660179122819453</v>
      </c>
      <c r="AC257" s="10">
        <f t="shared" si="126"/>
        <v>0.96501791228194533</v>
      </c>
      <c r="AD257" s="3">
        <f t="shared" si="127"/>
        <v>139.9590880756991</v>
      </c>
      <c r="AI257" s="94">
        <f t="shared" si="128"/>
        <v>0.122576307275931</v>
      </c>
    </row>
    <row r="258" spans="2:35">
      <c r="B258" s="39">
        <f t="shared" si="129"/>
        <v>230</v>
      </c>
      <c r="C258" s="42">
        <f t="shared" si="130"/>
        <v>4.136690647481176</v>
      </c>
      <c r="D258" s="10">
        <f t="shared" si="131"/>
        <v>10.863309352518726</v>
      </c>
      <c r="E258" s="40">
        <f t="shared" si="132"/>
        <v>24.273381294962547</v>
      </c>
      <c r="F258" s="40">
        <f t="shared" si="133"/>
        <v>46</v>
      </c>
      <c r="G258" s="3">
        <f t="shared" si="134"/>
        <v>76.726618705037453</v>
      </c>
      <c r="H258" s="3">
        <f t="shared" si="135"/>
        <v>111.95687429327049</v>
      </c>
      <c r="I258">
        <f t="shared" si="120"/>
        <v>1.1195687429327048E-4</v>
      </c>
      <c r="J258" s="4">
        <f t="shared" si="136"/>
        <v>610.4091274138807</v>
      </c>
      <c r="K258" s="40">
        <f t="shared" si="137"/>
        <v>5.452180862203396</v>
      </c>
      <c r="L258" s="40">
        <f t="shared" si="121"/>
        <v>0.54781913779660396</v>
      </c>
      <c r="M258" s="10">
        <f t="shared" si="138"/>
        <v>1.0660179122819453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8.4301814714296608</v>
      </c>
      <c r="Q258" s="42">
        <f t="shared" si="140"/>
        <v>0.51349479877755666</v>
      </c>
      <c r="R258" s="4">
        <f t="shared" si="141"/>
        <v>92006.589862154331</v>
      </c>
      <c r="S258">
        <f t="shared" si="122"/>
        <v>9.2006589862154333E-5</v>
      </c>
      <c r="T258" s="41">
        <f t="shared" si="123"/>
        <v>7.3284394540648688E-4</v>
      </c>
      <c r="U258" s="42">
        <f t="shared" si="142"/>
        <v>0.16337242135463298</v>
      </c>
      <c r="V258" s="42">
        <f t="shared" si="143"/>
        <v>0.12346019196260265</v>
      </c>
      <c r="W258" s="42">
        <f t="shared" si="144"/>
        <v>0.12264603512357576</v>
      </c>
      <c r="X258" s="42">
        <f t="shared" si="145"/>
        <v>8.1415683902688607E-4</v>
      </c>
      <c r="Y258" s="42">
        <f t="shared" si="119"/>
        <v>2.2600738073329128E-3</v>
      </c>
      <c r="Z258" s="10">
        <f t="shared" si="146"/>
        <v>3.0839769114546161</v>
      </c>
      <c r="AA258">
        <f t="shared" si="124"/>
        <v>1066564.6651070351</v>
      </c>
      <c r="AB258" s="10">
        <f t="shared" si="125"/>
        <v>1.0665646651070351</v>
      </c>
      <c r="AC258" s="10">
        <f t="shared" si="126"/>
        <v>0.96556466510703509</v>
      </c>
      <c r="AD258" s="3">
        <f t="shared" si="127"/>
        <v>140.03838507716245</v>
      </c>
      <c r="AI258" s="94">
        <f t="shared" si="128"/>
        <v>0.12264603512357576</v>
      </c>
    </row>
    <row r="259" spans="2:35">
      <c r="B259" s="39">
        <f t="shared" si="129"/>
        <v>231</v>
      </c>
      <c r="C259" s="42">
        <f t="shared" si="130"/>
        <v>4.1546762589919641</v>
      </c>
      <c r="D259" s="10">
        <f t="shared" si="131"/>
        <v>10.845323741007938</v>
      </c>
      <c r="E259" s="40">
        <f t="shared" si="132"/>
        <v>24.309352517984124</v>
      </c>
      <c r="F259" s="40">
        <f t="shared" si="133"/>
        <v>46</v>
      </c>
      <c r="G259" s="3">
        <f t="shared" si="134"/>
        <v>76.690647482015876</v>
      </c>
      <c r="H259" s="3">
        <f t="shared" si="135"/>
        <v>111.95687429327049</v>
      </c>
      <c r="I259">
        <f t="shared" si="120"/>
        <v>1.1195687429327048E-4</v>
      </c>
      <c r="J259" s="4">
        <f t="shared" si="136"/>
        <v>611.7816738135034</v>
      </c>
      <c r="K259" s="40">
        <f t="shared" si="137"/>
        <v>5.4644404613417867</v>
      </c>
      <c r="L259" s="40">
        <f t="shared" si="121"/>
        <v>0.53555953865821326</v>
      </c>
      <c r="M259" s="10">
        <f t="shared" si="138"/>
        <v>1.0665646651070351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8.4315605160235823</v>
      </c>
      <c r="Q259" s="42">
        <f t="shared" si="140"/>
        <v>0.51562792840126126</v>
      </c>
      <c r="R259" s="4">
        <f t="shared" si="141"/>
        <v>91858.193561253283</v>
      </c>
      <c r="S259">
        <f t="shared" si="122"/>
        <v>9.1858193561253289E-5</v>
      </c>
      <c r="T259" s="41">
        <f t="shared" si="123"/>
        <v>7.3299234170738788E-4</v>
      </c>
      <c r="U259" s="42">
        <f t="shared" si="142"/>
        <v>0.163108919978975</v>
      </c>
      <c r="V259" s="42">
        <f t="shared" si="143"/>
        <v>0.12352806539733589</v>
      </c>
      <c r="W259" s="42">
        <f t="shared" si="144"/>
        <v>0.1227155230215064</v>
      </c>
      <c r="X259" s="42">
        <f t="shared" si="145"/>
        <v>8.1254237582949196E-4</v>
      </c>
      <c r="Y259" s="42">
        <f t="shared" si="119"/>
        <v>2.2618070655453099E-3</v>
      </c>
      <c r="Z259" s="10">
        <f t="shared" si="146"/>
        <v>3.0857171853621197</v>
      </c>
      <c r="AA259">
        <f t="shared" si="124"/>
        <v>1067109.5287817442</v>
      </c>
      <c r="AB259" s="10">
        <f t="shared" si="125"/>
        <v>1.0671095287817443</v>
      </c>
      <c r="AC259" s="10">
        <f t="shared" si="126"/>
        <v>0.96610952878174428</v>
      </c>
      <c r="AD259" s="3">
        <f t="shared" si="127"/>
        <v>140.1174080901732</v>
      </c>
      <c r="AI259" s="94">
        <f t="shared" si="128"/>
        <v>0.1227155230215064</v>
      </c>
    </row>
    <row r="260" spans="2:35">
      <c r="B260" s="39">
        <f t="shared" si="129"/>
        <v>232</v>
      </c>
      <c r="C260" s="42">
        <f t="shared" si="130"/>
        <v>4.1726618705027523</v>
      </c>
      <c r="D260" s="10">
        <f t="shared" si="131"/>
        <v>10.82733812949715</v>
      </c>
      <c r="E260" s="40">
        <f t="shared" si="132"/>
        <v>24.3453237410057</v>
      </c>
      <c r="F260" s="40">
        <f t="shared" si="133"/>
        <v>46</v>
      </c>
      <c r="G260" s="3">
        <f t="shared" si="134"/>
        <v>76.6546762589943</v>
      </c>
      <c r="H260" s="3">
        <f t="shared" si="135"/>
        <v>111.95687429327049</v>
      </c>
      <c r="I260">
        <f t="shared" si="120"/>
        <v>1.1195687429327048E-4</v>
      </c>
      <c r="J260" s="4">
        <f t="shared" si="136"/>
        <v>613.15625271186695</v>
      </c>
      <c r="K260" s="40">
        <f t="shared" si="137"/>
        <v>5.4767182147806945</v>
      </c>
      <c r="L260" s="40">
        <f t="shared" si="121"/>
        <v>0.52328178521930546</v>
      </c>
      <c r="M260" s="10">
        <f t="shared" si="138"/>
        <v>1.0671095287817443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8.4329343168670121</v>
      </c>
      <c r="Q260" s="42">
        <f t="shared" si="140"/>
        <v>0.51776071051896544</v>
      </c>
      <c r="R260" s="4">
        <f t="shared" si="141"/>
        <v>91709.74020416454</v>
      </c>
      <c r="S260">
        <f t="shared" si="122"/>
        <v>9.1709740204164536E-5</v>
      </c>
      <c r="T260" s="41">
        <f t="shared" si="123"/>
        <v>7.3314079506447668E-4</v>
      </c>
      <c r="U260" s="42">
        <f t="shared" si="142"/>
        <v>0.16284531729092683</v>
      </c>
      <c r="V260" s="42">
        <f t="shared" si="143"/>
        <v>0.12359569496575168</v>
      </c>
      <c r="W260" s="42">
        <f t="shared" si="144"/>
        <v>0.12278477082357871</v>
      </c>
      <c r="X260" s="42">
        <f t="shared" si="145"/>
        <v>8.1092414217297237E-4</v>
      </c>
      <c r="Y260" s="42">
        <f t="shared" si="119"/>
        <v>2.2635365900545508E-3</v>
      </c>
      <c r="Z260" s="10">
        <f t="shared" si="146"/>
        <v>3.0874514217360969</v>
      </c>
      <c r="AA260">
        <f t="shared" si="124"/>
        <v>1067652.5021605124</v>
      </c>
      <c r="AB260" s="10">
        <f t="shared" si="125"/>
        <v>1.0676525021605123</v>
      </c>
      <c r="AC260" s="10">
        <f t="shared" si="126"/>
        <v>0.96665250216051235</v>
      </c>
      <c r="AD260" s="3">
        <f t="shared" si="127"/>
        <v>140.19615694858771</v>
      </c>
      <c r="AI260" s="94">
        <f t="shared" si="128"/>
        <v>0.12278477082357871</v>
      </c>
    </row>
    <row r="261" spans="2:35">
      <c r="B261" s="39">
        <f t="shared" si="129"/>
        <v>233</v>
      </c>
      <c r="C261" s="42">
        <f t="shared" si="130"/>
        <v>4.1906474820135404</v>
      </c>
      <c r="D261" s="10">
        <f t="shared" si="131"/>
        <v>10.809352517986362</v>
      </c>
      <c r="E261" s="40">
        <f t="shared" si="132"/>
        <v>24.381294964027276</v>
      </c>
      <c r="F261" s="40">
        <f t="shared" si="133"/>
        <v>46</v>
      </c>
      <c r="G261" s="3">
        <f t="shared" si="134"/>
        <v>76.618705035972724</v>
      </c>
      <c r="H261" s="3">
        <f t="shared" si="135"/>
        <v>111.95687429327049</v>
      </c>
      <c r="I261">
        <f t="shared" si="120"/>
        <v>1.1195687429327048E-4</v>
      </c>
      <c r="J261" s="4">
        <f t="shared" si="136"/>
        <v>614.53286410897113</v>
      </c>
      <c r="K261" s="40">
        <f t="shared" si="137"/>
        <v>5.4890141225201168</v>
      </c>
      <c r="L261" s="40">
        <f t="shared" si="121"/>
        <v>0.51098587747988322</v>
      </c>
      <c r="M261" s="10">
        <f t="shared" si="138"/>
        <v>1.0676525021605123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8.434302876453355</v>
      </c>
      <c r="Q261" s="42">
        <f t="shared" si="140"/>
        <v>0.5198931465690152</v>
      </c>
      <c r="R261" s="4">
        <f t="shared" si="141"/>
        <v>91561.230010222542</v>
      </c>
      <c r="S261">
        <f t="shared" si="122"/>
        <v>9.1561230010222538E-5</v>
      </c>
      <c r="T261" s="41">
        <f t="shared" si="123"/>
        <v>7.3328930525841862E-4</v>
      </c>
      <c r="U261" s="42">
        <f t="shared" si="142"/>
        <v>0.16258161367995175</v>
      </c>
      <c r="V261" s="42">
        <f t="shared" si="143"/>
        <v>0.12366308052657755</v>
      </c>
      <c r="W261" s="42">
        <f t="shared" si="144"/>
        <v>0.12285377838420117</v>
      </c>
      <c r="X261" s="42">
        <f t="shared" si="145"/>
        <v>8.0930214237638631E-4</v>
      </c>
      <c r="Y261" s="42">
        <f t="shared" si="119"/>
        <v>2.2652623751183367E-3</v>
      </c>
      <c r="Z261" s="10">
        <f t="shared" si="146"/>
        <v>3.0891796169317307</v>
      </c>
      <c r="AA261">
        <f t="shared" si="124"/>
        <v>1068193.5841021813</v>
      </c>
      <c r="AB261" s="10">
        <f t="shared" si="125"/>
        <v>1.0681935841021812</v>
      </c>
      <c r="AC261" s="10">
        <f t="shared" si="126"/>
        <v>0.96719358410218126</v>
      </c>
      <c r="AD261" s="3">
        <f t="shared" si="127"/>
        <v>140.27463148690083</v>
      </c>
      <c r="AI261" s="94">
        <f t="shared" si="128"/>
        <v>0.12285377838420117</v>
      </c>
    </row>
    <row r="262" spans="2:35">
      <c r="B262" s="39">
        <f t="shared" si="129"/>
        <v>234</v>
      </c>
      <c r="C262" s="42">
        <f t="shared" si="130"/>
        <v>4.2086330935243286</v>
      </c>
      <c r="D262" s="10">
        <f t="shared" si="131"/>
        <v>10.791366906475574</v>
      </c>
      <c r="E262" s="40">
        <f t="shared" si="132"/>
        <v>24.417266187048853</v>
      </c>
      <c r="F262" s="40">
        <f t="shared" si="133"/>
        <v>46</v>
      </c>
      <c r="G262" s="3">
        <f t="shared" si="134"/>
        <v>76.582733812951147</v>
      </c>
      <c r="H262" s="3">
        <f t="shared" si="135"/>
        <v>111.95687429327049</v>
      </c>
      <c r="I262">
        <f t="shared" si="120"/>
        <v>1.1195687429327048E-4</v>
      </c>
      <c r="J262" s="4">
        <f t="shared" si="136"/>
        <v>615.91150800481591</v>
      </c>
      <c r="K262" s="40">
        <f t="shared" si="137"/>
        <v>5.5013281845600543</v>
      </c>
      <c r="L262" s="40">
        <f t="shared" si="121"/>
        <v>0.49867181543994565</v>
      </c>
      <c r="M262" s="10">
        <f t="shared" si="138"/>
        <v>1.0681935841021812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8.4356661972648102</v>
      </c>
      <c r="Q262" s="42">
        <f t="shared" si="140"/>
        <v>0.52202523798778411</v>
      </c>
      <c r="R262" s="4">
        <f t="shared" si="141"/>
        <v>91412.663198761671</v>
      </c>
      <c r="S262">
        <f t="shared" si="122"/>
        <v>9.1412663198761667E-5</v>
      </c>
      <c r="T262" s="41">
        <f t="shared" si="123"/>
        <v>7.334378720698795E-4</v>
      </c>
      <c r="U262" s="42">
        <f t="shared" si="142"/>
        <v>0.16231780953551314</v>
      </c>
      <c r="V262" s="42">
        <f t="shared" si="143"/>
        <v>0.12373022193904296</v>
      </c>
      <c r="W262" s="42">
        <f t="shared" si="144"/>
        <v>0.12292254555834174</v>
      </c>
      <c r="X262" s="42">
        <f t="shared" si="145"/>
        <v>8.0767638070121384E-4</v>
      </c>
      <c r="Y262" s="42">
        <f t="shared" si="119"/>
        <v>2.266984414998772E-3</v>
      </c>
      <c r="Z262" s="10">
        <f t="shared" si="146"/>
        <v>3.0909017673180386</v>
      </c>
      <c r="AA262">
        <f t="shared" si="124"/>
        <v>1068732.7734699235</v>
      </c>
      <c r="AB262" s="10">
        <f t="shared" si="125"/>
        <v>1.0687327734699235</v>
      </c>
      <c r="AC262" s="10">
        <f t="shared" si="126"/>
        <v>0.96773277346992348</v>
      </c>
      <c r="AD262" s="3">
        <f t="shared" si="127"/>
        <v>140.35283154023546</v>
      </c>
      <c r="AI262" s="94">
        <f t="shared" si="128"/>
        <v>0.12292254555834174</v>
      </c>
    </row>
    <row r="263" spans="2:35">
      <c r="B263" s="39">
        <f t="shared" si="129"/>
        <v>235</v>
      </c>
      <c r="C263" s="42">
        <f t="shared" si="130"/>
        <v>4.2266187050351167</v>
      </c>
      <c r="D263" s="10">
        <f t="shared" si="131"/>
        <v>10.773381294964786</v>
      </c>
      <c r="E263" s="40">
        <f t="shared" si="132"/>
        <v>24.453237410070429</v>
      </c>
      <c r="F263" s="40">
        <f t="shared" si="133"/>
        <v>46</v>
      </c>
      <c r="G263" s="3">
        <f t="shared" si="134"/>
        <v>76.546762589929571</v>
      </c>
      <c r="H263" s="3">
        <f t="shared" si="135"/>
        <v>111.95687429327049</v>
      </c>
      <c r="I263">
        <f t="shared" si="120"/>
        <v>1.1195687429327048E-4</v>
      </c>
      <c r="J263" s="4">
        <f t="shared" si="136"/>
        <v>617.29218439940155</v>
      </c>
      <c r="K263" s="40">
        <f t="shared" si="137"/>
        <v>5.5136604009005081</v>
      </c>
      <c r="L263" s="40">
        <f t="shared" si="121"/>
        <v>0.48633959909949187</v>
      </c>
      <c r="M263" s="10">
        <f t="shared" si="138"/>
        <v>1.0687327734699235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8.437024281772219</v>
      </c>
      <c r="Q263" s="42">
        <f t="shared" si="140"/>
        <v>0.52415698620968321</v>
      </c>
      <c r="R263" s="4">
        <f t="shared" si="141"/>
        <v>91264.039989116311</v>
      </c>
      <c r="S263">
        <f t="shared" si="122"/>
        <v>9.1264039989116306E-5</v>
      </c>
      <c r="T263" s="41">
        <f t="shared" si="123"/>
        <v>7.335864952795249E-4</v>
      </c>
      <c r="U263" s="42">
        <f t="shared" si="142"/>
        <v>0.16205390524707425</v>
      </c>
      <c r="V263" s="42">
        <f t="shared" si="143"/>
        <v>0.12379711906305245</v>
      </c>
      <c r="W263" s="42">
        <f t="shared" si="144"/>
        <v>0.12299107220151877</v>
      </c>
      <c r="X263" s="42">
        <f t="shared" si="145"/>
        <v>8.0604686153368243E-4</v>
      </c>
      <c r="Y263" s="42">
        <f t="shared" si="119"/>
        <v>2.2687027039626139E-3</v>
      </c>
      <c r="Z263" s="10">
        <f t="shared" si="146"/>
        <v>3.0926178692781825</v>
      </c>
      <c r="AA263">
        <f t="shared" si="124"/>
        <v>1069270.0691313411</v>
      </c>
      <c r="AB263" s="10">
        <f t="shared" si="125"/>
        <v>1.069270069131341</v>
      </c>
      <c r="AC263" s="10">
        <f t="shared" si="126"/>
        <v>0.96827006913134106</v>
      </c>
      <c r="AD263" s="3">
        <f t="shared" si="127"/>
        <v>140.43075694435694</v>
      </c>
      <c r="AI263" s="94">
        <f t="shared" si="128"/>
        <v>0.12299107220151877</v>
      </c>
    </row>
    <row r="264" spans="2:35">
      <c r="B264" s="39">
        <f t="shared" si="129"/>
        <v>236</v>
      </c>
      <c r="C264" s="42">
        <f t="shared" si="130"/>
        <v>4.2446043165459049</v>
      </c>
      <c r="D264" s="10">
        <f t="shared" si="131"/>
        <v>10.755395683453997</v>
      </c>
      <c r="E264" s="40">
        <f t="shared" si="132"/>
        <v>24.489208633092005</v>
      </c>
      <c r="F264" s="40">
        <f t="shared" si="133"/>
        <v>46</v>
      </c>
      <c r="G264" s="3">
        <f t="shared" si="134"/>
        <v>76.510791366907995</v>
      </c>
      <c r="H264" s="3">
        <f t="shared" si="135"/>
        <v>111.95687429327049</v>
      </c>
      <c r="I264">
        <f t="shared" si="120"/>
        <v>1.1195687429327048E-4</v>
      </c>
      <c r="J264" s="4">
        <f t="shared" si="136"/>
        <v>618.67489329272757</v>
      </c>
      <c r="K264" s="40">
        <f t="shared" si="137"/>
        <v>5.5260107715414746</v>
      </c>
      <c r="L264" s="40">
        <f t="shared" si="121"/>
        <v>0.47398922845852542</v>
      </c>
      <c r="M264" s="10">
        <f t="shared" si="138"/>
        <v>1.069270069131341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8.4383771324353471</v>
      </c>
      <c r="Q264" s="42">
        <f t="shared" si="140"/>
        <v>0.52628839266717076</v>
      </c>
      <c r="R264" s="4">
        <f t="shared" si="141"/>
        <v>91115.360600620901</v>
      </c>
      <c r="S264">
        <f t="shared" si="122"/>
        <v>9.1115360600620908E-5</v>
      </c>
      <c r="T264" s="41">
        <f t="shared" si="123"/>
        <v>7.3373517466802029E-4</v>
      </c>
      <c r="U264" s="42">
        <f t="shared" si="142"/>
        <v>0.1617899012040985</v>
      </c>
      <c r="V264" s="42">
        <f t="shared" si="143"/>
        <v>0.12386377175892942</v>
      </c>
      <c r="W264" s="42">
        <f t="shared" si="144"/>
        <v>0.12305935816981353</v>
      </c>
      <c r="X264" s="42">
        <f t="shared" si="145"/>
        <v>8.044135891158849E-4</v>
      </c>
      <c r="Y264" s="42">
        <f t="shared" si="119"/>
        <v>2.2704172362809465E-3</v>
      </c>
      <c r="Z264" s="10">
        <f t="shared" si="146"/>
        <v>3.0943279192089985</v>
      </c>
      <c r="AA264">
        <f t="shared" si="124"/>
        <v>1069805.4699583161</v>
      </c>
      <c r="AB264" s="10">
        <f t="shared" si="125"/>
        <v>1.0698054699583162</v>
      </c>
      <c r="AC264" s="10">
        <f t="shared" si="126"/>
        <v>0.96880546995831618</v>
      </c>
      <c r="AD264" s="3">
        <f t="shared" si="127"/>
        <v>140.50840753565137</v>
      </c>
      <c r="AI264" s="94">
        <f t="shared" si="128"/>
        <v>0.12305935816981353</v>
      </c>
    </row>
    <row r="265" spans="2:35">
      <c r="B265" s="39">
        <f t="shared" si="129"/>
        <v>237</v>
      </c>
      <c r="C265" s="42">
        <f t="shared" si="130"/>
        <v>4.262589928056693</v>
      </c>
      <c r="D265" s="10">
        <f t="shared" si="131"/>
        <v>10.737410071943209</v>
      </c>
      <c r="E265" s="40">
        <f t="shared" si="132"/>
        <v>24.525179856113581</v>
      </c>
      <c r="F265" s="40">
        <f t="shared" si="133"/>
        <v>46</v>
      </c>
      <c r="G265" s="3">
        <f t="shared" si="134"/>
        <v>76.474820143886419</v>
      </c>
      <c r="H265" s="3">
        <f t="shared" si="135"/>
        <v>111.95687429327049</v>
      </c>
      <c r="I265">
        <f t="shared" si="120"/>
        <v>1.1195687429327048E-4</v>
      </c>
      <c r="J265" s="4">
        <f t="shared" si="136"/>
        <v>620.0596346847949</v>
      </c>
      <c r="K265" s="40">
        <f t="shared" si="137"/>
        <v>5.5383792964829626</v>
      </c>
      <c r="L265" s="40">
        <f t="shared" si="121"/>
        <v>0.46162070351703743</v>
      </c>
      <c r="M265" s="10">
        <f t="shared" si="138"/>
        <v>1.0698054699583162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8.4397247517025384</v>
      </c>
      <c r="Q265" s="42">
        <f t="shared" si="140"/>
        <v>0.52841945879076202</v>
      </c>
      <c r="R265" s="4">
        <f t="shared" si="141"/>
        <v>90966.625252609752</v>
      </c>
      <c r="S265">
        <f t="shared" si="122"/>
        <v>9.0966625252609747E-5</v>
      </c>
      <c r="T265" s="41">
        <f t="shared" si="123"/>
        <v>7.3388391001603145E-4</v>
      </c>
      <c r="U265" s="42">
        <f t="shared" si="142"/>
        <v>0.16152579779604903</v>
      </c>
      <c r="V265" s="42">
        <f t="shared" si="143"/>
        <v>0.12393017988780422</v>
      </c>
      <c r="W265" s="42">
        <f t="shared" si="144"/>
        <v>0.12312740331985128</v>
      </c>
      <c r="X265" s="42">
        <f t="shared" si="145"/>
        <v>8.0277656795293972E-4</v>
      </c>
      <c r="Y265" s="42">
        <f t="shared" si="119"/>
        <v>2.2721280062297238E-3</v>
      </c>
      <c r="Z265" s="10">
        <f t="shared" si="146"/>
        <v>3.096031913521704</v>
      </c>
      <c r="AA265">
        <f t="shared" si="124"/>
        <v>1070338.9748272342</v>
      </c>
      <c r="AB265" s="10">
        <f t="shared" si="125"/>
        <v>1.0703389748272341</v>
      </c>
      <c r="AC265" s="10">
        <f t="shared" si="126"/>
        <v>0.96933897482723408</v>
      </c>
      <c r="AD265" s="3">
        <f t="shared" si="127"/>
        <v>140.58578315115795</v>
      </c>
      <c r="AI265" s="94">
        <f t="shared" si="128"/>
        <v>0.12312740331985128</v>
      </c>
    </row>
    <row r="266" spans="2:35">
      <c r="B266" s="39">
        <f t="shared" si="129"/>
        <v>238</v>
      </c>
      <c r="C266" s="42">
        <f t="shared" si="130"/>
        <v>4.2805755395674812</v>
      </c>
      <c r="D266" s="10">
        <f t="shared" si="131"/>
        <v>10.719424460432421</v>
      </c>
      <c r="E266" s="40">
        <f t="shared" si="132"/>
        <v>24.561151079135158</v>
      </c>
      <c r="F266" s="40">
        <f t="shared" si="133"/>
        <v>46</v>
      </c>
      <c r="G266" s="3">
        <f t="shared" si="134"/>
        <v>76.438848920864842</v>
      </c>
      <c r="H266" s="3">
        <f t="shared" si="135"/>
        <v>111.95687429327049</v>
      </c>
      <c r="I266">
        <f t="shared" si="120"/>
        <v>1.1195687429327048E-4</v>
      </c>
      <c r="J266" s="4">
        <f t="shared" si="136"/>
        <v>621.44640857560262</v>
      </c>
      <c r="K266" s="40">
        <f t="shared" si="137"/>
        <v>5.5507659757249632</v>
      </c>
      <c r="L266" s="40">
        <f t="shared" si="121"/>
        <v>0.44923402427503678</v>
      </c>
      <c r="M266" s="10">
        <f t="shared" si="138"/>
        <v>1.0703389748272341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8.441067142011315</v>
      </c>
      <c r="Q266" s="42">
        <f t="shared" si="140"/>
        <v>0.53055018600903914</v>
      </c>
      <c r="R266" s="4">
        <f t="shared" si="141"/>
        <v>90817.834164417334</v>
      </c>
      <c r="S266">
        <f t="shared" si="122"/>
        <v>9.0817834164417331E-5</v>
      </c>
      <c r="T266" s="41">
        <f t="shared" si="123"/>
        <v>7.3403270110422385E-4</v>
      </c>
      <c r="U266" s="42">
        <f t="shared" si="142"/>
        <v>0.1612615954123893</v>
      </c>
      <c r="V266" s="42">
        <f t="shared" si="143"/>
        <v>0.12399634331107158</v>
      </c>
      <c r="W266" s="42">
        <f t="shared" si="144"/>
        <v>0.1231952075088297</v>
      </c>
      <c r="X266" s="42">
        <f t="shared" si="145"/>
        <v>8.0113580224187853E-4</v>
      </c>
      <c r="Y266" s="42">
        <f t="shared" si="119"/>
        <v>2.2738350080890968E-3</v>
      </c>
      <c r="Z266" s="10">
        <f t="shared" si="146"/>
        <v>3.0977298486409524</v>
      </c>
      <c r="AA266">
        <f t="shared" si="124"/>
        <v>1070870.5826186871</v>
      </c>
      <c r="AB266" s="10">
        <f t="shared" si="125"/>
        <v>1.0708705826186871</v>
      </c>
      <c r="AC266" s="10">
        <f t="shared" si="126"/>
        <v>0.96987058261868708</v>
      </c>
      <c r="AD266" s="3">
        <f t="shared" si="127"/>
        <v>140.66288362852603</v>
      </c>
      <c r="AI266" s="94">
        <f t="shared" si="128"/>
        <v>0.1231952075088297</v>
      </c>
    </row>
    <row r="267" spans="2:35">
      <c r="B267" s="39">
        <f t="shared" si="129"/>
        <v>239</v>
      </c>
      <c r="C267" s="42">
        <f t="shared" si="130"/>
        <v>4.2985611510782693</v>
      </c>
      <c r="D267" s="10">
        <f t="shared" si="131"/>
        <v>10.701438848921633</v>
      </c>
      <c r="E267" s="40">
        <f t="shared" si="132"/>
        <v>24.597122302156734</v>
      </c>
      <c r="F267" s="40">
        <f t="shared" si="133"/>
        <v>46</v>
      </c>
      <c r="G267" s="3">
        <f t="shared" si="134"/>
        <v>76.402877697843266</v>
      </c>
      <c r="H267" s="3">
        <f t="shared" si="135"/>
        <v>111.95687429327049</v>
      </c>
      <c r="I267">
        <f t="shared" si="120"/>
        <v>1.1195687429327048E-4</v>
      </c>
      <c r="J267" s="4">
        <f t="shared" si="136"/>
        <v>622.83521496515118</v>
      </c>
      <c r="K267" s="40">
        <f t="shared" si="137"/>
        <v>5.563170809267481</v>
      </c>
      <c r="L267" s="40">
        <f t="shared" si="121"/>
        <v>0.43682919073251902</v>
      </c>
      <c r="M267" s="10">
        <f t="shared" si="138"/>
        <v>1.0708705826186871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8.4424043057876563</v>
      </c>
      <c r="Q267" s="42">
        <f t="shared" si="140"/>
        <v>0.53268057574866079</v>
      </c>
      <c r="R267" s="4">
        <f t="shared" si="141"/>
        <v>90668.987555378015</v>
      </c>
      <c r="S267">
        <f t="shared" si="122"/>
        <v>9.0668987555378016E-5</v>
      </c>
      <c r="T267" s="41">
        <f t="shared" si="123"/>
        <v>7.3418154771326318E-4</v>
      </c>
      <c r="U267" s="42">
        <f t="shared" si="142"/>
        <v>0.16099729444258254</v>
      </c>
      <c r="V267" s="42">
        <f t="shared" si="143"/>
        <v>0.12406226189096108</v>
      </c>
      <c r="W267" s="42">
        <f t="shared" si="144"/>
        <v>0.12326277059448097</v>
      </c>
      <c r="X267" s="42">
        <f t="shared" si="145"/>
        <v>7.9949129648010375E-4</v>
      </c>
      <c r="Y267" s="42">
        <f t="shared" si="119"/>
        <v>2.2755382361440346E-3</v>
      </c>
      <c r="Z267" s="10">
        <f t="shared" si="146"/>
        <v>3.0994217210056507</v>
      </c>
      <c r="AA267">
        <f t="shared" si="124"/>
        <v>1071400.2922177298</v>
      </c>
      <c r="AB267" s="10">
        <f t="shared" si="125"/>
        <v>1.0714002922177299</v>
      </c>
      <c r="AC267" s="10">
        <f t="shared" si="126"/>
        <v>0.97040029221772994</v>
      </c>
      <c r="AD267" s="3">
        <f t="shared" si="127"/>
        <v>140.73970880605219</v>
      </c>
      <c r="AI267" s="94">
        <f t="shared" si="128"/>
        <v>0.12326277059448097</v>
      </c>
    </row>
    <row r="268" spans="2:35">
      <c r="B268" s="39">
        <f t="shared" si="129"/>
        <v>240</v>
      </c>
      <c r="C268" s="42">
        <f t="shared" si="130"/>
        <v>4.3165467625890575</v>
      </c>
      <c r="D268" s="10">
        <f t="shared" si="131"/>
        <v>10.683453237410845</v>
      </c>
      <c r="E268" s="40">
        <f t="shared" si="132"/>
        <v>24.63309352517831</v>
      </c>
      <c r="F268" s="40">
        <f t="shared" si="133"/>
        <v>46</v>
      </c>
      <c r="G268" s="3">
        <f t="shared" si="134"/>
        <v>76.36690647482169</v>
      </c>
      <c r="H268" s="3">
        <f t="shared" si="135"/>
        <v>111.95687429327049</v>
      </c>
      <c r="I268">
        <f t="shared" si="120"/>
        <v>1.1195687429327048E-4</v>
      </c>
      <c r="J268" s="4">
        <f t="shared" si="136"/>
        <v>624.22605385344036</v>
      </c>
      <c r="K268" s="40">
        <f t="shared" si="137"/>
        <v>5.5755937971105132</v>
      </c>
      <c r="L268" s="40">
        <f t="shared" si="121"/>
        <v>0.42440620288948683</v>
      </c>
      <c r="M268" s="10">
        <f t="shared" si="138"/>
        <v>1.0714002922177299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8.4437362454466669</v>
      </c>
      <c r="Q268" s="42">
        <f t="shared" si="140"/>
        <v>0.53481062943437208</v>
      </c>
      <c r="R268" s="4">
        <f t="shared" si="141"/>
        <v>90520.085644826206</v>
      </c>
      <c r="S268">
        <f t="shared" si="122"/>
        <v>9.0520085644826199E-5</v>
      </c>
      <c r="T268" s="41">
        <f t="shared" si="123"/>
        <v>7.3433044962381501E-4</v>
      </c>
      <c r="U268" s="42">
        <f t="shared" si="142"/>
        <v>0.16073289527609211</v>
      </c>
      <c r="V268" s="42">
        <f t="shared" si="143"/>
        <v>0.12412793549010506</v>
      </c>
      <c r="W268" s="42">
        <f t="shared" si="144"/>
        <v>0.12333009243510451</v>
      </c>
      <c r="X268" s="42">
        <f t="shared" si="145"/>
        <v>7.9784305500055219E-4</v>
      </c>
      <c r="Y268" s="42">
        <f t="shared" si="119"/>
        <v>2.2772376846839576E-3</v>
      </c>
      <c r="Z268" s="10">
        <f t="shared" si="146"/>
        <v>3.1011075270684305</v>
      </c>
      <c r="AA268">
        <f t="shared" si="124"/>
        <v>1071928.102513714</v>
      </c>
      <c r="AB268" s="10">
        <f t="shared" si="125"/>
        <v>1.071928102513714</v>
      </c>
      <c r="AC268" s="10">
        <f t="shared" si="126"/>
        <v>0.97092810251371398</v>
      </c>
      <c r="AD268" s="3">
        <f t="shared" si="127"/>
        <v>140.81625852265611</v>
      </c>
      <c r="AI268" s="94">
        <f t="shared" si="128"/>
        <v>0.12333009243510451</v>
      </c>
    </row>
    <row r="269" spans="2:35">
      <c r="B269" s="39">
        <f t="shared" si="129"/>
        <v>241</v>
      </c>
      <c r="C269" s="42">
        <f t="shared" si="130"/>
        <v>4.3345323740998456</v>
      </c>
      <c r="D269" s="10">
        <f t="shared" si="131"/>
        <v>10.665467625900057</v>
      </c>
      <c r="E269" s="40">
        <f t="shared" si="132"/>
        <v>24.669064748199887</v>
      </c>
      <c r="F269" s="40">
        <f t="shared" si="133"/>
        <v>46</v>
      </c>
      <c r="G269" s="3">
        <f t="shared" si="134"/>
        <v>76.330935251800113</v>
      </c>
      <c r="H269" s="3">
        <f t="shared" si="135"/>
        <v>111.95687429327049</v>
      </c>
      <c r="I269">
        <f t="shared" si="120"/>
        <v>1.1195687429327048E-4</v>
      </c>
      <c r="J269" s="4">
        <f t="shared" si="136"/>
        <v>625.61892524047039</v>
      </c>
      <c r="K269" s="40">
        <f t="shared" si="137"/>
        <v>5.5880349392540616</v>
      </c>
      <c r="L269" s="40">
        <f t="shared" si="121"/>
        <v>0.41196506074593842</v>
      </c>
      <c r="M269" s="10">
        <f t="shared" si="138"/>
        <v>1.071928102513714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8.4450629633922087</v>
      </c>
      <c r="Q269" s="42">
        <f t="shared" si="140"/>
        <v>0.53694034848901406</v>
      </c>
      <c r="R269" s="4">
        <f t="shared" si="141"/>
        <v>90371.128652096275</v>
      </c>
      <c r="S269">
        <f t="shared" si="122"/>
        <v>9.0371128652096279E-5</v>
      </c>
      <c r="T269" s="41">
        <f t="shared" si="123"/>
        <v>7.3447940661654492E-4</v>
      </c>
      <c r="U269" s="42">
        <f t="shared" si="142"/>
        <v>0.16046839830238127</v>
      </c>
      <c r="V269" s="42">
        <f t="shared" si="143"/>
        <v>0.12419336397180328</v>
      </c>
      <c r="W269" s="42">
        <f t="shared" si="144"/>
        <v>0.1233971728895458</v>
      </c>
      <c r="X269" s="42">
        <f t="shared" si="145"/>
        <v>7.9619108225748025E-4</v>
      </c>
      <c r="Y269" s="42">
        <f t="shared" si="119"/>
        <v>2.2789333480029775E-3</v>
      </c>
      <c r="Z269" s="10">
        <f t="shared" si="146"/>
        <v>3.102787263295943</v>
      </c>
      <c r="AA269">
        <f t="shared" si="124"/>
        <v>1072454.0124003808</v>
      </c>
      <c r="AB269" s="10">
        <f t="shared" si="125"/>
        <v>1.0724540124003807</v>
      </c>
      <c r="AC269" s="10">
        <f t="shared" si="126"/>
        <v>0.97145401240038076</v>
      </c>
      <c r="AD269" s="3">
        <f t="shared" si="127"/>
        <v>140.89253261789423</v>
      </c>
      <c r="AI269" s="94">
        <f t="shared" si="128"/>
        <v>0.1233971728895458</v>
      </c>
    </row>
    <row r="270" spans="2:35">
      <c r="B270" s="39">
        <f t="shared" si="129"/>
        <v>242</v>
      </c>
      <c r="C270" s="42">
        <f t="shared" si="130"/>
        <v>4.3525179856106337</v>
      </c>
      <c r="D270" s="10">
        <f t="shared" si="131"/>
        <v>10.647482014389269</v>
      </c>
      <c r="E270" s="40">
        <f t="shared" si="132"/>
        <v>24.705035971221463</v>
      </c>
      <c r="F270" s="40">
        <f t="shared" si="133"/>
        <v>46</v>
      </c>
      <c r="G270" s="3">
        <f t="shared" si="134"/>
        <v>76.294964028778537</v>
      </c>
      <c r="H270" s="3">
        <f t="shared" si="135"/>
        <v>111.95687429327049</v>
      </c>
      <c r="I270">
        <f t="shared" si="120"/>
        <v>1.1195687429327048E-4</v>
      </c>
      <c r="J270" s="4">
        <f t="shared" si="136"/>
        <v>627.01382912624103</v>
      </c>
      <c r="K270" s="40">
        <f t="shared" si="137"/>
        <v>5.6004942356981253</v>
      </c>
      <c r="L270" s="40">
        <f t="shared" si="121"/>
        <v>0.39950576430187468</v>
      </c>
      <c r="M270" s="10">
        <f t="shared" si="138"/>
        <v>1.0724540124003807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8.4463844620171447</v>
      </c>
      <c r="Q270" s="42">
        <f t="shared" si="140"/>
        <v>0.53906973433353345</v>
      </c>
      <c r="R270" s="4">
        <f t="shared" si="141"/>
        <v>90222.116796522663</v>
      </c>
      <c r="S270">
        <f t="shared" si="122"/>
        <v>9.0222116796522667E-5</v>
      </c>
      <c r="T270" s="41">
        <f t="shared" si="123"/>
        <v>7.3462841847211848E-4</v>
      </c>
      <c r="U270" s="42">
        <f t="shared" si="142"/>
        <v>0.16020380391091343</v>
      </c>
      <c r="V270" s="42">
        <f t="shared" si="143"/>
        <v>0.12425854719981859</v>
      </c>
      <c r="W270" s="42">
        <f t="shared" si="144"/>
        <v>0.12346401181720823</v>
      </c>
      <c r="X270" s="42">
        <f t="shared" si="145"/>
        <v>7.9453538261035905E-4</v>
      </c>
      <c r="Y270" s="42">
        <f t="shared" si="119"/>
        <v>2.2806252203996778E-3</v>
      </c>
      <c r="Z270" s="10">
        <f t="shared" si="146"/>
        <v>3.1044609261685334</v>
      </c>
      <c r="AA270">
        <f t="shared" si="124"/>
        <v>1072978.0207757591</v>
      </c>
      <c r="AB270" s="10">
        <f t="shared" si="125"/>
        <v>1.0729780207757591</v>
      </c>
      <c r="AC270" s="10">
        <f t="shared" si="126"/>
        <v>0.97197802077575912</v>
      </c>
      <c r="AD270" s="3">
        <f t="shared" si="127"/>
        <v>140.96853093194477</v>
      </c>
      <c r="AI270" s="94">
        <f t="shared" si="128"/>
        <v>0.12346401181720823</v>
      </c>
    </row>
    <row r="271" spans="2:35">
      <c r="B271" s="39">
        <f t="shared" si="129"/>
        <v>243</v>
      </c>
      <c r="C271" s="42">
        <f t="shared" si="130"/>
        <v>4.3705035971214219</v>
      </c>
      <c r="D271" s="10">
        <f t="shared" si="131"/>
        <v>10.62949640287848</v>
      </c>
      <c r="E271" s="40">
        <f t="shared" si="132"/>
        <v>24.741007194243039</v>
      </c>
      <c r="F271" s="40">
        <f t="shared" si="133"/>
        <v>46</v>
      </c>
      <c r="G271" s="3">
        <f t="shared" si="134"/>
        <v>76.258992805756961</v>
      </c>
      <c r="H271" s="3">
        <f t="shared" si="135"/>
        <v>111.95687429327049</v>
      </c>
      <c r="I271">
        <f t="shared" si="120"/>
        <v>1.1195687429327048E-4</v>
      </c>
      <c r="J271" s="4">
        <f t="shared" si="136"/>
        <v>628.41076551075253</v>
      </c>
      <c r="K271" s="40">
        <f t="shared" si="137"/>
        <v>5.6129716864427062</v>
      </c>
      <c r="L271" s="40">
        <f t="shared" si="121"/>
        <v>0.38702831355729383</v>
      </c>
      <c r="M271" s="10">
        <f t="shared" si="138"/>
        <v>1.0729780207757591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8.4477007437031251</v>
      </c>
      <c r="Q271" s="42">
        <f t="shared" si="140"/>
        <v>0.5411987883869922</v>
      </c>
      <c r="R271" s="4">
        <f t="shared" si="141"/>
        <v>90073.050297439724</v>
      </c>
      <c r="S271">
        <f t="shared" si="122"/>
        <v>9.0073050297439719E-5</v>
      </c>
      <c r="T271" s="41">
        <f t="shared" si="123"/>
        <v>7.3477748497120148E-4</v>
      </c>
      <c r="U271" s="42">
        <f t="shared" si="142"/>
        <v>0.15993911249115181</v>
      </c>
      <c r="V271" s="42">
        <f t="shared" si="143"/>
        <v>0.12432348503863536</v>
      </c>
      <c r="W271" s="42">
        <f t="shared" si="144"/>
        <v>0.12353060907804013</v>
      </c>
      <c r="X271" s="42">
        <f t="shared" si="145"/>
        <v>7.928759605952268E-4</v>
      </c>
      <c r="Y271" s="42">
        <f t="shared" si="119"/>
        <v>2.282313296177473E-3</v>
      </c>
      <c r="Z271" s="10">
        <f t="shared" si="146"/>
        <v>3.1061285121806974</v>
      </c>
      <c r="AA271">
        <f t="shared" si="124"/>
        <v>1073500.1265423074</v>
      </c>
      <c r="AB271" s="10">
        <f t="shared" si="125"/>
        <v>1.0735001265423074</v>
      </c>
      <c r="AC271" s="10">
        <f t="shared" si="126"/>
        <v>0.97250012654230744</v>
      </c>
      <c r="AD271" s="3">
        <f t="shared" si="127"/>
        <v>141.04425330562833</v>
      </c>
      <c r="AI271" s="94">
        <f t="shared" si="128"/>
        <v>0.12353060907804013</v>
      </c>
    </row>
    <row r="272" spans="2:35">
      <c r="B272" s="39">
        <f t="shared" si="129"/>
        <v>244</v>
      </c>
      <c r="C272" s="42">
        <f t="shared" si="130"/>
        <v>4.38848920863221</v>
      </c>
      <c r="D272" s="10">
        <f t="shared" si="131"/>
        <v>10.611510791367692</v>
      </c>
      <c r="E272" s="40">
        <f t="shared" si="132"/>
        <v>24.776978417264615</v>
      </c>
      <c r="F272" s="40">
        <f t="shared" si="133"/>
        <v>46</v>
      </c>
      <c r="G272" s="3">
        <f t="shared" si="134"/>
        <v>76.223021582735385</v>
      </c>
      <c r="H272" s="3">
        <f t="shared" si="135"/>
        <v>111.95687429327049</v>
      </c>
      <c r="I272">
        <f t="shared" si="120"/>
        <v>1.1195687429327048E-4</v>
      </c>
      <c r="J272" s="4">
        <f t="shared" si="136"/>
        <v>629.80973439400486</v>
      </c>
      <c r="K272" s="40">
        <f t="shared" si="137"/>
        <v>5.6254672914878041</v>
      </c>
      <c r="L272" s="40">
        <f t="shared" si="121"/>
        <v>0.37453270851219589</v>
      </c>
      <c r="M272" s="10">
        <f t="shared" si="138"/>
        <v>1.0735001265423074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8.4490118108209735</v>
      </c>
      <c r="Q272" s="42">
        <f t="shared" si="140"/>
        <v>0.54332751206657715</v>
      </c>
      <c r="R272" s="4">
        <f t="shared" si="141"/>
        <v>89923.929374181855</v>
      </c>
      <c r="S272">
        <f t="shared" si="122"/>
        <v>8.992392937418186E-5</v>
      </c>
      <c r="T272" s="41">
        <f t="shared" si="123"/>
        <v>7.3492660589445928E-4</v>
      </c>
      <c r="U272" s="42">
        <f t="shared" si="142"/>
        <v>0.15967432443255974</v>
      </c>
      <c r="V272" s="42">
        <f t="shared" si="143"/>
        <v>0.12438817735315082</v>
      </c>
      <c r="W272" s="42">
        <f t="shared" si="144"/>
        <v>0.12359696453255276</v>
      </c>
      <c r="X272" s="42">
        <f t="shared" si="145"/>
        <v>7.912128205980612E-4</v>
      </c>
      <c r="Y272" s="42">
        <f t="shared" si="119"/>
        <v>2.2839975696442713E-3</v>
      </c>
      <c r="Z272" s="10">
        <f t="shared" si="146"/>
        <v>3.1077900178405975</v>
      </c>
      <c r="AA272">
        <f t="shared" si="124"/>
        <v>1074020.3286067639</v>
      </c>
      <c r="AB272" s="10">
        <f t="shared" si="125"/>
        <v>1.0740203286067638</v>
      </c>
      <c r="AC272" s="10">
        <f t="shared" si="126"/>
        <v>0.9730203286067638</v>
      </c>
      <c r="AD272" s="3">
        <f t="shared" si="127"/>
        <v>141.11969958038634</v>
      </c>
      <c r="AI272" s="94">
        <f t="shared" si="128"/>
        <v>0.12359696453255276</v>
      </c>
    </row>
    <row r="273" spans="2:35">
      <c r="B273" s="39">
        <f t="shared" si="129"/>
        <v>245</v>
      </c>
      <c r="C273" s="42">
        <f t="shared" si="130"/>
        <v>4.4064748201429982</v>
      </c>
      <c r="D273" s="10">
        <f t="shared" si="131"/>
        <v>10.593525179856904</v>
      </c>
      <c r="E273" s="40">
        <f t="shared" si="132"/>
        <v>24.812949640286192</v>
      </c>
      <c r="F273" s="40">
        <f t="shared" si="133"/>
        <v>46</v>
      </c>
      <c r="G273" s="3">
        <f t="shared" si="134"/>
        <v>76.187050359713808</v>
      </c>
      <c r="H273" s="3">
        <f t="shared" si="135"/>
        <v>111.95687429327049</v>
      </c>
      <c r="I273">
        <f t="shared" si="120"/>
        <v>1.1195687429327048E-4</v>
      </c>
      <c r="J273" s="4">
        <f t="shared" si="136"/>
        <v>631.21073577599805</v>
      </c>
      <c r="K273" s="40">
        <f t="shared" si="137"/>
        <v>5.6379810508334183</v>
      </c>
      <c r="L273" s="40">
        <f t="shared" si="121"/>
        <v>0.36201894916658173</v>
      </c>
      <c r="M273" s="10">
        <f t="shared" si="138"/>
        <v>1.0740203286067638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8.4503176657303349</v>
      </c>
      <c r="Q273" s="42">
        <f t="shared" si="140"/>
        <v>0.54545590678760958</v>
      </c>
      <c r="R273" s="4">
        <f t="shared" si="141"/>
        <v>89774.754246083467</v>
      </c>
      <c r="S273">
        <f t="shared" si="122"/>
        <v>8.9774754246083462E-5</v>
      </c>
      <c r="T273" s="41">
        <f t="shared" si="123"/>
        <v>7.3507578102255768E-4</v>
      </c>
      <c r="U273" s="42">
        <f t="shared" si="142"/>
        <v>0.15940944012460057</v>
      </c>
      <c r="V273" s="42">
        <f t="shared" si="143"/>
        <v>0.12445262400890086</v>
      </c>
      <c r="W273" s="42">
        <f t="shared" si="144"/>
        <v>0.12366307804180132</v>
      </c>
      <c r="X273" s="42">
        <f t="shared" si="145"/>
        <v>7.8954596709954195E-4</v>
      </c>
      <c r="Y273" s="42">
        <f t="shared" si="119"/>
        <v>2.2856780351126582E-3</v>
      </c>
      <c r="Z273" s="10">
        <f t="shared" si="146"/>
        <v>3.1094454396702758</v>
      </c>
      <c r="AA273">
        <f t="shared" si="124"/>
        <v>1074538.6258802121</v>
      </c>
      <c r="AB273" s="10">
        <f t="shared" si="125"/>
        <v>1.0745386258802121</v>
      </c>
      <c r="AC273" s="10">
        <f t="shared" si="126"/>
        <v>0.97353862588021212</v>
      </c>
      <c r="AD273" s="3">
        <f t="shared" si="127"/>
        <v>141.19486959829038</v>
      </c>
      <c r="AI273" s="94">
        <f t="shared" si="128"/>
        <v>0.12366307804180132</v>
      </c>
    </row>
    <row r="274" spans="2:35">
      <c r="B274" s="39">
        <f t="shared" si="129"/>
        <v>246</v>
      </c>
      <c r="C274" s="42">
        <f t="shared" si="130"/>
        <v>4.4244604316537863</v>
      </c>
      <c r="D274" s="10">
        <f t="shared" si="131"/>
        <v>10.575539568346116</v>
      </c>
      <c r="E274" s="40">
        <f t="shared" si="132"/>
        <v>24.848920863307768</v>
      </c>
      <c r="F274" s="40">
        <f t="shared" si="133"/>
        <v>46</v>
      </c>
      <c r="G274" s="3">
        <f t="shared" si="134"/>
        <v>76.151079136692232</v>
      </c>
      <c r="H274" s="3">
        <f t="shared" si="135"/>
        <v>111.95687429327049</v>
      </c>
      <c r="I274">
        <f t="shared" si="120"/>
        <v>1.1195687429327048E-4</v>
      </c>
      <c r="J274" s="4">
        <f t="shared" si="136"/>
        <v>632.61376965673162</v>
      </c>
      <c r="K274" s="40">
        <f t="shared" si="137"/>
        <v>5.6505129644795451</v>
      </c>
      <c r="L274" s="40">
        <f t="shared" si="121"/>
        <v>0.3494870355204549</v>
      </c>
      <c r="M274" s="10">
        <f t="shared" si="138"/>
        <v>1.0745386258802121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8.4516183107798728</v>
      </c>
      <c r="Q274" s="42">
        <f t="shared" si="140"/>
        <v>0.54758397396355474</v>
      </c>
      <c r="R274" s="4">
        <f t="shared" si="141"/>
        <v>89625.525132478986</v>
      </c>
      <c r="S274">
        <f t="shared" si="122"/>
        <v>8.9625525132478988E-5</v>
      </c>
      <c r="T274" s="41">
        <f t="shared" si="123"/>
        <v>7.3522501013616214E-4</v>
      </c>
      <c r="U274" s="42">
        <f t="shared" si="142"/>
        <v>0.15914445995673765</v>
      </c>
      <c r="V274" s="42">
        <f t="shared" si="143"/>
        <v>0.12451682487195352</v>
      </c>
      <c r="W274" s="42">
        <f t="shared" si="144"/>
        <v>0.1237289494673933</v>
      </c>
      <c r="X274" s="42">
        <f t="shared" si="145"/>
        <v>7.8787540456022598E-4</v>
      </c>
      <c r="Y274" s="42">
        <f t="shared" si="119"/>
        <v>2.2873546868998375E-3</v>
      </c>
      <c r="Z274" s="10">
        <f t="shared" si="146"/>
        <v>3.1110947742055512</v>
      </c>
      <c r="AA274">
        <f t="shared" si="124"/>
        <v>1075055.0172780489</v>
      </c>
      <c r="AB274" s="10">
        <f t="shared" si="125"/>
        <v>1.0750550172780489</v>
      </c>
      <c r="AC274" s="10">
        <f t="shared" si="126"/>
        <v>0.97405501727804888</v>
      </c>
      <c r="AD274" s="3">
        <f t="shared" si="127"/>
        <v>141.26976320203755</v>
      </c>
      <c r="AI274" s="94">
        <f t="shared" si="128"/>
        <v>0.1237289494673933</v>
      </c>
    </row>
    <row r="275" spans="2:35">
      <c r="B275" s="39">
        <f t="shared" si="129"/>
        <v>247</v>
      </c>
      <c r="C275" s="42">
        <f t="shared" si="130"/>
        <v>4.4424460431645745</v>
      </c>
      <c r="D275" s="10">
        <f t="shared" si="131"/>
        <v>10.557553956835328</v>
      </c>
      <c r="E275" s="40">
        <f t="shared" si="132"/>
        <v>24.884892086329344</v>
      </c>
      <c r="F275" s="40">
        <f t="shared" si="133"/>
        <v>46</v>
      </c>
      <c r="G275" s="3">
        <f t="shared" si="134"/>
        <v>76.115107913670656</v>
      </c>
      <c r="H275" s="3">
        <f t="shared" si="135"/>
        <v>111.95687429327049</v>
      </c>
      <c r="I275">
        <f t="shared" si="120"/>
        <v>1.1195687429327048E-4</v>
      </c>
      <c r="J275" s="4">
        <f t="shared" si="136"/>
        <v>634.01883603620604</v>
      </c>
      <c r="K275" s="40">
        <f t="shared" si="137"/>
        <v>5.663063032426189</v>
      </c>
      <c r="L275" s="40">
        <f t="shared" si="121"/>
        <v>0.33693696757381097</v>
      </c>
      <c r="M275" s="10">
        <f t="shared" si="138"/>
        <v>1.0750550172780489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8.4529137483072248</v>
      </c>
      <c r="Q275" s="42">
        <f t="shared" si="140"/>
        <v>0.54971171500603133</v>
      </c>
      <c r="R275" s="4">
        <f t="shared" si="141"/>
        <v>89476.242252702781</v>
      </c>
      <c r="S275">
        <f t="shared" si="122"/>
        <v>8.9476242252702783E-5</v>
      </c>
      <c r="T275" s="41">
        <f t="shared" si="123"/>
        <v>7.3537429301593835E-4</v>
      </c>
      <c r="U275" s="42">
        <f t="shared" si="142"/>
        <v>0.15887938431843424</v>
      </c>
      <c r="V275" s="42">
        <f t="shared" si="143"/>
        <v>0.12458077980903053</v>
      </c>
      <c r="W275" s="42">
        <f t="shared" si="144"/>
        <v>0.12379457867148427</v>
      </c>
      <c r="X275" s="42">
        <f t="shared" si="145"/>
        <v>7.8620113754625243E-4</v>
      </c>
      <c r="Y275" s="42">
        <f t="shared" si="119"/>
        <v>2.2890275193278363E-3</v>
      </c>
      <c r="Z275" s="10">
        <f t="shared" si="146"/>
        <v>3.1127380179962647</v>
      </c>
      <c r="AA275">
        <f t="shared" si="124"/>
        <v>1075569.5017200615</v>
      </c>
      <c r="AB275" s="10">
        <f t="shared" si="125"/>
        <v>1.0755695017200615</v>
      </c>
      <c r="AC275" s="10">
        <f t="shared" si="126"/>
        <v>0.97456950172006152</v>
      </c>
      <c r="AD275" s="3">
        <f t="shared" si="127"/>
        <v>141.34438023496179</v>
      </c>
      <c r="AI275" s="94">
        <f t="shared" si="128"/>
        <v>0.12379457867148427</v>
      </c>
    </row>
    <row r="276" spans="2:35">
      <c r="B276" s="39">
        <f t="shared" si="129"/>
        <v>248</v>
      </c>
      <c r="C276" s="42">
        <f t="shared" si="130"/>
        <v>4.4604316546753626</v>
      </c>
      <c r="D276" s="10">
        <f t="shared" si="131"/>
        <v>10.53956834532454</v>
      </c>
      <c r="E276" s="40">
        <f t="shared" si="132"/>
        <v>24.920863309350921</v>
      </c>
      <c r="F276" s="40">
        <f t="shared" si="133"/>
        <v>46</v>
      </c>
      <c r="G276" s="3">
        <f t="shared" si="134"/>
        <v>76.079136690649079</v>
      </c>
      <c r="H276" s="3">
        <f t="shared" si="135"/>
        <v>111.95687429327049</v>
      </c>
      <c r="I276">
        <f t="shared" si="120"/>
        <v>1.1195687429327048E-4</v>
      </c>
      <c r="J276" s="4">
        <f t="shared" si="136"/>
        <v>635.4259349144213</v>
      </c>
      <c r="K276" s="40">
        <f t="shared" si="137"/>
        <v>5.6756312546733501</v>
      </c>
      <c r="L276" s="40">
        <f t="shared" si="121"/>
        <v>0.32436874532664994</v>
      </c>
      <c r="M276" s="10">
        <f t="shared" si="138"/>
        <v>1.0755695017200615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8.4542039806392122</v>
      </c>
      <c r="Q276" s="42">
        <f t="shared" si="140"/>
        <v>0.55183913132482088</v>
      </c>
      <c r="R276" s="4">
        <f t="shared" si="141"/>
        <v>89326.905826089234</v>
      </c>
      <c r="S276">
        <f t="shared" si="122"/>
        <v>8.9326905826089231E-5</v>
      </c>
      <c r="T276" s="41">
        <f t="shared" si="123"/>
        <v>7.3552362944255198E-4</v>
      </c>
      <c r="U276" s="42">
        <f t="shared" si="142"/>
        <v>0.15861421359915362</v>
      </c>
      <c r="V276" s="42">
        <f t="shared" si="143"/>
        <v>0.12464448868733556</v>
      </c>
      <c r="W276" s="42">
        <f t="shared" si="144"/>
        <v>0.12385996551678789</v>
      </c>
      <c r="X276" s="42">
        <f t="shared" si="145"/>
        <v>7.8452317054766851E-4</v>
      </c>
      <c r="Y276" s="42">
        <f t="shared" si="119"/>
        <v>2.2906965267233278E-3</v>
      </c>
      <c r="Z276" s="10">
        <f t="shared" si="146"/>
        <v>3.114375167606009</v>
      </c>
      <c r="AA276">
        <f t="shared" si="124"/>
        <v>1076082.0781303425</v>
      </c>
      <c r="AB276" s="10">
        <f t="shared" si="125"/>
        <v>1.0760820781303426</v>
      </c>
      <c r="AC276" s="10">
        <f t="shared" si="126"/>
        <v>0.97508207813034264</v>
      </c>
      <c r="AD276" s="3">
        <f t="shared" si="127"/>
        <v>141.4187205410214</v>
      </c>
      <c r="AI276" s="94">
        <f t="shared" si="128"/>
        <v>0.12385996551678789</v>
      </c>
    </row>
    <row r="277" spans="2:35">
      <c r="B277" s="39">
        <f t="shared" si="129"/>
        <v>249</v>
      </c>
      <c r="C277" s="42">
        <f t="shared" si="130"/>
        <v>4.4784172661861508</v>
      </c>
      <c r="D277" s="10">
        <f t="shared" si="131"/>
        <v>10.521582733813752</v>
      </c>
      <c r="E277" s="40">
        <f t="shared" si="132"/>
        <v>24.956834532372497</v>
      </c>
      <c r="F277" s="40">
        <f t="shared" si="133"/>
        <v>46</v>
      </c>
      <c r="G277" s="3">
        <f t="shared" si="134"/>
        <v>76.043165467627503</v>
      </c>
      <c r="H277" s="3">
        <f t="shared" si="135"/>
        <v>111.95687429327049</v>
      </c>
      <c r="I277">
        <f t="shared" si="120"/>
        <v>1.1195687429327048E-4</v>
      </c>
      <c r="J277" s="4">
        <f t="shared" si="136"/>
        <v>636.83506629137742</v>
      </c>
      <c r="K277" s="40">
        <f t="shared" si="137"/>
        <v>5.6882176312210273</v>
      </c>
      <c r="L277" s="40">
        <f t="shared" si="121"/>
        <v>0.3117823687789727</v>
      </c>
      <c r="M277" s="10">
        <f t="shared" si="138"/>
        <v>1.0760820781303426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8.4554890100916715</v>
      </c>
      <c r="Q277" s="42">
        <f t="shared" si="140"/>
        <v>0.55396622432787745</v>
      </c>
      <c r="R277" s="4">
        <f t="shared" si="141"/>
        <v>89177.516071972743</v>
      </c>
      <c r="S277">
        <f t="shared" si="122"/>
        <v>8.9177516071972744E-5</v>
      </c>
      <c r="T277" s="41">
        <f t="shared" si="123"/>
        <v>7.356730191966684E-4</v>
      </c>
      <c r="U277" s="42">
        <f t="shared" si="142"/>
        <v>0.15834894818835912</v>
      </c>
      <c r="V277" s="42">
        <f t="shared" si="143"/>
        <v>0.12470795137463032</v>
      </c>
      <c r="W277" s="42">
        <f t="shared" si="144"/>
        <v>0.12392510986656498</v>
      </c>
      <c r="X277" s="42">
        <f t="shared" si="145"/>
        <v>7.8284150806534614E-4</v>
      </c>
      <c r="Y277" s="42">
        <f t="shared" si="119"/>
        <v>2.2923617034176359E-3</v>
      </c>
      <c r="Z277" s="10">
        <f t="shared" si="146"/>
        <v>3.1160062196121072</v>
      </c>
      <c r="AA277">
        <f t="shared" si="124"/>
        <v>1076592.7454372833</v>
      </c>
      <c r="AB277" s="10">
        <f t="shared" si="125"/>
        <v>1.0765927454372832</v>
      </c>
      <c r="AC277" s="10">
        <f t="shared" si="126"/>
        <v>0.97559274543728325</v>
      </c>
      <c r="AD277" s="3">
        <f t="shared" si="127"/>
        <v>141.49278396479815</v>
      </c>
      <c r="AI277" s="94">
        <f t="shared" si="128"/>
        <v>0.12392510986656498</v>
      </c>
    </row>
    <row r="278" spans="2:35">
      <c r="B278" s="39">
        <f t="shared" si="129"/>
        <v>250</v>
      </c>
      <c r="C278" s="42">
        <f t="shared" si="130"/>
        <v>4.4964028776969389</v>
      </c>
      <c r="D278" s="10">
        <f t="shared" si="131"/>
        <v>10.503597122302963</v>
      </c>
      <c r="E278" s="40">
        <f t="shared" si="132"/>
        <v>24.992805755394073</v>
      </c>
      <c r="F278" s="40">
        <f t="shared" si="133"/>
        <v>46</v>
      </c>
      <c r="G278" s="3">
        <f t="shared" si="134"/>
        <v>76.007194244605927</v>
      </c>
      <c r="H278" s="3">
        <f t="shared" si="135"/>
        <v>111.95687429327049</v>
      </c>
      <c r="I278">
        <f t="shared" si="120"/>
        <v>1.1195687429327048E-4</v>
      </c>
      <c r="J278" s="4">
        <f t="shared" si="136"/>
        <v>638.24623016707392</v>
      </c>
      <c r="K278" s="40">
        <f t="shared" si="137"/>
        <v>5.7008221620692181</v>
      </c>
      <c r="L278" s="40">
        <f t="shared" si="121"/>
        <v>0.2991778379307819</v>
      </c>
      <c r="M278" s="10">
        <f t="shared" si="138"/>
        <v>1.0765927454372832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8.4567688389694506</v>
      </c>
      <c r="Q278" s="42">
        <f t="shared" si="140"/>
        <v>0.55609299542133672</v>
      </c>
      <c r="R278" s="4">
        <f t="shared" si="141"/>
        <v>89028.073209687747</v>
      </c>
      <c r="S278">
        <f t="shared" si="122"/>
        <v>8.9028073209687744E-5</v>
      </c>
      <c r="T278" s="41">
        <f t="shared" si="123"/>
        <v>7.358224620589534E-4</v>
      </c>
      <c r="U278" s="42">
        <f t="shared" si="142"/>
        <v>0.15808358847551415</v>
      </c>
      <c r="V278" s="42">
        <f t="shared" si="143"/>
        <v>0.12477116773923866</v>
      </c>
      <c r="W278" s="42">
        <f t="shared" si="144"/>
        <v>0.12399001158462264</v>
      </c>
      <c r="X278" s="42">
        <f t="shared" si="145"/>
        <v>7.811561546160195E-4</v>
      </c>
      <c r="Y278" s="42">
        <f t="shared" si="119"/>
        <v>2.2940230437467511E-3</v>
      </c>
      <c r="Z278" s="10">
        <f t="shared" si="146"/>
        <v>3.1176311706056019</v>
      </c>
      <c r="AA278">
        <f t="shared" si="124"/>
        <v>1077101.5025735712</v>
      </c>
      <c r="AB278" s="10">
        <f t="shared" si="125"/>
        <v>1.0771015025735711</v>
      </c>
      <c r="AC278" s="10">
        <f t="shared" si="126"/>
        <v>0.97610150257357109</v>
      </c>
      <c r="AD278" s="3">
        <f t="shared" si="127"/>
        <v>141.56657035149689</v>
      </c>
      <c r="AI278" s="94">
        <f t="shared" si="128"/>
        <v>0.12399001158462264</v>
      </c>
    </row>
    <row r="279" spans="2:35">
      <c r="B279" s="39">
        <f t="shared" si="129"/>
        <v>251</v>
      </c>
      <c r="C279" s="42">
        <f t="shared" si="130"/>
        <v>4.5143884892077271</v>
      </c>
      <c r="D279" s="10">
        <f t="shared" si="131"/>
        <v>10.485611510792175</v>
      </c>
      <c r="E279" s="40">
        <f t="shared" si="132"/>
        <v>25.02877697841565</v>
      </c>
      <c r="F279" s="40">
        <f t="shared" si="133"/>
        <v>46</v>
      </c>
      <c r="G279" s="3">
        <f t="shared" si="134"/>
        <v>75.97122302158435</v>
      </c>
      <c r="H279" s="3">
        <f t="shared" si="135"/>
        <v>111.95687429327049</v>
      </c>
      <c r="I279">
        <f t="shared" si="120"/>
        <v>1.1195687429327048E-4</v>
      </c>
      <c r="J279" s="4">
        <f t="shared" si="136"/>
        <v>639.65942654151127</v>
      </c>
      <c r="K279" s="40">
        <f t="shared" si="137"/>
        <v>5.7134448472179251</v>
      </c>
      <c r="L279" s="40">
        <f t="shared" si="121"/>
        <v>0.28655515278207488</v>
      </c>
      <c r="M279" s="10">
        <f t="shared" si="138"/>
        <v>1.0771015025735711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8.4580434695664497</v>
      </c>
      <c r="Q279" s="42">
        <f t="shared" si="140"/>
        <v>0.55821944600952578</v>
      </c>
      <c r="R279" s="4">
        <f t="shared" si="141"/>
        <v>88878.577458568601</v>
      </c>
      <c r="S279">
        <f t="shared" si="122"/>
        <v>8.8878577458568605E-5</v>
      </c>
      <c r="T279" s="41">
        <f t="shared" si="123"/>
        <v>7.3597195781007255E-4</v>
      </c>
      <c r="U279" s="42">
        <f t="shared" si="142"/>
        <v>0.15781813485008192</v>
      </c>
      <c r="V279" s="42">
        <f t="shared" si="143"/>
        <v>0.12483413765014892</v>
      </c>
      <c r="W279" s="42">
        <f t="shared" si="144"/>
        <v>0.12405467053531399</v>
      </c>
      <c r="X279" s="42">
        <f t="shared" si="145"/>
        <v>7.7946711483492526E-4</v>
      </c>
      <c r="Y279" s="42">
        <f t="shared" si="119"/>
        <v>2.295680542051566E-3</v>
      </c>
      <c r="Z279" s="10">
        <f t="shared" si="146"/>
        <v>3.1192500171915478</v>
      </c>
      <c r="AA279">
        <f t="shared" si="124"/>
        <v>1077608.3484762795</v>
      </c>
      <c r="AB279" s="10">
        <f t="shared" si="125"/>
        <v>1.0776083484762795</v>
      </c>
      <c r="AC279" s="10">
        <f t="shared" si="126"/>
        <v>0.97660834847627953</v>
      </c>
      <c r="AD279" s="3">
        <f t="shared" si="127"/>
        <v>141.64007954695859</v>
      </c>
      <c r="AI279" s="94">
        <f t="shared" si="128"/>
        <v>0.12405467053531399</v>
      </c>
    </row>
    <row r="280" spans="2:35">
      <c r="B280" s="39">
        <f t="shared" si="129"/>
        <v>252</v>
      </c>
      <c r="C280" s="42">
        <f t="shared" si="130"/>
        <v>4.5323741007185152</v>
      </c>
      <c r="D280" s="10">
        <f t="shared" si="131"/>
        <v>10.467625899281387</v>
      </c>
      <c r="E280" s="40">
        <f t="shared" si="132"/>
        <v>25.064748201437226</v>
      </c>
      <c r="F280" s="40">
        <f t="shared" si="133"/>
        <v>46</v>
      </c>
      <c r="G280" s="3">
        <f t="shared" si="134"/>
        <v>75.935251798562774</v>
      </c>
      <c r="H280" s="3">
        <f t="shared" si="135"/>
        <v>111.95687429327049</v>
      </c>
      <c r="I280">
        <f t="shared" si="120"/>
        <v>1.1195687429327048E-4</v>
      </c>
      <c r="J280" s="4">
        <f t="shared" si="136"/>
        <v>641.07465541468946</v>
      </c>
      <c r="K280" s="40">
        <f t="shared" si="137"/>
        <v>5.7260856866671492</v>
      </c>
      <c r="L280" s="40">
        <f t="shared" si="121"/>
        <v>0.27391431333285077</v>
      </c>
      <c r="M280" s="10">
        <f t="shared" si="138"/>
        <v>1.0776083484762795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8.4593129041658592</v>
      </c>
      <c r="Q280" s="42">
        <f t="shared" si="140"/>
        <v>0.56034557749497194</v>
      </c>
      <c r="R280" s="4">
        <f t="shared" si="141"/>
        <v>88729.029037949716</v>
      </c>
      <c r="S280">
        <f t="shared" si="122"/>
        <v>8.8729029037949722E-5</v>
      </c>
      <c r="T280" s="41">
        <f t="shared" si="123"/>
        <v>7.3612150623069143E-4</v>
      </c>
      <c r="U280" s="42">
        <f t="shared" si="142"/>
        <v>0.1575525877015258</v>
      </c>
      <c r="V280" s="42">
        <f t="shared" si="143"/>
        <v>0.12489686097677674</v>
      </c>
      <c r="W280" s="42">
        <f t="shared" si="144"/>
        <v>0.12411908658354967</v>
      </c>
      <c r="X280" s="42">
        <f t="shared" si="145"/>
        <v>7.7777439322707087E-4</v>
      </c>
      <c r="Y280" s="42">
        <f t="shared" si="119"/>
        <v>2.2973341926775799E-3</v>
      </c>
      <c r="Z280" s="10">
        <f t="shared" si="146"/>
        <v>3.1208627559885795</v>
      </c>
      <c r="AA280">
        <f t="shared" si="124"/>
        <v>1078113.2820867347</v>
      </c>
      <c r="AB280" s="10">
        <f t="shared" si="125"/>
        <v>1.0781132820867347</v>
      </c>
      <c r="AC280" s="10">
        <f t="shared" si="126"/>
        <v>0.97711328208673476</v>
      </c>
      <c r="AD280" s="3">
        <f t="shared" si="127"/>
        <v>141.71331139764101</v>
      </c>
      <c r="AI280" s="94">
        <f t="shared" si="128"/>
        <v>0.12411908658354967</v>
      </c>
    </row>
    <row r="281" spans="2:35">
      <c r="B281" s="39">
        <f t="shared" si="129"/>
        <v>253</v>
      </c>
      <c r="C281" s="42">
        <f t="shared" si="130"/>
        <v>4.5503597122293034</v>
      </c>
      <c r="D281" s="10">
        <f t="shared" si="131"/>
        <v>10.449640287770599</v>
      </c>
      <c r="E281" s="40">
        <f t="shared" si="132"/>
        <v>25.100719424458802</v>
      </c>
      <c r="F281" s="40">
        <f t="shared" si="133"/>
        <v>46</v>
      </c>
      <c r="G281" s="3">
        <f t="shared" si="134"/>
        <v>75.899280575541198</v>
      </c>
      <c r="H281" s="3">
        <f t="shared" si="135"/>
        <v>111.95687429327049</v>
      </c>
      <c r="I281">
        <f t="shared" si="120"/>
        <v>1.1195687429327048E-4</v>
      </c>
      <c r="J281" s="4">
        <f t="shared" si="136"/>
        <v>642.4919167866085</v>
      </c>
      <c r="K281" s="40">
        <f t="shared" si="137"/>
        <v>5.7387446804168905</v>
      </c>
      <c r="L281" s="40">
        <f t="shared" si="121"/>
        <v>0.26125531958310955</v>
      </c>
      <c r="M281" s="10">
        <f t="shared" si="138"/>
        <v>1.0781132820867347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8.4605771450398635</v>
      </c>
      <c r="Q281" s="42">
        <f t="shared" si="140"/>
        <v>0.5624713912784125</v>
      </c>
      <c r="R281" s="4">
        <f t="shared" si="141"/>
        <v>88579.428167165461</v>
      </c>
      <c r="S281">
        <f t="shared" si="122"/>
        <v>8.8579428167165467E-5</v>
      </c>
      <c r="T281" s="41">
        <f t="shared" si="123"/>
        <v>7.3627110710147573E-4</v>
      </c>
      <c r="U281" s="42">
        <f t="shared" si="142"/>
        <v>0.15728694741930901</v>
      </c>
      <c r="V281" s="42">
        <f t="shared" si="143"/>
        <v>0.12495933758923053</v>
      </c>
      <c r="W281" s="42">
        <f t="shared" si="144"/>
        <v>0.12418325959478065</v>
      </c>
      <c r="X281" s="42">
        <f t="shared" si="145"/>
        <v>7.7607799444988357E-4</v>
      </c>
      <c r="Y281" s="42">
        <f t="shared" si="119"/>
        <v>2.2989839899752065E-3</v>
      </c>
      <c r="Z281" s="10">
        <f t="shared" si="146"/>
        <v>3.1224693836292992</v>
      </c>
      <c r="AA281">
        <f t="shared" si="124"/>
        <v>1078616.3023506352</v>
      </c>
      <c r="AB281" s="10">
        <f t="shared" si="125"/>
        <v>1.0786163023506352</v>
      </c>
      <c r="AC281" s="10">
        <f t="shared" si="126"/>
        <v>0.97761630235063524</v>
      </c>
      <c r="AD281" s="3">
        <f t="shared" si="127"/>
        <v>141.78626575063601</v>
      </c>
      <c r="AI281" s="94">
        <f t="shared" si="128"/>
        <v>0.12418325959478065</v>
      </c>
    </row>
    <row r="282" spans="2:35">
      <c r="B282" s="39">
        <f t="shared" si="129"/>
        <v>254</v>
      </c>
      <c r="C282" s="42">
        <f t="shared" si="130"/>
        <v>4.5683453237400915</v>
      </c>
      <c r="D282" s="10">
        <f t="shared" si="131"/>
        <v>10.431654676259811</v>
      </c>
      <c r="E282" s="40">
        <f t="shared" si="132"/>
        <v>25.136690647480378</v>
      </c>
      <c r="F282" s="40">
        <f t="shared" si="133"/>
        <v>46</v>
      </c>
      <c r="G282" s="3">
        <f t="shared" si="134"/>
        <v>75.863309352519622</v>
      </c>
      <c r="H282" s="3">
        <f t="shared" si="135"/>
        <v>111.95687429327049</v>
      </c>
      <c r="I282">
        <f t="shared" si="120"/>
        <v>1.1195687429327048E-4</v>
      </c>
      <c r="J282" s="4">
        <f t="shared" si="136"/>
        <v>643.91121065726816</v>
      </c>
      <c r="K282" s="40">
        <f t="shared" si="137"/>
        <v>5.7514218284671461</v>
      </c>
      <c r="L282" s="40">
        <f t="shared" si="121"/>
        <v>0.24857817153285389</v>
      </c>
      <c r="M282" s="10">
        <f t="shared" si="138"/>
        <v>1.0786163023506352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8.4618361944499689</v>
      </c>
      <c r="Q282" s="42">
        <f t="shared" si="140"/>
        <v>0.56459688875880387</v>
      </c>
      <c r="R282" s="4">
        <f t="shared" si="141"/>
        <v>88429.775065550275</v>
      </c>
      <c r="S282">
        <f t="shared" si="122"/>
        <v>8.8429775065550277E-5</v>
      </c>
      <c r="T282" s="41">
        <f t="shared" si="123"/>
        <v>7.3642076020309091E-4</v>
      </c>
      <c r="U282" s="42">
        <f t="shared" si="142"/>
        <v>0.15702121439289499</v>
      </c>
      <c r="V282" s="42">
        <f t="shared" si="143"/>
        <v>0.12502156735800893</v>
      </c>
      <c r="W282" s="42">
        <f t="shared" si="144"/>
        <v>0.1242471894350137</v>
      </c>
      <c r="X282" s="42">
        <f t="shared" si="145"/>
        <v>7.7437792299522856E-4</v>
      </c>
      <c r="Y282" s="42">
        <f t="shared" si="119"/>
        <v>2.3006299282994037E-3</v>
      </c>
      <c r="Z282" s="10">
        <f t="shared" si="146"/>
        <v>3.1240698967597456</v>
      </c>
      <c r="AA282">
        <f t="shared" si="124"/>
        <v>1079117.4082178872</v>
      </c>
      <c r="AB282" s="10">
        <f t="shared" si="125"/>
        <v>1.0791174082178872</v>
      </c>
      <c r="AC282" s="10">
        <f t="shared" si="126"/>
        <v>0.97811740821788717</v>
      </c>
      <c r="AD282" s="3">
        <f t="shared" si="127"/>
        <v>141.85894245364571</v>
      </c>
      <c r="AI282" s="94">
        <f t="shared" si="128"/>
        <v>0.1242471894350137</v>
      </c>
    </row>
    <row r="283" spans="2:35">
      <c r="B283" s="39">
        <f t="shared" si="129"/>
        <v>255</v>
      </c>
      <c r="C283" s="42">
        <f t="shared" si="130"/>
        <v>4.5863309352508796</v>
      </c>
      <c r="D283" s="10">
        <f t="shared" si="131"/>
        <v>10.413669064749023</v>
      </c>
      <c r="E283" s="40">
        <f t="shared" si="132"/>
        <v>25.172661870501955</v>
      </c>
      <c r="F283" s="40">
        <f t="shared" si="133"/>
        <v>46</v>
      </c>
      <c r="G283" s="3">
        <f t="shared" si="134"/>
        <v>75.827338129498045</v>
      </c>
      <c r="H283" s="3">
        <f t="shared" si="135"/>
        <v>111.95687429327049</v>
      </c>
      <c r="I283">
        <f t="shared" si="120"/>
        <v>1.1195687429327048E-4</v>
      </c>
      <c r="J283" s="4">
        <f t="shared" si="136"/>
        <v>645.33253702666866</v>
      </c>
      <c r="K283" s="40">
        <f t="shared" si="137"/>
        <v>5.7641171308179189</v>
      </c>
      <c r="L283" s="40">
        <f t="shared" si="121"/>
        <v>0.23588286918208112</v>
      </c>
      <c r="M283" s="10">
        <f t="shared" si="138"/>
        <v>1.0791174082178872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8.4630900546466101</v>
      </c>
      <c r="Q283" s="42">
        <f t="shared" si="140"/>
        <v>0.56672207133333086</v>
      </c>
      <c r="R283" s="4">
        <f t="shared" si="141"/>
        <v>88280.069952438527</v>
      </c>
      <c r="S283">
        <f t="shared" si="122"/>
        <v>8.8280069952438524E-5</v>
      </c>
      <c r="T283" s="41">
        <f t="shared" si="123"/>
        <v>7.3657046531620265E-4</v>
      </c>
      <c r="U283" s="42">
        <f t="shared" si="142"/>
        <v>0.15675538901174699</v>
      </c>
      <c r="V283" s="42">
        <f t="shared" si="143"/>
        <v>0.12508355015435121</v>
      </c>
      <c r="W283" s="42">
        <f t="shared" si="144"/>
        <v>0.1243108759707903</v>
      </c>
      <c r="X283" s="42">
        <f t="shared" si="145"/>
        <v>7.7267418356091744E-4</v>
      </c>
      <c r="Y283" s="42">
        <f t="shared" si="119"/>
        <v>2.3022720020100941E-3</v>
      </c>
      <c r="Z283" s="10">
        <f t="shared" si="146"/>
        <v>3.1256642920399349</v>
      </c>
      <c r="AA283">
        <f t="shared" si="124"/>
        <v>1079616.5986427721</v>
      </c>
      <c r="AB283" s="10">
        <f t="shared" si="125"/>
        <v>1.0796165986427722</v>
      </c>
      <c r="AC283" s="10">
        <f t="shared" si="126"/>
        <v>0.97861659864277217</v>
      </c>
      <c r="AD283" s="3">
        <f t="shared" si="127"/>
        <v>141.93134135500685</v>
      </c>
      <c r="AI283" s="94">
        <f t="shared" si="128"/>
        <v>0.1243108759707903</v>
      </c>
    </row>
    <row r="284" spans="2:35">
      <c r="B284" s="39">
        <f t="shared" si="129"/>
        <v>256</v>
      </c>
      <c r="C284" s="42">
        <f t="shared" si="130"/>
        <v>4.6043165467616678</v>
      </c>
      <c r="D284" s="10">
        <f t="shared" si="131"/>
        <v>10.395683453238235</v>
      </c>
      <c r="E284" s="40">
        <f t="shared" si="132"/>
        <v>25.208633093523531</v>
      </c>
      <c r="F284" s="40">
        <f t="shared" si="133"/>
        <v>46</v>
      </c>
      <c r="G284" s="3">
        <f t="shared" si="134"/>
        <v>75.791366906476469</v>
      </c>
      <c r="H284" s="3">
        <f t="shared" si="135"/>
        <v>111.95687429327049</v>
      </c>
      <c r="I284">
        <f t="shared" si="120"/>
        <v>1.1195687429327048E-4</v>
      </c>
      <c r="J284" s="4">
        <f t="shared" si="136"/>
        <v>646.75589589480956</v>
      </c>
      <c r="K284" s="40">
        <f t="shared" si="137"/>
        <v>5.7768305874692034</v>
      </c>
      <c r="L284" s="40">
        <f t="shared" si="121"/>
        <v>0.22316941253079658</v>
      </c>
      <c r="M284" s="10">
        <f t="shared" si="138"/>
        <v>1.0796165986427722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8.4643387278696185</v>
      </c>
      <c r="Q284" s="42">
        <f t="shared" si="140"/>
        <v>0.56884694039741601</v>
      </c>
      <c r="R284" s="4">
        <f t="shared" si="141"/>
        <v>88130.313047164658</v>
      </c>
      <c r="S284">
        <f t="shared" si="122"/>
        <v>8.8130313047164659E-5</v>
      </c>
      <c r="T284" s="41">
        <f t="shared" si="123"/>
        <v>7.3672022222147652E-4</v>
      </c>
      <c r="U284" s="42">
        <f t="shared" si="142"/>
        <v>0.15648947166532839</v>
      </c>
      <c r="V284" s="42">
        <f t="shared" si="143"/>
        <v>0.12514528584992185</v>
      </c>
      <c r="W284" s="42">
        <f t="shared" si="144"/>
        <v>0.12437431906920804</v>
      </c>
      <c r="X284" s="42">
        <f t="shared" si="145"/>
        <v>7.7096678071381097E-4</v>
      </c>
      <c r="Y284" s="42">
        <f t="shared" si="119"/>
        <v>2.3039102054718701E-3</v>
      </c>
      <c r="Z284" s="10">
        <f t="shared" si="146"/>
        <v>3.1272525661434294</v>
      </c>
      <c r="AA284">
        <f t="shared" si="124"/>
        <v>1080113.872583813</v>
      </c>
      <c r="AB284" s="10">
        <f t="shared" si="125"/>
        <v>1.0801138725838131</v>
      </c>
      <c r="AC284" s="10">
        <f t="shared" si="126"/>
        <v>0.97911387258381311</v>
      </c>
      <c r="AD284" s="3">
        <f t="shared" si="127"/>
        <v>142.00346230367123</v>
      </c>
      <c r="AI284" s="94">
        <f t="shared" si="128"/>
        <v>0.12437431906920804</v>
      </c>
    </row>
    <row r="285" spans="2:35">
      <c r="B285" s="39">
        <f t="shared" si="129"/>
        <v>257</v>
      </c>
      <c r="C285" s="42">
        <f t="shared" si="130"/>
        <v>4.6223021582724559</v>
      </c>
      <c r="D285" s="10">
        <f t="shared" si="131"/>
        <v>10.377697841727446</v>
      </c>
      <c r="E285" s="40">
        <f t="shared" si="132"/>
        <v>25.244604316545107</v>
      </c>
      <c r="F285" s="40">
        <f t="shared" si="133"/>
        <v>46</v>
      </c>
      <c r="G285" s="3">
        <f t="shared" si="134"/>
        <v>75.755395683454893</v>
      </c>
      <c r="H285" s="3">
        <f t="shared" si="135"/>
        <v>111.95687429327049</v>
      </c>
      <c r="I285">
        <f t="shared" si="120"/>
        <v>1.1195687429327048E-4</v>
      </c>
      <c r="J285" s="4">
        <f t="shared" si="136"/>
        <v>648.18128726169152</v>
      </c>
      <c r="K285" s="40">
        <f t="shared" si="137"/>
        <v>5.7895621984210077</v>
      </c>
      <c r="L285" s="40">
        <f t="shared" si="121"/>
        <v>0.21043780157899228</v>
      </c>
      <c r="M285" s="10">
        <f t="shared" si="138"/>
        <v>1.0801138725838131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8.4655822163478884</v>
      </c>
      <c r="Q285" s="42">
        <f t="shared" si="140"/>
        <v>0.57097149734472863</v>
      </c>
      <c r="R285" s="4">
        <f t="shared" si="141"/>
        <v>87980.504569062992</v>
      </c>
      <c r="S285">
        <f t="shared" si="122"/>
        <v>8.7980504569062999E-5</v>
      </c>
      <c r="T285" s="41">
        <f t="shared" si="123"/>
        <v>7.3687003069957823E-4</v>
      </c>
      <c r="U285" s="42">
        <f t="shared" si="142"/>
        <v>0.15622346274310239</v>
      </c>
      <c r="V285" s="42">
        <f t="shared" si="143"/>
        <v>0.12520677431710203</v>
      </c>
      <c r="W285" s="42">
        <f t="shared" si="144"/>
        <v>0.12443751859790356</v>
      </c>
      <c r="X285" s="42">
        <f t="shared" si="145"/>
        <v>7.6925571919847502E-4</v>
      </c>
      <c r="Y285" s="42">
        <f t="shared" si="119"/>
        <v>2.3055445330543533E-3</v>
      </c>
      <c r="Z285" s="10">
        <f t="shared" si="146"/>
        <v>3.128834715757796</v>
      </c>
      <c r="AA285">
        <f t="shared" si="124"/>
        <v>1080609.2290039184</v>
      </c>
      <c r="AB285" s="10">
        <f t="shared" si="125"/>
        <v>1.0806092290039184</v>
      </c>
      <c r="AC285" s="10">
        <f t="shared" si="126"/>
        <v>0.97960922900391845</v>
      </c>
      <c r="AD285" s="3">
        <f t="shared" si="127"/>
        <v>142.07530514922675</v>
      </c>
      <c r="AI285" s="94">
        <f t="shared" si="128"/>
        <v>0.12443751859790356</v>
      </c>
    </row>
    <row r="286" spans="2:35">
      <c r="B286" s="39">
        <f t="shared" si="129"/>
        <v>258</v>
      </c>
      <c r="C286" s="42">
        <f t="shared" si="130"/>
        <v>4.6402877697832441</v>
      </c>
      <c r="D286" s="10">
        <f t="shared" si="131"/>
        <v>10.359712230216658</v>
      </c>
      <c r="E286" s="40">
        <f t="shared" si="132"/>
        <v>25.280575539566684</v>
      </c>
      <c r="F286" s="40">
        <f t="shared" si="133"/>
        <v>46</v>
      </c>
      <c r="G286" s="3">
        <f t="shared" si="134"/>
        <v>75.719424460433316</v>
      </c>
      <c r="H286" s="3">
        <f t="shared" si="135"/>
        <v>111.95687429327049</v>
      </c>
      <c r="I286">
        <f t="shared" si="120"/>
        <v>1.1195687429327048E-4</v>
      </c>
      <c r="J286" s="4">
        <f t="shared" si="136"/>
        <v>649.60871112731411</v>
      </c>
      <c r="K286" s="40">
        <f t="shared" si="137"/>
        <v>5.8023119636733274</v>
      </c>
      <c r="L286" s="40">
        <f t="shared" si="121"/>
        <v>0.19768803632667264</v>
      </c>
      <c r="M286" s="10">
        <f t="shared" si="138"/>
        <v>1.0806092290039184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8.4668205222997912</v>
      </c>
      <c r="Q286" s="42">
        <f t="shared" si="140"/>
        <v>0.57309574356719406</v>
      </c>
      <c r="R286" s="4">
        <f t="shared" si="141"/>
        <v>87830.64473746797</v>
      </c>
      <c r="S286">
        <f t="shared" si="122"/>
        <v>8.7830644737467968E-5</v>
      </c>
      <c r="T286" s="41">
        <f t="shared" si="123"/>
        <v>7.3701989053117322E-4</v>
      </c>
      <c r="U286" s="42">
        <f t="shared" si="142"/>
        <v>0.15595736263453239</v>
      </c>
      <c r="V286" s="42">
        <f t="shared" si="143"/>
        <v>0.1252680154286285</v>
      </c>
      <c r="W286" s="42">
        <f t="shared" si="144"/>
        <v>0.12450047442507081</v>
      </c>
      <c r="X286" s="42">
        <f t="shared" si="145"/>
        <v>7.6754100355769239E-4</v>
      </c>
      <c r="Y286" s="42">
        <f t="shared" ref="Y286:Y349" si="149">IF((X286*(Q286-Q285)+Y285)&lt;0,0,X286*(Q286-Q285)+Y285)</f>
        <v>2.3071749791317483E-3</v>
      </c>
      <c r="Z286" s="10">
        <f t="shared" si="146"/>
        <v>3.130410737583972</v>
      </c>
      <c r="AA286">
        <f t="shared" si="124"/>
        <v>1081102.6668701814</v>
      </c>
      <c r="AB286" s="10">
        <f t="shared" si="125"/>
        <v>1.0811026668701815</v>
      </c>
      <c r="AC286" s="10">
        <f t="shared" si="126"/>
        <v>0.98010266687018155</v>
      </c>
      <c r="AD286" s="3">
        <f t="shared" si="127"/>
        <v>142.14686974186824</v>
      </c>
      <c r="AI286" s="94">
        <f t="shared" si="128"/>
        <v>0.12450047442507081</v>
      </c>
    </row>
    <row r="287" spans="2:35">
      <c r="B287" s="39">
        <f t="shared" si="129"/>
        <v>259</v>
      </c>
      <c r="C287" s="42">
        <f t="shared" si="130"/>
        <v>4.6582733812940322</v>
      </c>
      <c r="D287" s="10">
        <f t="shared" si="131"/>
        <v>10.34172661870587</v>
      </c>
      <c r="E287" s="40">
        <f t="shared" si="132"/>
        <v>25.31654676258826</v>
      </c>
      <c r="F287" s="40">
        <f t="shared" si="133"/>
        <v>46</v>
      </c>
      <c r="G287" s="3">
        <f t="shared" si="134"/>
        <v>75.68345323741174</v>
      </c>
      <c r="H287" s="3">
        <f t="shared" si="135"/>
        <v>111.95687429327049</v>
      </c>
      <c r="I287">
        <f t="shared" si="120"/>
        <v>1.1195687429327048E-4</v>
      </c>
      <c r="J287" s="4">
        <f t="shared" si="136"/>
        <v>651.03816749167754</v>
      </c>
      <c r="K287" s="40">
        <f t="shared" si="137"/>
        <v>5.8150798832261632</v>
      </c>
      <c r="L287" s="40">
        <f t="shared" si="121"/>
        <v>0.1849201167738368</v>
      </c>
      <c r="M287" s="10">
        <f t="shared" si="138"/>
        <v>1.0811026668701815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8.4680536479326811</v>
      </c>
      <c r="Q287" s="42">
        <f t="shared" si="140"/>
        <v>0.57521968045500282</v>
      </c>
      <c r="R287" s="4">
        <f t="shared" si="141"/>
        <v>87680.733771713989</v>
      </c>
      <c r="S287">
        <f t="shared" si="122"/>
        <v>8.7680733771713991E-5</v>
      </c>
      <c r="T287" s="41">
        <f t="shared" si="123"/>
        <v>7.3716980149692718E-4</v>
      </c>
      <c r="U287" s="42">
        <f t="shared" si="142"/>
        <v>0.15569117172908167</v>
      </c>
      <c r="V287" s="42">
        <f t="shared" si="143"/>
        <v>0.12532900905795716</v>
      </c>
      <c r="W287" s="42">
        <f t="shared" si="144"/>
        <v>0.12456318641943565</v>
      </c>
      <c r="X287" s="42">
        <f t="shared" si="145"/>
        <v>7.6582263852151278E-4</v>
      </c>
      <c r="Y287" s="42">
        <f t="shared" si="149"/>
        <v>2.308801538083223E-3</v>
      </c>
      <c r="Z287" s="10">
        <f t="shared" si="146"/>
        <v>3.1319806283367497</v>
      </c>
      <c r="AA287">
        <f t="shared" si="124"/>
        <v>1081594.1851540343</v>
      </c>
      <c r="AB287" s="10">
        <f t="shared" si="125"/>
        <v>1.0815941851540343</v>
      </c>
      <c r="AC287" s="10">
        <f t="shared" si="126"/>
        <v>0.98059418515403429</v>
      </c>
      <c r="AD287" s="3">
        <f t="shared" si="127"/>
        <v>142.21815593241976</v>
      </c>
      <c r="AI287" s="94">
        <f t="shared" si="128"/>
        <v>0.12456318641943565</v>
      </c>
    </row>
    <row r="288" spans="2:35">
      <c r="B288" s="39">
        <f t="shared" si="129"/>
        <v>260</v>
      </c>
      <c r="C288" s="42">
        <f t="shared" si="130"/>
        <v>4.6762589928048204</v>
      </c>
      <c r="D288" s="10">
        <f t="shared" si="131"/>
        <v>10.323741007195082</v>
      </c>
      <c r="E288" s="40">
        <f t="shared" si="132"/>
        <v>25.352517985609836</v>
      </c>
      <c r="F288" s="40">
        <f t="shared" si="133"/>
        <v>46</v>
      </c>
      <c r="G288" s="3">
        <f t="shared" si="134"/>
        <v>75.647482014390164</v>
      </c>
      <c r="H288" s="3">
        <f t="shared" si="135"/>
        <v>111.95687429327049</v>
      </c>
      <c r="I288">
        <f t="shared" si="120"/>
        <v>1.1195687429327048E-4</v>
      </c>
      <c r="J288" s="4">
        <f t="shared" si="136"/>
        <v>652.46965635478182</v>
      </c>
      <c r="K288" s="40">
        <f t="shared" si="137"/>
        <v>5.8278659570795153</v>
      </c>
      <c r="L288" s="40">
        <f t="shared" si="121"/>
        <v>0.17213404292048473</v>
      </c>
      <c r="M288" s="10">
        <f t="shared" si="138"/>
        <v>1.0815941851540343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8.4692815954433236</v>
      </c>
      <c r="Q288" s="42">
        <f t="shared" si="140"/>
        <v>0.57734330939661982</v>
      </c>
      <c r="R288" s="4">
        <f t="shared" si="141"/>
        <v>87530.771891135417</v>
      </c>
      <c r="S288">
        <f t="shared" si="122"/>
        <v>8.7530771891135411E-5</v>
      </c>
      <c r="T288" s="41">
        <f t="shared" si="123"/>
        <v>7.373197633775058E-4</v>
      </c>
      <c r="U288" s="42">
        <f t="shared" si="142"/>
        <v>0.15542489041621352</v>
      </c>
      <c r="V288" s="42">
        <f t="shared" si="143"/>
        <v>0.12538975507905845</v>
      </c>
      <c r="W288" s="42">
        <f t="shared" si="144"/>
        <v>0.12462565445027535</v>
      </c>
      <c r="X288" s="42">
        <f t="shared" si="145"/>
        <v>7.641006287830987E-4</v>
      </c>
      <c r="Y288" s="42">
        <f t="shared" si="149"/>
        <v>2.3104242042928146E-3</v>
      </c>
      <c r="Z288" s="10">
        <f t="shared" si="146"/>
        <v>3.1335443847446194</v>
      </c>
      <c r="AA288">
        <f t="shared" si="124"/>
        <v>1082083.7828311978</v>
      </c>
      <c r="AB288" s="10">
        <f t="shared" si="125"/>
        <v>1.0820837828311978</v>
      </c>
      <c r="AC288" s="10">
        <f t="shared" si="126"/>
        <v>0.98108378283119779</v>
      </c>
      <c r="AD288" s="3">
        <f t="shared" si="127"/>
        <v>142.28916357232745</v>
      </c>
      <c r="AI288" s="94">
        <f t="shared" si="128"/>
        <v>0.12462565445027535</v>
      </c>
    </row>
    <row r="289" spans="2:35">
      <c r="B289" s="39">
        <f t="shared" si="129"/>
        <v>261</v>
      </c>
      <c r="C289" s="42">
        <f t="shared" si="130"/>
        <v>4.6942446043156085</v>
      </c>
      <c r="D289" s="10">
        <f t="shared" si="131"/>
        <v>10.305755395684294</v>
      </c>
      <c r="E289" s="40">
        <f t="shared" si="132"/>
        <v>25.388489208631412</v>
      </c>
      <c r="F289" s="40">
        <f t="shared" si="133"/>
        <v>46</v>
      </c>
      <c r="G289" s="3">
        <f t="shared" si="134"/>
        <v>75.611510791368588</v>
      </c>
      <c r="H289" s="3">
        <f t="shared" si="135"/>
        <v>111.95687429327049</v>
      </c>
      <c r="I289">
        <f t="shared" si="120"/>
        <v>1.1195687429327048E-4</v>
      </c>
      <c r="J289" s="4">
        <f t="shared" si="136"/>
        <v>653.90317771662649</v>
      </c>
      <c r="K289" s="40">
        <f t="shared" si="137"/>
        <v>5.8406701852333809</v>
      </c>
      <c r="L289" s="40">
        <f t="shared" si="121"/>
        <v>0.15932981476661912</v>
      </c>
      <c r="M289" s="10">
        <f t="shared" si="138"/>
        <v>1.0820837828311978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8.4705043670177851</v>
      </c>
      <c r="Q289" s="42">
        <f t="shared" si="140"/>
        <v>0.57946663177879343</v>
      </c>
      <c r="R289" s="4">
        <f t="shared" si="141"/>
        <v>87380.759315066709</v>
      </c>
      <c r="S289">
        <f t="shared" si="122"/>
        <v>8.7380759315066708E-5</v>
      </c>
      <c r="T289" s="41">
        <f t="shared" si="123"/>
        <v>7.3746977595357443E-4</v>
      </c>
      <c r="U289" s="42">
        <f t="shared" si="142"/>
        <v>0.15515851908539136</v>
      </c>
      <c r="V289" s="42">
        <f t="shared" si="143"/>
        <v>0.12545025336636959</v>
      </c>
      <c r="W289" s="42">
        <f t="shared" si="144"/>
        <v>0.12468787838741226</v>
      </c>
      <c r="X289" s="42">
        <f t="shared" si="145"/>
        <v>7.6237497895732809E-4</v>
      </c>
      <c r="Y289" s="42">
        <f t="shared" si="149"/>
        <v>2.3120429721492437E-3</v>
      </c>
      <c r="Z289" s="10">
        <f t="shared" si="146"/>
        <v>3.1351020035494885</v>
      </c>
      <c r="AA289">
        <f t="shared" si="124"/>
        <v>1082571.4588815928</v>
      </c>
      <c r="AB289" s="10">
        <f t="shared" si="125"/>
        <v>1.0825714588815929</v>
      </c>
      <c r="AC289" s="10">
        <f t="shared" si="126"/>
        <v>0.98157145888159292</v>
      </c>
      <c r="AD289" s="3">
        <f t="shared" si="127"/>
        <v>142.35989251364654</v>
      </c>
      <c r="AI289" s="94">
        <f t="shared" si="128"/>
        <v>0.12468787838741226</v>
      </c>
    </row>
    <row r="290" spans="2:35">
      <c r="B290" s="39">
        <f t="shared" si="129"/>
        <v>262</v>
      </c>
      <c r="C290" s="42">
        <f t="shared" si="130"/>
        <v>4.7122302158263967</v>
      </c>
      <c r="D290" s="10">
        <f t="shared" si="131"/>
        <v>10.287769784173506</v>
      </c>
      <c r="E290" s="40">
        <f t="shared" si="132"/>
        <v>25.424460431652989</v>
      </c>
      <c r="F290" s="40">
        <f t="shared" si="133"/>
        <v>46</v>
      </c>
      <c r="G290" s="3">
        <f t="shared" si="134"/>
        <v>75.575539568347011</v>
      </c>
      <c r="H290" s="3">
        <f t="shared" si="135"/>
        <v>111.95687429327049</v>
      </c>
      <c r="I290">
        <f t="shared" si="120"/>
        <v>1.1195687429327048E-4</v>
      </c>
      <c r="J290" s="4">
        <f t="shared" si="136"/>
        <v>655.338731577212</v>
      </c>
      <c r="K290" s="40">
        <f t="shared" si="137"/>
        <v>5.8534925676877636</v>
      </c>
      <c r="L290" s="40">
        <f t="shared" si="121"/>
        <v>0.1465074323122364</v>
      </c>
      <c r="M290" s="10">
        <f t="shared" si="138"/>
        <v>1.0825714588815929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8.4717219648312447</v>
      </c>
      <c r="Q290" s="42">
        <f t="shared" si="140"/>
        <v>0.5815896489865644</v>
      </c>
      <c r="R290" s="4">
        <f t="shared" si="141"/>
        <v>87230.696262842204</v>
      </c>
      <c r="S290">
        <f t="shared" si="122"/>
        <v>8.7230696262842198E-5</v>
      </c>
      <c r="T290" s="41">
        <f t="shared" si="123"/>
        <v>7.3761983900579899E-4</v>
      </c>
      <c r="U290" s="42">
        <f t="shared" si="142"/>
        <v>0.1548920581260784</v>
      </c>
      <c r="V290" s="42">
        <f t="shared" si="143"/>
        <v>0.12551050379507991</v>
      </c>
      <c r="W290" s="42">
        <f t="shared" si="144"/>
        <v>0.1247498581012025</v>
      </c>
      <c r="X290" s="42">
        <f t="shared" si="145"/>
        <v>7.6064569387741809E-4</v>
      </c>
      <c r="Y290" s="42">
        <f t="shared" si="149"/>
        <v>2.3136578360463626E-3</v>
      </c>
      <c r="Z290" s="10">
        <f t="shared" si="146"/>
        <v>3.136653481507258</v>
      </c>
      <c r="AA290">
        <f t="shared" si="124"/>
        <v>1083057.2122895224</v>
      </c>
      <c r="AB290" s="10">
        <f t="shared" si="125"/>
        <v>1.0830572122895223</v>
      </c>
      <c r="AC290" s="10">
        <f t="shared" si="126"/>
        <v>0.98205721228952236</v>
      </c>
      <c r="AD290" s="3">
        <f t="shared" si="127"/>
        <v>142.43034260906779</v>
      </c>
      <c r="AI290" s="94">
        <f t="shared" si="128"/>
        <v>0.1247498581012025</v>
      </c>
    </row>
    <row r="291" spans="2:35">
      <c r="B291" s="39">
        <f t="shared" si="129"/>
        <v>263</v>
      </c>
      <c r="C291" s="42">
        <f t="shared" si="130"/>
        <v>4.7302158273371848</v>
      </c>
      <c r="D291" s="10">
        <f t="shared" si="131"/>
        <v>10.269784172662717</v>
      </c>
      <c r="E291" s="40">
        <f t="shared" si="132"/>
        <v>25.460431654674565</v>
      </c>
      <c r="F291" s="40">
        <f t="shared" si="133"/>
        <v>46</v>
      </c>
      <c r="G291" s="3">
        <f t="shared" si="134"/>
        <v>75.539568345325435</v>
      </c>
      <c r="H291" s="3">
        <f t="shared" si="135"/>
        <v>111.95687429327049</v>
      </c>
      <c r="I291">
        <f t="shared" si="120"/>
        <v>1.1195687429327048E-4</v>
      </c>
      <c r="J291" s="4">
        <f t="shared" si="136"/>
        <v>656.77631793653836</v>
      </c>
      <c r="K291" s="40">
        <f t="shared" si="137"/>
        <v>5.8663331044426625</v>
      </c>
      <c r="L291" s="40">
        <f t="shared" si="121"/>
        <v>0.13366689555733746</v>
      </c>
      <c r="M291" s="10">
        <f t="shared" si="138"/>
        <v>1.0830572122895223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8.4729343910484776</v>
      </c>
      <c r="Q291" s="42">
        <f t="shared" si="140"/>
        <v>0.58371236240327506</v>
      </c>
      <c r="R291" s="4">
        <f t="shared" si="141"/>
        <v>87080.582953796315</v>
      </c>
      <c r="S291">
        <f t="shared" si="122"/>
        <v>8.7080582953796319E-5</v>
      </c>
      <c r="T291" s="41">
        <f t="shared" si="123"/>
        <v>7.3776995231484481E-4</v>
      </c>
      <c r="U291" s="42">
        <f t="shared" si="142"/>
        <v>0.15462550792773797</v>
      </c>
      <c r="V291" s="42">
        <f t="shared" si="143"/>
        <v>0.12557050624076954</v>
      </c>
      <c r="W291" s="42">
        <f t="shared" si="144"/>
        <v>0.12481159346255909</v>
      </c>
      <c r="X291" s="42">
        <f t="shared" si="145"/>
        <v>7.5891277821045489E-4</v>
      </c>
      <c r="Y291" s="42">
        <f t="shared" si="149"/>
        <v>2.3152687903827832E-3</v>
      </c>
      <c r="Z291" s="10">
        <f t="shared" si="146"/>
        <v>3.1381988153872897</v>
      </c>
      <c r="AA291">
        <f t="shared" si="124"/>
        <v>1083541.0420435029</v>
      </c>
      <c r="AB291" s="10">
        <f t="shared" si="125"/>
        <v>1.083541042043503</v>
      </c>
      <c r="AC291" s="10">
        <f t="shared" si="126"/>
        <v>0.98254104204350301</v>
      </c>
      <c r="AD291" s="3">
        <f t="shared" si="127"/>
        <v>142.50051371189312</v>
      </c>
      <c r="AI291" s="94">
        <f t="shared" si="128"/>
        <v>0.12481159346255909</v>
      </c>
    </row>
    <row r="292" spans="2:35">
      <c r="B292" s="39">
        <f t="shared" si="129"/>
        <v>264</v>
      </c>
      <c r="C292" s="42">
        <f t="shared" si="130"/>
        <v>4.748201438847973</v>
      </c>
      <c r="D292" s="10">
        <f t="shared" si="131"/>
        <v>10.251798561151929</v>
      </c>
      <c r="E292" s="40">
        <f t="shared" si="132"/>
        <v>25.496402877696141</v>
      </c>
      <c r="F292" s="40">
        <f t="shared" si="133"/>
        <v>46</v>
      </c>
      <c r="G292" s="3">
        <f t="shared" si="134"/>
        <v>75.503597122303859</v>
      </c>
      <c r="H292" s="3">
        <f t="shared" si="135"/>
        <v>111.95687429327049</v>
      </c>
      <c r="I292">
        <f t="shared" si="120"/>
        <v>1.1195687429327048E-4</v>
      </c>
      <c r="J292" s="4">
        <f t="shared" si="136"/>
        <v>658.21593679460557</v>
      </c>
      <c r="K292" s="40">
        <f t="shared" si="137"/>
        <v>5.8791917954980786</v>
      </c>
      <c r="L292" s="40">
        <f t="shared" si="121"/>
        <v>0.12080820450192142</v>
      </c>
      <c r="M292" s="10">
        <f t="shared" si="138"/>
        <v>1.083541042043503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8.4741416478234619</v>
      </c>
      <c r="Q292" s="42">
        <f t="shared" si="140"/>
        <v>0.58583477341057832</v>
      </c>
      <c r="R292" s="4">
        <f t="shared" si="141"/>
        <v>86930.419607263437</v>
      </c>
      <c r="S292">
        <f t="shared" si="122"/>
        <v>8.6930419607263442E-5</v>
      </c>
      <c r="T292" s="41">
        <f t="shared" si="123"/>
        <v>7.379201156613777E-4</v>
      </c>
      <c r="U292" s="42">
        <f t="shared" si="142"/>
        <v>0.15435886887983341</v>
      </c>
      <c r="V292" s="42">
        <f t="shared" si="143"/>
        <v>0.12563026057961627</v>
      </c>
      <c r="W292" s="42">
        <f t="shared" si="144"/>
        <v>0.12487308434293062</v>
      </c>
      <c r="X292" s="42">
        <f t="shared" si="145"/>
        <v>7.571762366856416E-4</v>
      </c>
      <c r="Y292" s="42">
        <f t="shared" si="149"/>
        <v>2.3168758295619932E-3</v>
      </c>
      <c r="Z292" s="10">
        <f t="shared" si="146"/>
        <v>3.1397380019725314</v>
      </c>
      <c r="AA292">
        <f t="shared" si="124"/>
        <v>1084022.9471363057</v>
      </c>
      <c r="AB292" s="10">
        <f t="shared" si="125"/>
        <v>1.0840229471363056</v>
      </c>
      <c r="AC292" s="10">
        <f t="shared" si="126"/>
        <v>0.98302294713630567</v>
      </c>
      <c r="AD292" s="3">
        <f t="shared" si="127"/>
        <v>142.57040567604142</v>
      </c>
      <c r="AI292" s="94">
        <f t="shared" si="128"/>
        <v>0.12487308434293062</v>
      </c>
    </row>
    <row r="293" spans="2:35">
      <c r="B293" s="39">
        <f t="shared" si="129"/>
        <v>265</v>
      </c>
      <c r="C293" s="42">
        <f t="shared" si="130"/>
        <v>4.7661870503587611</v>
      </c>
      <c r="D293" s="10">
        <f t="shared" si="131"/>
        <v>10.233812949641141</v>
      </c>
      <c r="E293" s="40">
        <f t="shared" si="132"/>
        <v>25.532374100717718</v>
      </c>
      <c r="F293" s="40">
        <f t="shared" si="133"/>
        <v>46</v>
      </c>
      <c r="G293" s="3">
        <f t="shared" si="134"/>
        <v>75.467625899282282</v>
      </c>
      <c r="H293" s="3">
        <f t="shared" si="135"/>
        <v>111.95687429327049</v>
      </c>
      <c r="I293">
        <f t="shared" si="120"/>
        <v>1.1195687429327048E-4</v>
      </c>
      <c r="J293" s="4">
        <f t="shared" si="136"/>
        <v>659.65758815141339</v>
      </c>
      <c r="K293" s="40">
        <f t="shared" si="137"/>
        <v>5.8920686408540091</v>
      </c>
      <c r="L293" s="40">
        <f t="shared" si="121"/>
        <v>0.10793135914599095</v>
      </c>
      <c r="M293" s="10">
        <f t="shared" si="138"/>
        <v>1.0840229471363056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8.4753437372994966</v>
      </c>
      <c r="Q293" s="42">
        <f t="shared" si="140"/>
        <v>0.58795688338844676</v>
      </c>
      <c r="R293" s="4">
        <f t="shared" si="141"/>
        <v>86780.206442577968</v>
      </c>
      <c r="S293">
        <f t="shared" si="122"/>
        <v>8.6780206442577964E-5</v>
      </c>
      <c r="T293" s="41">
        <f t="shared" si="123"/>
        <v>7.3807032882606323E-4</v>
      </c>
      <c r="U293" s="42">
        <f t="shared" si="142"/>
        <v>0.154092141371828</v>
      </c>
      <c r="V293" s="42">
        <f t="shared" si="143"/>
        <v>0.12568976668840023</v>
      </c>
      <c r="W293" s="42">
        <f t="shared" si="144"/>
        <v>0.12493433061430641</v>
      </c>
      <c r="X293" s="42">
        <f t="shared" si="145"/>
        <v>7.5543607409382652E-4</v>
      </c>
      <c r="Y293" s="42">
        <f t="shared" si="149"/>
        <v>2.3184789479924694E-3</v>
      </c>
      <c r="Z293" s="10">
        <f t="shared" si="146"/>
        <v>3.1412710380596427</v>
      </c>
      <c r="AA293">
        <f t="shared" si="124"/>
        <v>1084502.9265649943</v>
      </c>
      <c r="AB293" s="10">
        <f t="shared" si="125"/>
        <v>1.0845029265649944</v>
      </c>
      <c r="AC293" s="10">
        <f t="shared" si="126"/>
        <v>0.98350292656499438</v>
      </c>
      <c r="AD293" s="3">
        <f t="shared" si="127"/>
        <v>142.6400183560543</v>
      </c>
      <c r="AI293" s="94">
        <f t="shared" si="128"/>
        <v>0.12493433061430641</v>
      </c>
    </row>
    <row r="294" spans="2:35">
      <c r="B294" s="39">
        <f t="shared" si="129"/>
        <v>266</v>
      </c>
      <c r="C294" s="42">
        <f t="shared" si="130"/>
        <v>4.7841726618695493</v>
      </c>
      <c r="D294" s="10">
        <f t="shared" si="131"/>
        <v>10.215827338130353</v>
      </c>
      <c r="E294" s="40">
        <f t="shared" si="132"/>
        <v>25.568345323739294</v>
      </c>
      <c r="F294" s="40">
        <f t="shared" si="133"/>
        <v>46</v>
      </c>
      <c r="G294" s="3">
        <f t="shared" si="134"/>
        <v>75.431654676260706</v>
      </c>
      <c r="H294" s="3">
        <f t="shared" si="135"/>
        <v>111.95687429327049</v>
      </c>
      <c r="I294">
        <f t="shared" si="120"/>
        <v>1.1195687429327048E-4</v>
      </c>
      <c r="J294" s="4">
        <f t="shared" si="136"/>
        <v>661.10127200696184</v>
      </c>
      <c r="K294" s="40">
        <f t="shared" si="137"/>
        <v>5.9049636405104549</v>
      </c>
      <c r="L294" s="40">
        <f t="shared" si="121"/>
        <v>9.5036359489545141E-2</v>
      </c>
      <c r="M294" s="10">
        <f t="shared" si="138"/>
        <v>1.0845029265649944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8.4765406616093415</v>
      </c>
      <c r="Q294" s="42">
        <f t="shared" si="140"/>
        <v>0.59007869371518129</v>
      </c>
      <c r="R294" s="4">
        <f t="shared" si="141"/>
        <v>86629.943679074335</v>
      </c>
      <c r="S294">
        <f t="shared" si="122"/>
        <v>8.6629943679074337E-5</v>
      </c>
      <c r="T294" s="41">
        <f t="shared" si="123"/>
        <v>7.3822059158956687E-4</v>
      </c>
      <c r="U294" s="42">
        <f t="shared" si="142"/>
        <v>0.15382532579318511</v>
      </c>
      <c r="V294" s="42">
        <f t="shared" si="143"/>
        <v>0.12574902444438418</v>
      </c>
      <c r="W294" s="42">
        <f t="shared" si="144"/>
        <v>0.1249953321492213</v>
      </c>
      <c r="X294" s="42">
        <f t="shared" si="145"/>
        <v>7.536922951628805E-4</v>
      </c>
      <c r="Y294" s="42">
        <f t="shared" si="149"/>
        <v>2.3200781400875264E-3</v>
      </c>
      <c r="Z294" s="10">
        <f t="shared" si="146"/>
        <v>3.1427979204587602</v>
      </c>
      <c r="AA294">
        <f t="shared" si="124"/>
        <v>1084980.9793308517</v>
      </c>
      <c r="AB294" s="10">
        <f t="shared" si="125"/>
        <v>1.0849809793308518</v>
      </c>
      <c r="AC294" s="10">
        <f t="shared" si="126"/>
        <v>0.98398097933085182</v>
      </c>
      <c r="AD294" s="3">
        <f t="shared" si="127"/>
        <v>142.7093516070851</v>
      </c>
      <c r="AI294" s="94">
        <f t="shared" si="128"/>
        <v>0.1249953321492213</v>
      </c>
    </row>
    <row r="295" spans="2:35">
      <c r="B295" s="39">
        <f t="shared" si="129"/>
        <v>267</v>
      </c>
      <c r="C295" s="42">
        <f t="shared" si="130"/>
        <v>4.8021582733803374</v>
      </c>
      <c r="D295" s="10">
        <f t="shared" si="131"/>
        <v>10.197841726619565</v>
      </c>
      <c r="E295" s="40">
        <f t="shared" si="132"/>
        <v>25.60431654676087</v>
      </c>
      <c r="F295" s="40">
        <f t="shared" si="133"/>
        <v>46</v>
      </c>
      <c r="G295" s="3">
        <f t="shared" si="134"/>
        <v>75.39568345323913</v>
      </c>
      <c r="H295" s="3">
        <f t="shared" si="135"/>
        <v>111.95687429327049</v>
      </c>
      <c r="I295">
        <f t="shared" ref="I295:I358" si="150">H295/1000^2</f>
        <v>1.1195687429327048E-4</v>
      </c>
      <c r="J295" s="4">
        <f t="shared" si="136"/>
        <v>662.54698836125112</v>
      </c>
      <c r="K295" s="40">
        <f t="shared" si="137"/>
        <v>5.9178767944674169</v>
      </c>
      <c r="L295" s="40">
        <f t="shared" ref="L295:L358" si="151">IF((gstar-K295)&lt;0,0,gstar-K295)</f>
        <v>8.2123205532583121E-2</v>
      </c>
      <c r="M295" s="10">
        <f t="shared" si="138"/>
        <v>1.0849809793308518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8.477732422875043</v>
      </c>
      <c r="Q295" s="42">
        <f t="shared" si="140"/>
        <v>0.59220020576742038</v>
      </c>
      <c r="R295" s="4">
        <f t="shared" si="141"/>
        <v>86479.63153608689</v>
      </c>
      <c r="S295">
        <f t="shared" ref="S295:S358" si="152">R295/1000^3</f>
        <v>8.6479631536086891E-5</v>
      </c>
      <c r="T295" s="41">
        <f t="shared" ref="T295:T358" si="153">(vc/1000^3-S295)</f>
        <v>7.3837090373255431E-4</v>
      </c>
      <c r="U295" s="42">
        <f t="shared" si="142"/>
        <v>0.15355842253336804</v>
      </c>
      <c r="V295" s="42">
        <f t="shared" si="143"/>
        <v>0.12580803372546176</v>
      </c>
      <c r="W295" s="42">
        <f t="shared" si="144"/>
        <v>0.12505608882074631</v>
      </c>
      <c r="X295" s="42">
        <f t="shared" si="145"/>
        <v>7.5194490471544584E-4</v>
      </c>
      <c r="Y295" s="42">
        <f t="shared" si="149"/>
        <v>2.3216734002654998E-3</v>
      </c>
      <c r="Z295" s="10">
        <f t="shared" si="146"/>
        <v>3.1443186459937134</v>
      </c>
      <c r="AA295">
        <f t="shared" ref="AA295:AA358" si="154">Z295*rat*to+patm*1000000</f>
        <v>1085457.1044394488</v>
      </c>
      <c r="AB295" s="10">
        <f t="shared" ref="AB295:AB358" si="155">AA295/1000000</f>
        <v>1.0854571044394488</v>
      </c>
      <c r="AC295" s="10">
        <f t="shared" ref="AC295:AC358" si="156">AB295-patm</f>
        <v>0.98445710443944878</v>
      </c>
      <c r="AD295" s="3">
        <f t="shared" ref="AD295:AD358" si="157">AC295*1000000/6895</f>
        <v>142.77840528490918</v>
      </c>
      <c r="AI295" s="94">
        <f t="shared" ref="AI295:AI358" si="158">($M295-patm)*1000000*$I295/SQRT(rat*to)*SQRT(k)*(2/(k+1))^((k+1)/2/(k-1))</f>
        <v>0.12505608882074631</v>
      </c>
    </row>
    <row r="296" spans="2:35">
      <c r="B296" s="39">
        <f t="shared" ref="B296:B359" si="159">1+B295</f>
        <v>268</v>
      </c>
      <c r="C296" s="42">
        <f t="shared" ref="C296:C359" si="160">xincp+C295</f>
        <v>4.8201438848911256</v>
      </c>
      <c r="D296" s="10">
        <f t="shared" ref="D296:D359" si="161">(F296-E296)/2</f>
        <v>10.179856115108777</v>
      </c>
      <c r="E296" s="40">
        <f t="shared" ref="E296:E359" si="162">E295+ci*2*xincp</f>
        <v>25.640287769782447</v>
      </c>
      <c r="F296" s="40">
        <f t="shared" ref="F296:F359" si="163">F295-osi*2*xincp</f>
        <v>46</v>
      </c>
      <c r="G296" s="3">
        <f t="shared" ref="G296:G359" si="164">G295-ei*n*2*xincp</f>
        <v>75.359712230217553</v>
      </c>
      <c r="H296" s="3">
        <f t="shared" ref="H296:H359" si="165">PI()/4*(dto+erate*(two-D296)/two)^2</f>
        <v>111.95687429327049</v>
      </c>
      <c r="I296">
        <f t="shared" si="150"/>
        <v>1.1195687429327048E-4</v>
      </c>
      <c r="J296" s="4">
        <f t="shared" ref="J296:J359" si="166">PI()/4*dc^2-PI()/4*(F296^2-E296^2)</f>
        <v>663.99473721428126</v>
      </c>
      <c r="K296" s="40">
        <f t="shared" ref="K296:K359" si="167">J296/H296</f>
        <v>5.930808102724896</v>
      </c>
      <c r="L296" s="40">
        <f t="shared" si="151"/>
        <v>6.9191897275103997E-2</v>
      </c>
      <c r="M296" s="10">
        <f t="shared" ref="M296:M359" si="168">AB295</f>
        <v>1.0854571044394488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8.4789190232081477</v>
      </c>
      <c r="Q296" s="42">
        <f t="shared" ref="Q296:Q359" si="170">xincp/P296+Q295</f>
        <v>0.59432142092014895</v>
      </c>
      <c r="R296" s="4">
        <f t="shared" ref="R296:R359" si="171">PI()/4*(F296^2-E296^2)*G296</f>
        <v>86329.270232950032</v>
      </c>
      <c r="S296">
        <f t="shared" si="152"/>
        <v>8.6329270232950037E-5</v>
      </c>
      <c r="T296" s="41">
        <f t="shared" si="153"/>
        <v>7.3852126503569111E-4</v>
      </c>
      <c r="U296" s="42">
        <f t="shared" ref="U296:U359" si="172">rhopgrain*R296/1000^2</f>
        <v>0.15329143198184006</v>
      </c>
      <c r="V296" s="42">
        <f t="shared" ref="V296:V359" si="173">(U295-U296)/(Q296-Q295)</f>
        <v>0.12586679441005755</v>
      </c>
      <c r="W296" s="42">
        <f t="shared" ref="W296:W359" si="174">IF(V296&lt;AI296,IF(AB295&gt;pbd,AI296,0),AI296)</f>
        <v>0.12511660050249751</v>
      </c>
      <c r="X296" s="42">
        <f t="shared" ref="X296:X359" si="175">V296-W296</f>
        <v>7.5019390756003723E-4</v>
      </c>
      <c r="Y296" s="42">
        <f t="shared" si="149"/>
        <v>2.3232647229497008E-3</v>
      </c>
      <c r="Z296" s="10">
        <f t="shared" ref="Z296:Z359" si="176">Y296/T296</f>
        <v>3.1458332115019361</v>
      </c>
      <c r="AA296">
        <f t="shared" si="154"/>
        <v>1085931.3009006151</v>
      </c>
      <c r="AB296" s="10">
        <f t="shared" si="155"/>
        <v>1.0859313009006151</v>
      </c>
      <c r="AC296" s="10">
        <f t="shared" si="156"/>
        <v>0.98493130090061509</v>
      </c>
      <c r="AD296" s="3">
        <f t="shared" si="157"/>
        <v>142.84717924591951</v>
      </c>
      <c r="AI296" s="94">
        <f t="shared" si="158"/>
        <v>0.12511660050249751</v>
      </c>
    </row>
    <row r="297" spans="2:35">
      <c r="B297" s="39">
        <f t="shared" si="159"/>
        <v>269</v>
      </c>
      <c r="C297" s="42">
        <f t="shared" si="160"/>
        <v>4.8381294964019137</v>
      </c>
      <c r="D297" s="10">
        <f t="shared" si="161"/>
        <v>10.161870503597989</v>
      </c>
      <c r="E297" s="40">
        <f t="shared" si="162"/>
        <v>25.676258992804023</v>
      </c>
      <c r="F297" s="40">
        <f t="shared" si="163"/>
        <v>46</v>
      </c>
      <c r="G297" s="3">
        <f t="shared" si="164"/>
        <v>75.323741007195977</v>
      </c>
      <c r="H297" s="3">
        <f t="shared" si="165"/>
        <v>111.95687429327049</v>
      </c>
      <c r="I297">
        <f t="shared" si="150"/>
        <v>1.1195687429327048E-4</v>
      </c>
      <c r="J297" s="4">
        <f t="shared" si="166"/>
        <v>665.44451856605201</v>
      </c>
      <c r="K297" s="40">
        <f t="shared" si="167"/>
        <v>5.9437575652828905</v>
      </c>
      <c r="L297" s="40">
        <f t="shared" si="151"/>
        <v>5.6242434717109546E-2</v>
      </c>
      <c r="M297" s="10">
        <f t="shared" si="168"/>
        <v>1.0859313009006151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8.4801004647096416</v>
      </c>
      <c r="Q297" s="42">
        <f t="shared" si="170"/>
        <v>0.59644234054670708</v>
      </c>
      <c r="R297" s="4">
        <f t="shared" si="171"/>
        <v>86178.859988998185</v>
      </c>
      <c r="S297">
        <f t="shared" si="152"/>
        <v>8.6178859988998187E-5</v>
      </c>
      <c r="T297" s="41">
        <f t="shared" si="153"/>
        <v>7.3867167527964296E-4</v>
      </c>
      <c r="U297" s="42">
        <f t="shared" si="172"/>
        <v>0.15302435452806451</v>
      </c>
      <c r="V297" s="42">
        <f t="shared" si="173"/>
        <v>0.12592530637710536</v>
      </c>
      <c r="W297" s="42">
        <f t="shared" si="174"/>
        <v>0.12517686706863215</v>
      </c>
      <c r="X297" s="42">
        <f t="shared" si="175"/>
        <v>7.4843930847320883E-4</v>
      </c>
      <c r="Y297" s="42">
        <f t="shared" si="149"/>
        <v>2.3248521025683293E-3</v>
      </c>
      <c r="Z297" s="10">
        <f t="shared" si="176"/>
        <v>3.1473416138343162</v>
      </c>
      <c r="AA297">
        <f t="shared" si="154"/>
        <v>1086403.5677283923</v>
      </c>
      <c r="AB297" s="10">
        <f t="shared" si="155"/>
        <v>1.0864035677283923</v>
      </c>
      <c r="AC297" s="10">
        <f t="shared" si="156"/>
        <v>0.98540356772839233</v>
      </c>
      <c r="AD297" s="3">
        <f t="shared" si="157"/>
        <v>142.91567334711999</v>
      </c>
      <c r="AI297" s="94">
        <f t="shared" si="158"/>
        <v>0.12517686706863215</v>
      </c>
    </row>
    <row r="298" spans="2:35">
      <c r="B298" s="39">
        <f t="shared" si="159"/>
        <v>270</v>
      </c>
      <c r="C298" s="42">
        <f t="shared" si="160"/>
        <v>4.8561151079127018</v>
      </c>
      <c r="D298" s="10">
        <f t="shared" si="161"/>
        <v>10.1438848920872</v>
      </c>
      <c r="E298" s="40">
        <f t="shared" si="162"/>
        <v>25.712230215825599</v>
      </c>
      <c r="F298" s="40">
        <f t="shared" si="163"/>
        <v>46</v>
      </c>
      <c r="G298" s="3">
        <f t="shared" si="164"/>
        <v>75.287769784174401</v>
      </c>
      <c r="H298" s="3">
        <f t="shared" si="165"/>
        <v>111.95687429327049</v>
      </c>
      <c r="I298">
        <f t="shared" si="150"/>
        <v>1.1195687429327048E-4</v>
      </c>
      <c r="J298" s="4">
        <f t="shared" si="166"/>
        <v>666.89633241656338</v>
      </c>
      <c r="K298" s="40">
        <f t="shared" si="167"/>
        <v>5.9567251821413993</v>
      </c>
      <c r="L298" s="40">
        <f t="shared" si="151"/>
        <v>4.3274817858600656E-2</v>
      </c>
      <c r="M298" s="10">
        <f t="shared" si="168"/>
        <v>1.0864035677283923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8.4812767494698722</v>
      </c>
      <c r="Q298" s="42">
        <f t="shared" si="170"/>
        <v>0.5985629660187991</v>
      </c>
      <c r="R298" s="4">
        <f t="shared" si="171"/>
        <v>86028.401023565748</v>
      </c>
      <c r="S298">
        <f t="shared" si="152"/>
        <v>8.6028401023565751E-5</v>
      </c>
      <c r="T298" s="41">
        <f t="shared" si="153"/>
        <v>7.3882213424507543E-4</v>
      </c>
      <c r="U298" s="42">
        <f t="shared" si="172"/>
        <v>0.15275719056150475</v>
      </c>
      <c r="V298" s="42">
        <f t="shared" si="173"/>
        <v>0.1259835695061248</v>
      </c>
      <c r="W298" s="42">
        <f t="shared" si="174"/>
        <v>0.12523688839384292</v>
      </c>
      <c r="X298" s="42">
        <f t="shared" si="175"/>
        <v>7.4668111228187728E-4</v>
      </c>
      <c r="Y298" s="42">
        <f t="shared" si="149"/>
        <v>2.3264355335545642E-3</v>
      </c>
      <c r="Z298" s="10">
        <f t="shared" si="176"/>
        <v>3.1488438498552886</v>
      </c>
      <c r="AA298">
        <f t="shared" si="154"/>
        <v>1086873.9039410646</v>
      </c>
      <c r="AB298" s="10">
        <f t="shared" si="155"/>
        <v>1.0868739039410646</v>
      </c>
      <c r="AC298" s="10">
        <f t="shared" si="156"/>
        <v>0.98587390394106467</v>
      </c>
      <c r="AD298" s="3">
        <f t="shared" si="157"/>
        <v>142.98388744612976</v>
      </c>
      <c r="AI298" s="94">
        <f t="shared" si="158"/>
        <v>0.12523688839384292</v>
      </c>
    </row>
    <row r="299" spans="2:35">
      <c r="B299" s="39">
        <f t="shared" si="159"/>
        <v>271</v>
      </c>
      <c r="C299" s="42">
        <f t="shared" si="160"/>
        <v>4.87410071942349</v>
      </c>
      <c r="D299" s="10">
        <f t="shared" si="161"/>
        <v>10.125899280576412</v>
      </c>
      <c r="E299" s="40">
        <f t="shared" si="162"/>
        <v>25.748201438847175</v>
      </c>
      <c r="F299" s="40">
        <f t="shared" si="163"/>
        <v>46</v>
      </c>
      <c r="G299" s="3">
        <f t="shared" si="164"/>
        <v>75.251798561152825</v>
      </c>
      <c r="H299" s="3">
        <f t="shared" si="165"/>
        <v>111.95687429327049</v>
      </c>
      <c r="I299">
        <f t="shared" si="150"/>
        <v>1.1195687429327048E-4</v>
      </c>
      <c r="J299" s="4">
        <f t="shared" si="166"/>
        <v>668.3501787658156</v>
      </c>
      <c r="K299" s="40">
        <f t="shared" si="167"/>
        <v>5.9697109533004253</v>
      </c>
      <c r="L299" s="40">
        <f t="shared" si="151"/>
        <v>3.0289046699574662E-2</v>
      </c>
      <c r="M299" s="10">
        <f t="shared" si="168"/>
        <v>1.0868739039410646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8.4824478795686407</v>
      </c>
      <c r="Q299" s="42">
        <f t="shared" si="170"/>
        <v>0.60068329870650228</v>
      </c>
      <c r="R299" s="4">
        <f t="shared" si="171"/>
        <v>85877.893555987088</v>
      </c>
      <c r="S299">
        <f t="shared" si="152"/>
        <v>8.5877893555987088E-5</v>
      </c>
      <c r="T299" s="41">
        <f t="shared" si="153"/>
        <v>7.3897264171265411E-4</v>
      </c>
      <c r="U299" s="42">
        <f t="shared" si="172"/>
        <v>0.15248994047162404</v>
      </c>
      <c r="V299" s="42">
        <f t="shared" si="173"/>
        <v>0.12604158367723234</v>
      </c>
      <c r="W299" s="42">
        <f t="shared" si="174"/>
        <v>0.12529666435336154</v>
      </c>
      <c r="X299" s="42">
        <f t="shared" si="175"/>
        <v>7.4491932387080184E-4</v>
      </c>
      <c r="Y299" s="42">
        <f t="shared" si="149"/>
        <v>2.3280150103466694E-3</v>
      </c>
      <c r="Z299" s="10">
        <f t="shared" si="176"/>
        <v>3.1503399164429506</v>
      </c>
      <c r="AA299">
        <f t="shared" si="154"/>
        <v>1087342.3085611926</v>
      </c>
      <c r="AB299" s="10">
        <f t="shared" si="155"/>
        <v>1.0873423085611926</v>
      </c>
      <c r="AC299" s="10">
        <f t="shared" si="156"/>
        <v>0.98634230856119265</v>
      </c>
      <c r="AD299" s="3">
        <f t="shared" si="157"/>
        <v>143.05182140118819</v>
      </c>
      <c r="AI299" s="94">
        <f t="shared" si="158"/>
        <v>0.12529666435336154</v>
      </c>
    </row>
    <row r="300" spans="2:35">
      <c r="B300" s="39">
        <f t="shared" si="159"/>
        <v>272</v>
      </c>
      <c r="C300" s="42">
        <f t="shared" si="160"/>
        <v>4.8920863309342781</v>
      </c>
      <c r="D300" s="10">
        <f t="shared" si="161"/>
        <v>10.107913669065624</v>
      </c>
      <c r="E300" s="40">
        <f t="shared" si="162"/>
        <v>25.784172661868752</v>
      </c>
      <c r="F300" s="40">
        <f t="shared" si="163"/>
        <v>46</v>
      </c>
      <c r="G300" s="3">
        <f t="shared" si="164"/>
        <v>75.215827338131248</v>
      </c>
      <c r="H300" s="3">
        <f t="shared" si="165"/>
        <v>111.95687429327049</v>
      </c>
      <c r="I300">
        <f t="shared" si="150"/>
        <v>1.1195687429327048E-4</v>
      </c>
      <c r="J300" s="4">
        <f t="shared" si="166"/>
        <v>669.80605761380866</v>
      </c>
      <c r="K300" s="40">
        <f t="shared" si="167"/>
        <v>5.9827148787599675</v>
      </c>
      <c r="L300" s="40">
        <f t="shared" si="151"/>
        <v>1.7285121240032453E-2</v>
      </c>
      <c r="M300" s="10">
        <f t="shared" si="168"/>
        <v>1.0873423085611926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8.4836138570753157</v>
      </c>
      <c r="Q300" s="42">
        <f t="shared" si="170"/>
        <v>0.60280333997827562</v>
      </c>
      <c r="R300" s="4">
        <f t="shared" si="171"/>
        <v>85727.337805596617</v>
      </c>
      <c r="S300">
        <f t="shared" si="152"/>
        <v>8.572733780559662E-5</v>
      </c>
      <c r="T300" s="41">
        <f t="shared" si="153"/>
        <v>7.3912319746304456E-4</v>
      </c>
      <c r="U300" s="42">
        <f t="shared" si="172"/>
        <v>0.1522226046478857</v>
      </c>
      <c r="V300" s="42">
        <f t="shared" si="173"/>
        <v>0.12609934877103482</v>
      </c>
      <c r="W300" s="42">
        <f t="shared" si="174"/>
        <v>0.12535619482296328</v>
      </c>
      <c r="X300" s="42">
        <f t="shared" si="175"/>
        <v>7.4315394807153434E-4</v>
      </c>
      <c r="Y300" s="42">
        <f t="shared" si="149"/>
        <v>2.3295905273878624E-3</v>
      </c>
      <c r="Z300" s="10">
        <f t="shared" si="176"/>
        <v>3.1518298104888522</v>
      </c>
      <c r="AA300">
        <f t="shared" si="154"/>
        <v>1087808.7806155495</v>
      </c>
      <c r="AB300" s="10">
        <f t="shared" si="155"/>
        <v>1.0878087806155496</v>
      </c>
      <c r="AC300" s="10">
        <f t="shared" si="156"/>
        <v>0.98680878061554966</v>
      </c>
      <c r="AD300" s="3">
        <f t="shared" si="157"/>
        <v>143.1194750711457</v>
      </c>
      <c r="AI300" s="94">
        <f t="shared" si="158"/>
        <v>0.12535619482296328</v>
      </c>
    </row>
    <row r="301" spans="2:35">
      <c r="B301" s="39">
        <f t="shared" si="159"/>
        <v>273</v>
      </c>
      <c r="C301" s="42">
        <f t="shared" si="160"/>
        <v>4.9100719424450663</v>
      </c>
      <c r="D301" s="10">
        <f t="shared" si="161"/>
        <v>10.089928057554836</v>
      </c>
      <c r="E301" s="40">
        <f t="shared" si="162"/>
        <v>25.820143884890328</v>
      </c>
      <c r="F301" s="40">
        <f t="shared" si="163"/>
        <v>46</v>
      </c>
      <c r="G301" s="3">
        <f t="shared" si="164"/>
        <v>75.179856115109672</v>
      </c>
      <c r="H301" s="3">
        <f t="shared" si="165"/>
        <v>111.95687429327049</v>
      </c>
      <c r="I301">
        <f t="shared" si="150"/>
        <v>1.1195687429327048E-4</v>
      </c>
      <c r="J301" s="4">
        <f t="shared" si="166"/>
        <v>671.26396896054257</v>
      </c>
      <c r="K301" s="40">
        <f t="shared" si="167"/>
        <v>5.9957369585200269</v>
      </c>
      <c r="L301" s="40">
        <f t="shared" si="151"/>
        <v>4.2630414799731398E-3</v>
      </c>
      <c r="M301" s="10">
        <f t="shared" si="168"/>
        <v>1.0878087806155496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8.4847746840487073</v>
      </c>
      <c r="Q301" s="42">
        <f t="shared" si="170"/>
        <v>0.60492309120096877</v>
      </c>
      <c r="R301" s="4">
        <f t="shared" si="171"/>
        <v>85576.733991728717</v>
      </c>
      <c r="S301">
        <f t="shared" si="152"/>
        <v>8.557673399172872E-5</v>
      </c>
      <c r="T301" s="41">
        <f t="shared" si="153"/>
        <v>7.3927380127691248E-4</v>
      </c>
      <c r="U301" s="42">
        <f t="shared" si="172"/>
        <v>0.15195518347975301</v>
      </c>
      <c r="V301" s="42">
        <f t="shared" si="173"/>
        <v>0.12615686466873854</v>
      </c>
      <c r="W301" s="42">
        <f t="shared" si="174"/>
        <v>0.12541547967895891</v>
      </c>
      <c r="X301" s="42">
        <f t="shared" si="175"/>
        <v>7.4138498977963097E-4</v>
      </c>
      <c r="Y301" s="42">
        <f t="shared" si="149"/>
        <v>2.331162079126434E-3</v>
      </c>
      <c r="Z301" s="10">
        <f t="shared" si="176"/>
        <v>3.1533135288981278</v>
      </c>
      <c r="AA301">
        <f t="shared" si="154"/>
        <v>1088273.3191351616</v>
      </c>
      <c r="AB301" s="10">
        <f t="shared" si="155"/>
        <v>1.0882733191351617</v>
      </c>
      <c r="AC301" s="10">
        <f t="shared" si="156"/>
        <v>0.9872733191351617</v>
      </c>
      <c r="AD301" s="3">
        <f t="shared" si="157"/>
        <v>143.18684831546943</v>
      </c>
      <c r="AI301" s="94">
        <f t="shared" si="158"/>
        <v>0.12541547967895891</v>
      </c>
    </row>
    <row r="302" spans="2:35">
      <c r="B302" s="39">
        <f t="shared" si="159"/>
        <v>274</v>
      </c>
      <c r="C302" s="42">
        <f t="shared" si="160"/>
        <v>4.9280575539558544</v>
      </c>
      <c r="D302" s="10">
        <f t="shared" si="161"/>
        <v>10.071942446044048</v>
      </c>
      <c r="E302" s="40">
        <f t="shared" si="162"/>
        <v>25.856115107911904</v>
      </c>
      <c r="F302" s="40">
        <f t="shared" si="163"/>
        <v>46</v>
      </c>
      <c r="G302" s="3">
        <f t="shared" si="164"/>
        <v>75.143884892088096</v>
      </c>
      <c r="H302" s="3">
        <f t="shared" si="165"/>
        <v>111.95687429327049</v>
      </c>
      <c r="I302">
        <f t="shared" si="150"/>
        <v>1.1195687429327048E-4</v>
      </c>
      <c r="J302" s="4">
        <f t="shared" si="166"/>
        <v>672.72391280601687</v>
      </c>
      <c r="K302" s="40">
        <f t="shared" si="167"/>
        <v>6.0087771925805988</v>
      </c>
      <c r="L302" s="40">
        <f t="shared" si="151"/>
        <v>0</v>
      </c>
      <c r="M302" s="10">
        <f t="shared" si="168"/>
        <v>1.0882733191351617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8.4859303625371805</v>
      </c>
      <c r="Q302" s="42">
        <f t="shared" si="170"/>
        <v>0.60704255373983063</v>
      </c>
      <c r="R302" s="4">
        <f t="shared" si="171"/>
        <v>85426.082333717815</v>
      </c>
      <c r="S302">
        <f t="shared" si="152"/>
        <v>8.5426082333717811E-5</v>
      </c>
      <c r="T302" s="41">
        <f t="shared" si="153"/>
        <v>7.3942445293492332E-4</v>
      </c>
      <c r="U302" s="42">
        <f t="shared" si="172"/>
        <v>0.15168767735668939</v>
      </c>
      <c r="V302" s="42">
        <f t="shared" si="173"/>
        <v>0.12621413125200356</v>
      </c>
      <c r="W302" s="42">
        <f t="shared" si="174"/>
        <v>0.12547451879819957</v>
      </c>
      <c r="X302" s="42">
        <f t="shared" si="175"/>
        <v>7.3961245380399498E-4</v>
      </c>
      <c r="Y302" s="42">
        <f t="shared" si="149"/>
        <v>2.3327296600155474E-3</v>
      </c>
      <c r="Z302" s="10">
        <f t="shared" si="176"/>
        <v>3.1547910685891947</v>
      </c>
      <c r="AA302">
        <f t="shared" si="154"/>
        <v>1088735.9231552142</v>
      </c>
      <c r="AB302" s="10">
        <f t="shared" si="155"/>
        <v>1.0887359231552143</v>
      </c>
      <c r="AC302" s="10">
        <f t="shared" si="156"/>
        <v>0.9877359231552143</v>
      </c>
      <c r="AD302" s="3">
        <f t="shared" si="157"/>
        <v>143.25394099422977</v>
      </c>
      <c r="AI302" s="94">
        <f t="shared" si="158"/>
        <v>0.12547451879819957</v>
      </c>
    </row>
    <row r="303" spans="2:35">
      <c r="B303" s="39">
        <f t="shared" si="159"/>
        <v>275</v>
      </c>
      <c r="C303" s="42">
        <f t="shared" si="160"/>
        <v>4.9460431654666426</v>
      </c>
      <c r="D303" s="10">
        <f t="shared" si="161"/>
        <v>10.05395683453326</v>
      </c>
      <c r="E303" s="40">
        <f t="shared" si="162"/>
        <v>25.892086330933481</v>
      </c>
      <c r="F303" s="40">
        <f t="shared" si="163"/>
        <v>46</v>
      </c>
      <c r="G303" s="3">
        <f t="shared" si="164"/>
        <v>75.107913669066519</v>
      </c>
      <c r="H303" s="3">
        <f t="shared" si="165"/>
        <v>111.95687429327049</v>
      </c>
      <c r="I303">
        <f t="shared" si="150"/>
        <v>1.1195687429327048E-4</v>
      </c>
      <c r="J303" s="4">
        <f t="shared" si="166"/>
        <v>674.18588915023201</v>
      </c>
      <c r="K303" s="40">
        <f t="shared" si="167"/>
        <v>6.0218355809416879</v>
      </c>
      <c r="L303" s="40">
        <f t="shared" si="151"/>
        <v>0</v>
      </c>
      <c r="M303" s="10">
        <f t="shared" si="168"/>
        <v>1.0887359231552143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8.4870808945784528</v>
      </c>
      <c r="Q303" s="42">
        <f t="shared" si="170"/>
        <v>0.60916172895851828</v>
      </c>
      <c r="R303" s="4">
        <f t="shared" si="171"/>
        <v>85275.383050898294</v>
      </c>
      <c r="S303">
        <f t="shared" si="152"/>
        <v>8.5275383050898291E-5</v>
      </c>
      <c r="T303" s="41">
        <f t="shared" si="153"/>
        <v>7.3957515221774288E-4</v>
      </c>
      <c r="U303" s="42">
        <f t="shared" si="172"/>
        <v>0.15142008666815807</v>
      </c>
      <c r="V303" s="42">
        <f t="shared" si="173"/>
        <v>0.12627114840321649</v>
      </c>
      <c r="W303" s="42">
        <f t="shared" si="174"/>
        <v>0.12553331205806512</v>
      </c>
      <c r="X303" s="42">
        <f t="shared" si="175"/>
        <v>7.3783634515137142E-4</v>
      </c>
      <c r="Y303" s="42">
        <f t="shared" si="149"/>
        <v>2.3342932645136392E-3</v>
      </c>
      <c r="Z303" s="10">
        <f t="shared" si="176"/>
        <v>3.156262426494266</v>
      </c>
      <c r="AA303">
        <f t="shared" si="154"/>
        <v>1089196.5917152106</v>
      </c>
      <c r="AB303" s="10">
        <f t="shared" si="155"/>
        <v>1.0891965917152107</v>
      </c>
      <c r="AC303" s="10">
        <f t="shared" si="156"/>
        <v>0.98819659171521068</v>
      </c>
      <c r="AD303" s="3">
        <f t="shared" si="157"/>
        <v>143.32075296812337</v>
      </c>
      <c r="AI303" s="94">
        <f t="shared" si="158"/>
        <v>0.12553331205806512</v>
      </c>
    </row>
    <row r="304" spans="2:35">
      <c r="B304" s="39">
        <f t="shared" si="159"/>
        <v>276</v>
      </c>
      <c r="C304" s="42">
        <f t="shared" si="160"/>
        <v>4.9640287769774307</v>
      </c>
      <c r="D304" s="10">
        <f t="shared" si="161"/>
        <v>10.035971223022472</v>
      </c>
      <c r="E304" s="40">
        <f t="shared" si="162"/>
        <v>25.928057553955057</v>
      </c>
      <c r="F304" s="40">
        <f t="shared" si="163"/>
        <v>46</v>
      </c>
      <c r="G304" s="3">
        <f t="shared" si="164"/>
        <v>75.071942446044943</v>
      </c>
      <c r="H304" s="3">
        <f t="shared" si="165"/>
        <v>111.95687429327049</v>
      </c>
      <c r="I304">
        <f t="shared" si="150"/>
        <v>1.1195687429327048E-4</v>
      </c>
      <c r="J304" s="4">
        <f t="shared" si="166"/>
        <v>675.64989799318801</v>
      </c>
      <c r="K304" s="40">
        <f t="shared" si="167"/>
        <v>6.0349121236032941</v>
      </c>
      <c r="L304" s="40">
        <f t="shared" si="151"/>
        <v>0</v>
      </c>
      <c r="M304" s="10">
        <f t="shared" si="168"/>
        <v>1.0891965917152107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8.4882262822000225</v>
      </c>
      <c r="Q304" s="42">
        <f t="shared" si="170"/>
        <v>0.61128061821910551</v>
      </c>
      <c r="R304" s="4">
        <f t="shared" si="171"/>
        <v>85124.636362604535</v>
      </c>
      <c r="S304">
        <f t="shared" si="152"/>
        <v>8.5124636362604532E-5</v>
      </c>
      <c r="T304" s="41">
        <f t="shared" si="153"/>
        <v>7.3972589890603662E-4</v>
      </c>
      <c r="U304" s="42">
        <f t="shared" si="172"/>
        <v>0.15115241180362238</v>
      </c>
      <c r="V304" s="42">
        <f t="shared" si="173"/>
        <v>0.12632791600515492</v>
      </c>
      <c r="W304" s="42">
        <f t="shared" si="174"/>
        <v>0.12559185933648409</v>
      </c>
      <c r="X304" s="42">
        <f t="shared" si="175"/>
        <v>7.3605666867082586E-4</v>
      </c>
      <c r="Y304" s="42">
        <f t="shared" si="149"/>
        <v>2.3358528870840692E-3</v>
      </c>
      <c r="Z304" s="10">
        <f t="shared" si="176"/>
        <v>3.157727599558847</v>
      </c>
      <c r="AA304">
        <f t="shared" si="154"/>
        <v>1089655.3238588176</v>
      </c>
      <c r="AB304" s="10">
        <f t="shared" si="155"/>
        <v>1.0896553238588176</v>
      </c>
      <c r="AC304" s="10">
        <f t="shared" si="156"/>
        <v>0.9886553238588176</v>
      </c>
      <c r="AD304" s="3">
        <f t="shared" si="157"/>
        <v>143.38728409845069</v>
      </c>
      <c r="AI304" s="94">
        <f t="shared" si="158"/>
        <v>0.12559185933648409</v>
      </c>
    </row>
    <row r="305" spans="2:35">
      <c r="B305" s="39">
        <f t="shared" si="159"/>
        <v>277</v>
      </c>
      <c r="C305" s="42">
        <f t="shared" si="160"/>
        <v>4.9820143884882189</v>
      </c>
      <c r="D305" s="10">
        <f t="shared" si="161"/>
        <v>10.017985611511683</v>
      </c>
      <c r="E305" s="40">
        <f t="shared" si="162"/>
        <v>25.964028776976633</v>
      </c>
      <c r="F305" s="40">
        <f t="shared" si="163"/>
        <v>46</v>
      </c>
      <c r="G305" s="3">
        <f t="shared" si="164"/>
        <v>75.035971223023367</v>
      </c>
      <c r="H305" s="3">
        <f t="shared" si="165"/>
        <v>111.95687429327049</v>
      </c>
      <c r="I305">
        <f t="shared" si="150"/>
        <v>1.1195687429327048E-4</v>
      </c>
      <c r="J305" s="4">
        <f t="shared" si="166"/>
        <v>677.11593933488462</v>
      </c>
      <c r="K305" s="40">
        <f t="shared" si="167"/>
        <v>6.0480068205654147</v>
      </c>
      <c r="L305" s="40">
        <f t="shared" si="151"/>
        <v>0</v>
      </c>
      <c r="M305" s="10">
        <f t="shared" si="168"/>
        <v>1.0896553238588176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8.4893665274187917</v>
      </c>
      <c r="Q305" s="42">
        <f t="shared" si="170"/>
        <v>0.61339922288209159</v>
      </c>
      <c r="R305" s="4">
        <f t="shared" si="171"/>
        <v>84973.842488170951</v>
      </c>
      <c r="S305">
        <f t="shared" si="152"/>
        <v>8.4973842488170957E-5</v>
      </c>
      <c r="T305" s="41">
        <f t="shared" si="153"/>
        <v>7.3987669278047024E-4</v>
      </c>
      <c r="U305" s="42">
        <f t="shared" si="172"/>
        <v>0.15088465315254562</v>
      </c>
      <c r="V305" s="42">
        <f t="shared" si="173"/>
        <v>0.12638443394123422</v>
      </c>
      <c r="W305" s="42">
        <f t="shared" si="174"/>
        <v>0.12565016051191413</v>
      </c>
      <c r="X305" s="42">
        <f t="shared" si="175"/>
        <v>7.3427342932008699E-4</v>
      </c>
      <c r="Y305" s="42">
        <f t="shared" si="149"/>
        <v>2.3374085221953334E-3</v>
      </c>
      <c r="Z305" s="10">
        <f t="shared" si="176"/>
        <v>3.1591865847419913</v>
      </c>
      <c r="AA305">
        <f t="shared" si="154"/>
        <v>1090112.1186339429</v>
      </c>
      <c r="AB305" s="10">
        <f t="shared" si="155"/>
        <v>1.0901121186339429</v>
      </c>
      <c r="AC305" s="10">
        <f t="shared" si="156"/>
        <v>0.98911211863394288</v>
      </c>
      <c r="AD305" s="3">
        <f t="shared" si="157"/>
        <v>143.45353424712732</v>
      </c>
      <c r="AI305" s="94">
        <f t="shared" si="158"/>
        <v>0.12565016051191413</v>
      </c>
    </row>
    <row r="306" spans="2:35">
      <c r="B306" s="39">
        <f t="shared" si="159"/>
        <v>278</v>
      </c>
      <c r="C306" s="42">
        <f t="shared" si="160"/>
        <v>4.999999999999007</v>
      </c>
      <c r="D306" s="10">
        <f t="shared" si="161"/>
        <v>10.000000000000895</v>
      </c>
      <c r="E306" s="40">
        <f t="shared" si="162"/>
        <v>25.999999999998209</v>
      </c>
      <c r="F306" s="40">
        <f t="shared" si="163"/>
        <v>46</v>
      </c>
      <c r="G306" s="3">
        <f t="shared" si="164"/>
        <v>75.000000000001791</v>
      </c>
      <c r="H306" s="3">
        <f t="shared" si="165"/>
        <v>111.95687429327049</v>
      </c>
      <c r="I306">
        <f t="shared" si="150"/>
        <v>1.1195687429327048E-4</v>
      </c>
      <c r="J306" s="4">
        <f t="shared" si="166"/>
        <v>678.58401317532207</v>
      </c>
      <c r="K306" s="40">
        <f t="shared" si="167"/>
        <v>6.0611196718280516</v>
      </c>
      <c r="L306" s="40">
        <f t="shared" si="151"/>
        <v>0</v>
      </c>
      <c r="M306" s="10">
        <f t="shared" si="168"/>
        <v>1.0901121186339429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8.4905016322413012</v>
      </c>
      <c r="Q306" s="42">
        <f t="shared" si="170"/>
        <v>0.61551754430641004</v>
      </c>
      <c r="R306" s="4">
        <f t="shared" si="171"/>
        <v>84823.001646931938</v>
      </c>
      <c r="S306">
        <f t="shared" si="152"/>
        <v>8.4823001646931937E-5</v>
      </c>
      <c r="T306" s="41">
        <f t="shared" si="153"/>
        <v>7.4002753362170919E-4</v>
      </c>
      <c r="U306" s="42">
        <f t="shared" si="172"/>
        <v>0.15061681110439118</v>
      </c>
      <c r="V306" s="42">
        <f t="shared" si="173"/>
        <v>0.12644070209534841</v>
      </c>
      <c r="W306" s="42">
        <f t="shared" si="174"/>
        <v>0.12570821546335209</v>
      </c>
      <c r="X306" s="42">
        <f t="shared" si="175"/>
        <v>7.324866319963208E-4</v>
      </c>
      <c r="Y306" s="42">
        <f t="shared" si="149"/>
        <v>2.3389601643209182E-3</v>
      </c>
      <c r="Z306" s="10">
        <f t="shared" si="176"/>
        <v>3.1606393790160774</v>
      </c>
      <c r="AA306">
        <f t="shared" si="154"/>
        <v>1090566.9750926658</v>
      </c>
      <c r="AB306" s="10">
        <f t="shared" si="155"/>
        <v>1.0905669750926656</v>
      </c>
      <c r="AC306" s="10">
        <f t="shared" si="156"/>
        <v>0.98956697509266567</v>
      </c>
      <c r="AD306" s="3">
        <f t="shared" si="157"/>
        <v>143.51950327667376</v>
      </c>
      <c r="AI306" s="94">
        <f t="shared" si="158"/>
        <v>0.12570821546335209</v>
      </c>
    </row>
    <row r="307" spans="2:35">
      <c r="B307" s="39">
        <f t="shared" si="159"/>
        <v>279</v>
      </c>
      <c r="C307" s="42">
        <f t="shared" si="160"/>
        <v>5.0179856115097952</v>
      </c>
      <c r="D307" s="10">
        <f t="shared" si="161"/>
        <v>9.9820143884901071</v>
      </c>
      <c r="E307" s="40">
        <f t="shared" si="162"/>
        <v>26.035971223019786</v>
      </c>
      <c r="F307" s="40">
        <f t="shared" si="163"/>
        <v>46</v>
      </c>
      <c r="G307" s="3">
        <f t="shared" si="164"/>
        <v>74.964028776980214</v>
      </c>
      <c r="H307" s="3">
        <f t="shared" si="165"/>
        <v>111.95687429327049</v>
      </c>
      <c r="I307">
        <f t="shared" si="150"/>
        <v>1.1195687429327048E-4</v>
      </c>
      <c r="J307" s="4">
        <f t="shared" si="166"/>
        <v>680.05411951450037</v>
      </c>
      <c r="K307" s="40">
        <f t="shared" si="167"/>
        <v>6.0742506773912064</v>
      </c>
      <c r="L307" s="40">
        <f t="shared" si="151"/>
        <v>0</v>
      </c>
      <c r="M307" s="10">
        <f t="shared" si="168"/>
        <v>1.0905669750926656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8.4916315986635755</v>
      </c>
      <c r="Q307" s="42">
        <f t="shared" si="170"/>
        <v>0.61763558384943706</v>
      </c>
      <c r="R307" s="4">
        <f t="shared" si="171"/>
        <v>84672.114058221865</v>
      </c>
      <c r="S307">
        <f t="shared" si="152"/>
        <v>8.467211405822187E-5</v>
      </c>
      <c r="T307" s="41">
        <f t="shared" si="153"/>
        <v>7.4017842121041927E-4</v>
      </c>
      <c r="U307" s="42">
        <f t="shared" si="172"/>
        <v>0.15034888604862223</v>
      </c>
      <c r="V307" s="42">
        <f t="shared" si="173"/>
        <v>0.12649672035208467</v>
      </c>
      <c r="W307" s="42">
        <f t="shared" si="174"/>
        <v>0.12576602407032478</v>
      </c>
      <c r="X307" s="42">
        <f t="shared" si="175"/>
        <v>7.3069628175989609E-4</v>
      </c>
      <c r="Y307" s="42">
        <f t="shared" si="149"/>
        <v>2.3405078079396283E-3</v>
      </c>
      <c r="Z307" s="10">
        <f t="shared" si="176"/>
        <v>3.162085979367216</v>
      </c>
      <c r="AA307">
        <f t="shared" si="154"/>
        <v>1091019.8922913657</v>
      </c>
      <c r="AB307" s="10">
        <f t="shared" si="155"/>
        <v>1.0910198922913656</v>
      </c>
      <c r="AC307" s="10">
        <f t="shared" si="156"/>
        <v>0.99001989229136567</v>
      </c>
      <c r="AD307" s="3">
        <f t="shared" si="157"/>
        <v>143.58519105023433</v>
      </c>
      <c r="AI307" s="94">
        <f t="shared" si="158"/>
        <v>0.12576602407032478</v>
      </c>
    </row>
    <row r="308" spans="2:35">
      <c r="B308" s="39">
        <f t="shared" si="159"/>
        <v>280</v>
      </c>
      <c r="C308" s="42">
        <f t="shared" si="160"/>
        <v>5.0359712230205833</v>
      </c>
      <c r="D308" s="10">
        <f t="shared" si="161"/>
        <v>9.964028776979319</v>
      </c>
      <c r="E308" s="40">
        <f t="shared" si="162"/>
        <v>26.071942446041362</v>
      </c>
      <c r="F308" s="40">
        <f t="shared" si="163"/>
        <v>46</v>
      </c>
      <c r="G308" s="3">
        <f t="shared" si="164"/>
        <v>74.928057553958638</v>
      </c>
      <c r="H308" s="3">
        <f t="shared" si="165"/>
        <v>111.95687429327049</v>
      </c>
      <c r="I308">
        <f t="shared" si="150"/>
        <v>1.1195687429327048E-4</v>
      </c>
      <c r="J308" s="4">
        <f t="shared" si="166"/>
        <v>681.52625835241929</v>
      </c>
      <c r="K308" s="40">
        <f t="shared" si="167"/>
        <v>6.0873998372548757</v>
      </c>
      <c r="L308" s="40">
        <f t="shared" si="151"/>
        <v>0</v>
      </c>
      <c r="M308" s="10">
        <f t="shared" si="168"/>
        <v>1.0910198922913656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8.4927564286714645</v>
      </c>
      <c r="Q308" s="42">
        <f t="shared" si="170"/>
        <v>0.61975334286700035</v>
      </c>
      <c r="R308" s="4">
        <f t="shared" si="171"/>
        <v>84521.179941375172</v>
      </c>
      <c r="S308">
        <f t="shared" si="152"/>
        <v>8.4521179941375168E-5</v>
      </c>
      <c r="T308" s="41">
        <f t="shared" si="153"/>
        <v>7.4032935532726595E-4</v>
      </c>
      <c r="U308" s="42">
        <f t="shared" si="172"/>
        <v>0.15008087837470224</v>
      </c>
      <c r="V308" s="42">
        <f t="shared" si="173"/>
        <v>0.12655248859634785</v>
      </c>
      <c r="W308" s="42">
        <f t="shared" si="174"/>
        <v>0.12582358621290562</v>
      </c>
      <c r="X308" s="42">
        <f t="shared" si="175"/>
        <v>7.2890238344222591E-4</v>
      </c>
      <c r="Y308" s="42">
        <f t="shared" si="149"/>
        <v>2.3420514475350866E-3</v>
      </c>
      <c r="Z308" s="10">
        <f t="shared" si="176"/>
        <v>3.1635263827945499</v>
      </c>
      <c r="AA308">
        <f t="shared" si="154"/>
        <v>1091470.8692905013</v>
      </c>
      <c r="AB308" s="10">
        <f t="shared" si="155"/>
        <v>1.0914708692905013</v>
      </c>
      <c r="AC308" s="10">
        <f t="shared" si="156"/>
        <v>0.99047086929050132</v>
      </c>
      <c r="AD308" s="3">
        <f t="shared" si="157"/>
        <v>143.65059743154478</v>
      </c>
      <c r="AI308" s="94">
        <f t="shared" si="158"/>
        <v>0.12582358621290562</v>
      </c>
    </row>
    <row r="309" spans="2:35">
      <c r="B309" s="39">
        <f t="shared" si="159"/>
        <v>281</v>
      </c>
      <c r="C309" s="42">
        <f t="shared" si="160"/>
        <v>5.0539568345313715</v>
      </c>
      <c r="D309" s="10">
        <f t="shared" si="161"/>
        <v>9.9460431654685308</v>
      </c>
      <c r="E309" s="40">
        <f t="shared" si="162"/>
        <v>26.107913669062938</v>
      </c>
      <c r="F309" s="40">
        <f t="shared" si="163"/>
        <v>46</v>
      </c>
      <c r="G309" s="3">
        <f t="shared" si="164"/>
        <v>74.892086330937062</v>
      </c>
      <c r="H309" s="3">
        <f t="shared" si="165"/>
        <v>111.95687429327049</v>
      </c>
      <c r="I309">
        <f t="shared" si="150"/>
        <v>1.1195687429327048E-4</v>
      </c>
      <c r="J309" s="4">
        <f t="shared" si="166"/>
        <v>683.00042968907883</v>
      </c>
      <c r="K309" s="40">
        <f t="shared" si="167"/>
        <v>6.1005671514190594</v>
      </c>
      <c r="L309" s="40">
        <f t="shared" si="151"/>
        <v>0</v>
      </c>
      <c r="M309" s="10">
        <f t="shared" si="168"/>
        <v>1.0914708692905013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8.4938761242401277</v>
      </c>
      <c r="Q309" s="42">
        <f t="shared" si="170"/>
        <v>0.62187082271338756</v>
      </c>
      <c r="R309" s="4">
        <f t="shared" si="171"/>
        <v>84370.199515726228</v>
      </c>
      <c r="S309">
        <f t="shared" si="152"/>
        <v>8.4370199515726226E-5</v>
      </c>
      <c r="T309" s="41">
        <f t="shared" si="153"/>
        <v>7.404803357529149E-4</v>
      </c>
      <c r="U309" s="42">
        <f t="shared" si="172"/>
        <v>0.14981278847209442</v>
      </c>
      <c r="V309" s="42">
        <f t="shared" si="173"/>
        <v>0.12660800671384351</v>
      </c>
      <c r="W309" s="42">
        <f t="shared" si="174"/>
        <v>0.12588090177168643</v>
      </c>
      <c r="X309" s="42">
        <f t="shared" si="175"/>
        <v>7.2710494215708077E-4</v>
      </c>
      <c r="Y309" s="42">
        <f t="shared" si="149"/>
        <v>2.343591077596313E-3</v>
      </c>
      <c r="Z309" s="10">
        <f t="shared" si="176"/>
        <v>3.1649605863110017</v>
      </c>
      <c r="AA309">
        <f t="shared" si="154"/>
        <v>1091919.9051548475</v>
      </c>
      <c r="AB309" s="10">
        <f t="shared" si="155"/>
        <v>1.0919199051548476</v>
      </c>
      <c r="AC309" s="10">
        <f t="shared" si="156"/>
        <v>0.99091990515484762</v>
      </c>
      <c r="AD309" s="3">
        <f t="shared" si="157"/>
        <v>143.71572228496703</v>
      </c>
      <c r="AI309" s="94">
        <f t="shared" si="158"/>
        <v>0.12588090177168643</v>
      </c>
    </row>
    <row r="310" spans="2:35">
      <c r="B310" s="39">
        <f t="shared" si="159"/>
        <v>282</v>
      </c>
      <c r="C310" s="42">
        <f t="shared" si="160"/>
        <v>5.0719424460421596</v>
      </c>
      <c r="D310" s="10">
        <f t="shared" si="161"/>
        <v>9.9280575539577427</v>
      </c>
      <c r="E310" s="40">
        <f t="shared" si="162"/>
        <v>26.143884892084515</v>
      </c>
      <c r="F310" s="40">
        <f t="shared" si="163"/>
        <v>46</v>
      </c>
      <c r="G310" s="3">
        <f t="shared" si="164"/>
        <v>74.856115107915485</v>
      </c>
      <c r="H310" s="3">
        <f t="shared" si="165"/>
        <v>111.95687429327049</v>
      </c>
      <c r="I310">
        <f t="shared" si="150"/>
        <v>1.1195687429327048E-4</v>
      </c>
      <c r="J310" s="4">
        <f t="shared" si="166"/>
        <v>684.47663352447944</v>
      </c>
      <c r="K310" s="40">
        <f t="shared" si="167"/>
        <v>6.113752619883762</v>
      </c>
      <c r="L310" s="40">
        <f t="shared" si="151"/>
        <v>0</v>
      </c>
      <c r="M310" s="10">
        <f t="shared" si="168"/>
        <v>1.0919199051548476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8.4949906873346333</v>
      </c>
      <c r="Q310" s="42">
        <f t="shared" si="170"/>
        <v>0.62398802474135484</v>
      </c>
      <c r="R310" s="4">
        <f t="shared" si="171"/>
        <v>84219.173000609429</v>
      </c>
      <c r="S310">
        <f t="shared" si="152"/>
        <v>8.4219173000609431E-5</v>
      </c>
      <c r="T310" s="41">
        <f t="shared" si="153"/>
        <v>7.4063136226803171E-4</v>
      </c>
      <c r="U310" s="42">
        <f t="shared" si="172"/>
        <v>0.14954461673026215</v>
      </c>
      <c r="V310" s="42">
        <f t="shared" si="173"/>
        <v>0.12666327459063731</v>
      </c>
      <c r="W310" s="42">
        <f t="shared" si="174"/>
        <v>0.12593797062780757</v>
      </c>
      <c r="X310" s="42">
        <f t="shared" si="175"/>
        <v>7.2530396282974308E-4</v>
      </c>
      <c r="Y310" s="42">
        <f t="shared" si="149"/>
        <v>2.3451266926173089E-3</v>
      </c>
      <c r="Z310" s="10">
        <f t="shared" si="176"/>
        <v>3.1663885869426851</v>
      </c>
      <c r="AA310">
        <f t="shared" si="154"/>
        <v>1092366.998953307</v>
      </c>
      <c r="AB310" s="10">
        <f t="shared" si="155"/>
        <v>1.0923669989533071</v>
      </c>
      <c r="AC310" s="10">
        <f t="shared" si="156"/>
        <v>0.99136699895330715</v>
      </c>
      <c r="AD310" s="3">
        <f t="shared" si="157"/>
        <v>143.78056547546151</v>
      </c>
      <c r="AI310" s="94">
        <f t="shared" si="158"/>
        <v>0.12593797062780757</v>
      </c>
    </row>
    <row r="311" spans="2:35">
      <c r="B311" s="39">
        <f t="shared" si="159"/>
        <v>283</v>
      </c>
      <c r="C311" s="42">
        <f t="shared" si="160"/>
        <v>5.0899280575529477</v>
      </c>
      <c r="D311" s="10">
        <f t="shared" si="161"/>
        <v>9.9100719424469546</v>
      </c>
      <c r="E311" s="40">
        <f t="shared" si="162"/>
        <v>26.179856115106091</v>
      </c>
      <c r="F311" s="40">
        <f t="shared" si="163"/>
        <v>46</v>
      </c>
      <c r="G311" s="3">
        <f t="shared" si="164"/>
        <v>74.820143884893909</v>
      </c>
      <c r="H311" s="3">
        <f t="shared" si="165"/>
        <v>111.95687429327049</v>
      </c>
      <c r="I311">
        <f t="shared" si="150"/>
        <v>1.1195687429327048E-4</v>
      </c>
      <c r="J311" s="4">
        <f t="shared" si="166"/>
        <v>685.95486985862044</v>
      </c>
      <c r="K311" s="40">
        <f t="shared" si="167"/>
        <v>6.1269562426489772</v>
      </c>
      <c r="L311" s="40">
        <f t="shared" si="151"/>
        <v>0</v>
      </c>
      <c r="M311" s="10">
        <f t="shared" si="168"/>
        <v>1.0923669989533071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8.4961001199095332</v>
      </c>
      <c r="Q311" s="42">
        <f t="shared" si="170"/>
        <v>0.62610495030213542</v>
      </c>
      <c r="R311" s="4">
        <f t="shared" si="171"/>
        <v>84068.100615359202</v>
      </c>
      <c r="S311">
        <f t="shared" si="152"/>
        <v>8.4068100615359206E-5</v>
      </c>
      <c r="T311" s="41">
        <f t="shared" si="153"/>
        <v>7.4078243465328195E-4</v>
      </c>
      <c r="U311" s="42">
        <f t="shared" si="172"/>
        <v>0.14927636353866872</v>
      </c>
      <c r="V311" s="42">
        <f t="shared" si="173"/>
        <v>0.12671829211345431</v>
      </c>
      <c r="W311" s="42">
        <f t="shared" si="174"/>
        <v>0.12599479266293406</v>
      </c>
      <c r="X311" s="42">
        <f t="shared" si="175"/>
        <v>7.2349945052024855E-4</v>
      </c>
      <c r="Y311" s="42">
        <f t="shared" si="149"/>
        <v>2.3466582870973261E-3</v>
      </c>
      <c r="Z311" s="10">
        <f t="shared" si="176"/>
        <v>3.1678103817292365</v>
      </c>
      <c r="AA311">
        <f t="shared" si="154"/>
        <v>1092812.1497590179</v>
      </c>
      <c r="AB311" s="10">
        <f t="shared" si="155"/>
        <v>1.092812149759018</v>
      </c>
      <c r="AC311" s="10">
        <f t="shared" si="156"/>
        <v>0.99181214975901799</v>
      </c>
      <c r="AD311" s="3">
        <f t="shared" si="157"/>
        <v>143.84512686860305</v>
      </c>
      <c r="AI311" s="94">
        <f t="shared" si="158"/>
        <v>0.12599479266293406</v>
      </c>
    </row>
    <row r="312" spans="2:35">
      <c r="B312" s="39">
        <f t="shared" si="159"/>
        <v>284</v>
      </c>
      <c r="C312" s="42">
        <f t="shared" si="160"/>
        <v>5.1079136690637359</v>
      </c>
      <c r="D312" s="10">
        <f t="shared" si="161"/>
        <v>9.8920863309361664</v>
      </c>
      <c r="E312" s="40">
        <f t="shared" si="162"/>
        <v>26.215827338127667</v>
      </c>
      <c r="F312" s="40">
        <f t="shared" si="163"/>
        <v>46</v>
      </c>
      <c r="G312" s="3">
        <f t="shared" si="164"/>
        <v>74.784172661872333</v>
      </c>
      <c r="H312" s="3">
        <f t="shared" si="165"/>
        <v>111.95687429327049</v>
      </c>
      <c r="I312">
        <f t="shared" si="150"/>
        <v>1.1195687429327048E-4</v>
      </c>
      <c r="J312" s="4">
        <f t="shared" si="166"/>
        <v>687.43513869150252</v>
      </c>
      <c r="K312" s="40">
        <f t="shared" si="167"/>
        <v>6.1401780197147122</v>
      </c>
      <c r="L312" s="40">
        <f t="shared" si="151"/>
        <v>0</v>
      </c>
      <c r="M312" s="10">
        <f t="shared" si="168"/>
        <v>1.092812149759018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8.4972044239091371</v>
      </c>
      <c r="Q312" s="42">
        <f t="shared" si="170"/>
        <v>0.62822160074544831</v>
      </c>
      <c r="R312" s="4">
        <f t="shared" si="171"/>
        <v>83916.982579309886</v>
      </c>
      <c r="S312">
        <f t="shared" si="152"/>
        <v>8.3916982579309882E-5</v>
      </c>
      <c r="T312" s="41">
        <f t="shared" si="153"/>
        <v>7.409335526893313E-4</v>
      </c>
      <c r="U312" s="42">
        <f t="shared" si="172"/>
        <v>0.14900802928677739</v>
      </c>
      <c r="V312" s="42">
        <f t="shared" si="173"/>
        <v>0.12677305916953291</v>
      </c>
      <c r="W312" s="42">
        <f t="shared" si="174"/>
        <v>0.12605136775926923</v>
      </c>
      <c r="X312" s="42">
        <f t="shared" si="175"/>
        <v>7.2169141026368067E-4</v>
      </c>
      <c r="Y312" s="42">
        <f t="shared" si="149"/>
        <v>2.3481858555407958E-3</v>
      </c>
      <c r="Z312" s="10">
        <f t="shared" si="176"/>
        <v>3.1692259677236874</v>
      </c>
      <c r="AA312">
        <f t="shared" si="154"/>
        <v>1093255.3566493113</v>
      </c>
      <c r="AB312" s="10">
        <f t="shared" si="155"/>
        <v>1.0932553566493113</v>
      </c>
      <c r="AC312" s="10">
        <f t="shared" si="156"/>
        <v>0.9922553566493113</v>
      </c>
      <c r="AD312" s="3">
        <f t="shared" si="157"/>
        <v>143.90940633057451</v>
      </c>
      <c r="AI312" s="94">
        <f t="shared" si="158"/>
        <v>0.12605136775926923</v>
      </c>
    </row>
    <row r="313" spans="2:35">
      <c r="B313" s="39">
        <f t="shared" si="159"/>
        <v>285</v>
      </c>
      <c r="C313" s="42">
        <f t="shared" si="160"/>
        <v>5.125899280574524</v>
      </c>
      <c r="D313" s="10">
        <f t="shared" si="161"/>
        <v>9.8741007194253783</v>
      </c>
      <c r="E313" s="40">
        <f t="shared" si="162"/>
        <v>26.251798561149243</v>
      </c>
      <c r="F313" s="40">
        <f t="shared" si="163"/>
        <v>46</v>
      </c>
      <c r="G313" s="3">
        <f t="shared" si="164"/>
        <v>74.748201438850757</v>
      </c>
      <c r="H313" s="3">
        <f t="shared" si="165"/>
        <v>111.95687429327049</v>
      </c>
      <c r="I313">
        <f t="shared" si="150"/>
        <v>1.1195687429327048E-4</v>
      </c>
      <c r="J313" s="4">
        <f t="shared" si="166"/>
        <v>688.91744002312498</v>
      </c>
      <c r="K313" s="40">
        <f t="shared" si="167"/>
        <v>6.153417951080959</v>
      </c>
      <c r="L313" s="40">
        <f t="shared" si="151"/>
        <v>0</v>
      </c>
      <c r="M313" s="10">
        <f t="shared" si="168"/>
        <v>1.0932553566493113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8.4983036012674411</v>
      </c>
      <c r="Q313" s="42">
        <f t="shared" si="170"/>
        <v>0.63033797741950659</v>
      </c>
      <c r="R313" s="4">
        <f t="shared" si="171"/>
        <v>83765.81911179595</v>
      </c>
      <c r="S313">
        <f t="shared" si="152"/>
        <v>8.3765819111795951E-5</v>
      </c>
      <c r="T313" s="41">
        <f t="shared" si="153"/>
        <v>7.4108471615684523E-4</v>
      </c>
      <c r="U313" s="42">
        <f t="shared" si="172"/>
        <v>0.14873961436405161</v>
      </c>
      <c r="V313" s="42">
        <f t="shared" si="173"/>
        <v>0.12682757564657754</v>
      </c>
      <c r="W313" s="42">
        <f t="shared" si="174"/>
        <v>0.12610769579954922</v>
      </c>
      <c r="X313" s="42">
        <f t="shared" si="175"/>
        <v>7.198798470283152E-4</v>
      </c>
      <c r="Y313" s="42">
        <f t="shared" si="149"/>
        <v>2.3497093924571711E-3</v>
      </c>
      <c r="Z313" s="10">
        <f t="shared" si="176"/>
        <v>3.1706353419922264</v>
      </c>
      <c r="AA313">
        <f t="shared" si="154"/>
        <v>1093696.6187056378</v>
      </c>
      <c r="AB313" s="10">
        <f t="shared" si="155"/>
        <v>1.0936966187056378</v>
      </c>
      <c r="AC313" s="10">
        <f t="shared" si="156"/>
        <v>0.99269661870563786</v>
      </c>
      <c r="AD313" s="3">
        <f t="shared" si="157"/>
        <v>143.97340372815631</v>
      </c>
      <c r="AI313" s="94">
        <f t="shared" si="158"/>
        <v>0.12610769579954922</v>
      </c>
    </row>
    <row r="314" spans="2:35">
      <c r="B314" s="39">
        <f t="shared" si="159"/>
        <v>286</v>
      </c>
      <c r="C314" s="42">
        <f t="shared" si="160"/>
        <v>5.1438848920853122</v>
      </c>
      <c r="D314" s="10">
        <f t="shared" si="161"/>
        <v>9.8561151079145901</v>
      </c>
      <c r="E314" s="40">
        <f t="shared" si="162"/>
        <v>26.28776978417082</v>
      </c>
      <c r="F314" s="40">
        <f t="shared" si="163"/>
        <v>46</v>
      </c>
      <c r="G314" s="3">
        <f t="shared" si="164"/>
        <v>74.71223021582918</v>
      </c>
      <c r="H314" s="3">
        <f t="shared" si="165"/>
        <v>111.95687429327049</v>
      </c>
      <c r="I314">
        <f t="shared" si="150"/>
        <v>1.1195687429327048E-4</v>
      </c>
      <c r="J314" s="4">
        <f t="shared" si="166"/>
        <v>690.40177385348829</v>
      </c>
      <c r="K314" s="40">
        <f t="shared" si="167"/>
        <v>6.1666760367477229</v>
      </c>
      <c r="L314" s="40">
        <f t="shared" si="151"/>
        <v>0</v>
      </c>
      <c r="M314" s="10">
        <f t="shared" si="168"/>
        <v>1.0936966187056378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8.4993976539079643</v>
      </c>
      <c r="Q314" s="42">
        <f t="shared" si="170"/>
        <v>0.6324540816710259</v>
      </c>
      <c r="R314" s="4">
        <f t="shared" si="171"/>
        <v>83614.610432151734</v>
      </c>
      <c r="S314">
        <f t="shared" si="152"/>
        <v>8.3614610432151729E-5</v>
      </c>
      <c r="T314" s="41">
        <f t="shared" si="153"/>
        <v>7.4123592483648943E-4</v>
      </c>
      <c r="U314" s="42">
        <f t="shared" si="172"/>
        <v>0.14847111915995453</v>
      </c>
      <c r="V314" s="42">
        <f t="shared" si="173"/>
        <v>0.12688184143305173</v>
      </c>
      <c r="W314" s="42">
        <f t="shared" si="174"/>
        <v>0.12616377666703379</v>
      </c>
      <c r="X314" s="42">
        <f t="shared" si="175"/>
        <v>7.1806476601793401E-4</v>
      </c>
      <c r="Y314" s="42">
        <f t="shared" si="149"/>
        <v>2.3512288923614078E-3</v>
      </c>
      <c r="Z314" s="10">
        <f t="shared" si="176"/>
        <v>3.1720385016148125</v>
      </c>
      <c r="AA314">
        <f t="shared" si="154"/>
        <v>1094135.9350137599</v>
      </c>
      <c r="AB314" s="10">
        <f t="shared" si="155"/>
        <v>1.0941359350137598</v>
      </c>
      <c r="AC314" s="10">
        <f t="shared" si="156"/>
        <v>0.99313593501375985</v>
      </c>
      <c r="AD314" s="3">
        <f t="shared" si="157"/>
        <v>144.03711892875415</v>
      </c>
      <c r="AI314" s="94">
        <f t="shared" si="158"/>
        <v>0.12616377666703379</v>
      </c>
    </row>
    <row r="315" spans="2:35">
      <c r="B315" s="39">
        <f t="shared" si="159"/>
        <v>287</v>
      </c>
      <c r="C315" s="42">
        <f t="shared" si="160"/>
        <v>5.1618705035961003</v>
      </c>
      <c r="D315" s="10">
        <f t="shared" si="161"/>
        <v>9.838129496403802</v>
      </c>
      <c r="E315" s="40">
        <f t="shared" si="162"/>
        <v>26.323741007192396</v>
      </c>
      <c r="F315" s="40">
        <f t="shared" si="163"/>
        <v>46</v>
      </c>
      <c r="G315" s="3">
        <f t="shared" si="164"/>
        <v>74.676258992807604</v>
      </c>
      <c r="H315" s="3">
        <f t="shared" si="165"/>
        <v>111.95687429327049</v>
      </c>
      <c r="I315">
        <f t="shared" si="150"/>
        <v>1.1195687429327048E-4</v>
      </c>
      <c r="J315" s="4">
        <f t="shared" si="166"/>
        <v>691.88814018259245</v>
      </c>
      <c r="K315" s="40">
        <f t="shared" si="167"/>
        <v>6.1799522767150039</v>
      </c>
      <c r="L315" s="40">
        <f t="shared" si="151"/>
        <v>0</v>
      </c>
      <c r="M315" s="10">
        <f t="shared" si="168"/>
        <v>1.0941359350137598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8.5004865837442534</v>
      </c>
      <c r="Q315" s="42">
        <f t="shared" si="170"/>
        <v>0.63456991484523295</v>
      </c>
      <c r="R315" s="4">
        <f t="shared" si="171"/>
        <v>83463.356759711649</v>
      </c>
      <c r="S315">
        <f t="shared" si="152"/>
        <v>8.3463356759711654E-5</v>
      </c>
      <c r="T315" s="41">
        <f t="shared" si="153"/>
        <v>7.4138717850892946E-4</v>
      </c>
      <c r="U315" s="42">
        <f t="shared" si="172"/>
        <v>0.14820254406394959</v>
      </c>
      <c r="V315" s="42">
        <f t="shared" si="173"/>
        <v>0.1269358564176975</v>
      </c>
      <c r="W315" s="42">
        <f t="shared" si="174"/>
        <v>0.12621961024553066</v>
      </c>
      <c r="X315" s="42">
        <f t="shared" si="175"/>
        <v>7.1624617216684006E-4</v>
      </c>
      <c r="Y315" s="42">
        <f t="shared" si="149"/>
        <v>2.3527443497733773E-3</v>
      </c>
      <c r="Z315" s="10">
        <f t="shared" si="176"/>
        <v>3.1734354436843559</v>
      </c>
      <c r="AA315">
        <f t="shared" si="154"/>
        <v>1094573.3046634947</v>
      </c>
      <c r="AB315" s="10">
        <f t="shared" si="155"/>
        <v>1.0945733046634947</v>
      </c>
      <c r="AC315" s="10">
        <f t="shared" si="156"/>
        <v>0.99357330466349469</v>
      </c>
      <c r="AD315" s="3">
        <f t="shared" si="157"/>
        <v>144.10055180036181</v>
      </c>
      <c r="AI315" s="94">
        <f t="shared" si="158"/>
        <v>0.12621961024553066</v>
      </c>
    </row>
    <row r="316" spans="2:35">
      <c r="B316" s="39">
        <f t="shared" si="159"/>
        <v>288</v>
      </c>
      <c r="C316" s="42">
        <f t="shared" si="160"/>
        <v>5.1798561151068885</v>
      </c>
      <c r="D316" s="10">
        <f t="shared" si="161"/>
        <v>9.8201438848930138</v>
      </c>
      <c r="E316" s="40">
        <f t="shared" si="162"/>
        <v>26.359712230213972</v>
      </c>
      <c r="F316" s="40">
        <f t="shared" si="163"/>
        <v>46</v>
      </c>
      <c r="G316" s="3">
        <f t="shared" si="164"/>
        <v>74.640287769786028</v>
      </c>
      <c r="H316" s="3">
        <f t="shared" si="165"/>
        <v>111.95687429327049</v>
      </c>
      <c r="I316">
        <f t="shared" si="150"/>
        <v>1.1195687429327048E-4</v>
      </c>
      <c r="J316" s="4">
        <f t="shared" si="166"/>
        <v>693.37653901043723</v>
      </c>
      <c r="K316" s="40">
        <f t="shared" si="167"/>
        <v>6.1932466709827994</v>
      </c>
      <c r="L316" s="40">
        <f t="shared" si="151"/>
        <v>0</v>
      </c>
      <c r="M316" s="10">
        <f t="shared" si="168"/>
        <v>1.0945733046634947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8.5015703926792678</v>
      </c>
      <c r="Q316" s="42">
        <f t="shared" si="170"/>
        <v>0.63668547828587385</v>
      </c>
      <c r="R316" s="4">
        <f t="shared" si="171"/>
        <v>83312.058313810106</v>
      </c>
      <c r="S316">
        <f t="shared" si="152"/>
        <v>8.3312058313810111E-5</v>
      </c>
      <c r="T316" s="41">
        <f t="shared" si="153"/>
        <v>7.4153847695483102E-4</v>
      </c>
      <c r="U316" s="42">
        <f t="shared" si="172"/>
        <v>0.14793388946550004</v>
      </c>
      <c r="V316" s="42">
        <f t="shared" si="173"/>
        <v>0.12698962049001913</v>
      </c>
      <c r="W316" s="42">
        <f t="shared" si="174"/>
        <v>0.12627519641936297</v>
      </c>
      <c r="X316" s="42">
        <f t="shared" si="175"/>
        <v>7.1442407065616664E-4</v>
      </c>
      <c r="Y316" s="42">
        <f t="shared" si="149"/>
        <v>2.3542557592183713E-3</v>
      </c>
      <c r="Z316" s="10">
        <f t="shared" si="176"/>
        <v>3.1748261653073668</v>
      </c>
      <c r="AA316">
        <f t="shared" si="154"/>
        <v>1095008.7267489168</v>
      </c>
      <c r="AB316" s="10">
        <f t="shared" si="155"/>
        <v>1.0950087267489168</v>
      </c>
      <c r="AC316" s="10">
        <f t="shared" si="156"/>
        <v>0.99400872674891683</v>
      </c>
      <c r="AD316" s="3">
        <f t="shared" si="157"/>
        <v>144.16370221159053</v>
      </c>
      <c r="AI316" s="94">
        <f t="shared" si="158"/>
        <v>0.12627519641936297</v>
      </c>
    </row>
    <row r="317" spans="2:35">
      <c r="B317" s="39">
        <f t="shared" si="159"/>
        <v>289</v>
      </c>
      <c r="C317" s="42">
        <f t="shared" si="160"/>
        <v>5.1978417266176766</v>
      </c>
      <c r="D317" s="10">
        <f t="shared" si="161"/>
        <v>9.8021582733822257</v>
      </c>
      <c r="E317" s="40">
        <f t="shared" si="162"/>
        <v>26.395683453235549</v>
      </c>
      <c r="F317" s="40">
        <f t="shared" si="163"/>
        <v>46</v>
      </c>
      <c r="G317" s="3">
        <f t="shared" si="164"/>
        <v>74.604316546764451</v>
      </c>
      <c r="H317" s="3">
        <f t="shared" si="165"/>
        <v>111.95687429327049</v>
      </c>
      <c r="I317">
        <f t="shared" si="150"/>
        <v>1.1195687429327048E-4</v>
      </c>
      <c r="J317" s="4">
        <f t="shared" si="166"/>
        <v>694.86697033702285</v>
      </c>
      <c r="K317" s="40">
        <f t="shared" si="167"/>
        <v>6.2065592195511119</v>
      </c>
      <c r="L317" s="40">
        <f t="shared" si="151"/>
        <v>0</v>
      </c>
      <c r="M317" s="10">
        <f t="shared" si="168"/>
        <v>1.0950087267489168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8.5026490826059078</v>
      </c>
      <c r="Q317" s="42">
        <f t="shared" si="170"/>
        <v>0.63880077333522278</v>
      </c>
      <c r="R317" s="4">
        <f t="shared" si="171"/>
        <v>83160.715313781489</v>
      </c>
      <c r="S317">
        <f t="shared" si="152"/>
        <v>8.3160715313781484E-5</v>
      </c>
      <c r="T317" s="41">
        <f t="shared" si="153"/>
        <v>7.4168981995485967E-4</v>
      </c>
      <c r="U317" s="42">
        <f t="shared" si="172"/>
        <v>0.14766515575406924</v>
      </c>
      <c r="V317" s="42">
        <f t="shared" si="173"/>
        <v>0.12704313353993346</v>
      </c>
      <c r="W317" s="42">
        <f t="shared" si="174"/>
        <v>0.12633053507339476</v>
      </c>
      <c r="X317" s="42">
        <f t="shared" si="175"/>
        <v>7.1259846653870529E-4</v>
      </c>
      <c r="Y317" s="42">
        <f t="shared" si="149"/>
        <v>2.3557631152268141E-3</v>
      </c>
      <c r="Z317" s="10">
        <f t="shared" si="176"/>
        <v>3.176210663603539</v>
      </c>
      <c r="AA317">
        <f t="shared" si="154"/>
        <v>1095442.2003682293</v>
      </c>
      <c r="AB317" s="10">
        <f t="shared" si="155"/>
        <v>1.0954422003682294</v>
      </c>
      <c r="AC317" s="10">
        <f t="shared" si="156"/>
        <v>0.99444220036822939</v>
      </c>
      <c r="AD317" s="3">
        <f t="shared" si="157"/>
        <v>144.2265700316504</v>
      </c>
      <c r="AI317" s="94">
        <f t="shared" si="158"/>
        <v>0.12633053507339476</v>
      </c>
    </row>
    <row r="318" spans="2:35">
      <c r="B318" s="39">
        <f t="shared" si="159"/>
        <v>290</v>
      </c>
      <c r="C318" s="42">
        <f t="shared" si="160"/>
        <v>5.2158273381284648</v>
      </c>
      <c r="D318" s="10">
        <f t="shared" si="161"/>
        <v>9.7841726618714375</v>
      </c>
      <c r="E318" s="40">
        <f t="shared" si="162"/>
        <v>26.431654676257125</v>
      </c>
      <c r="F318" s="40">
        <f t="shared" si="163"/>
        <v>46</v>
      </c>
      <c r="G318" s="3">
        <f t="shared" si="164"/>
        <v>74.568345323742875</v>
      </c>
      <c r="H318" s="3">
        <f t="shared" si="165"/>
        <v>111.95687429327049</v>
      </c>
      <c r="I318">
        <f t="shared" si="150"/>
        <v>1.1195687429327048E-4</v>
      </c>
      <c r="J318" s="4">
        <f t="shared" si="166"/>
        <v>696.35943416234932</v>
      </c>
      <c r="K318" s="40">
        <f t="shared" si="167"/>
        <v>6.2198899224199415</v>
      </c>
      <c r="L318" s="40">
        <f t="shared" si="151"/>
        <v>0</v>
      </c>
      <c r="M318" s="10">
        <f t="shared" si="168"/>
        <v>1.0954422003682294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8.5037226554067029</v>
      </c>
      <c r="Q318" s="42">
        <f t="shared" si="170"/>
        <v>0.6409158013340901</v>
      </c>
      <c r="R318" s="4">
        <f t="shared" si="171"/>
        <v>83009.32797896018</v>
      </c>
      <c r="S318">
        <f t="shared" si="152"/>
        <v>8.3009327978960184E-5</v>
      </c>
      <c r="T318" s="41">
        <f t="shared" si="153"/>
        <v>7.41841207289681E-4</v>
      </c>
      <c r="U318" s="42">
        <f t="shared" si="172"/>
        <v>0.14739634331912044</v>
      </c>
      <c r="V318" s="42">
        <f t="shared" si="173"/>
        <v>0.1270963954580113</v>
      </c>
      <c r="W318" s="42">
        <f t="shared" si="174"/>
        <v>0.12638562609301493</v>
      </c>
      <c r="X318" s="42">
        <f t="shared" si="175"/>
        <v>7.1076936499636645E-4</v>
      </c>
      <c r="Y318" s="42">
        <f t="shared" si="149"/>
        <v>2.3572664123345183E-3</v>
      </c>
      <c r="Z318" s="10">
        <f t="shared" si="176"/>
        <v>3.1775889357060629</v>
      </c>
      <c r="AA318">
        <f t="shared" si="154"/>
        <v>1095873.7246238608</v>
      </c>
      <c r="AB318" s="10">
        <f t="shared" si="155"/>
        <v>1.0958737246238608</v>
      </c>
      <c r="AC318" s="10">
        <f t="shared" si="156"/>
        <v>0.99487372462386081</v>
      </c>
      <c r="AD318" s="3">
        <f t="shared" si="157"/>
        <v>144.28915513036415</v>
      </c>
      <c r="AI318" s="94">
        <f t="shared" si="158"/>
        <v>0.12638562609301493</v>
      </c>
    </row>
    <row r="319" spans="2:35">
      <c r="B319" s="39">
        <f t="shared" si="159"/>
        <v>291</v>
      </c>
      <c r="C319" s="42">
        <f t="shared" si="160"/>
        <v>5.2338129496392529</v>
      </c>
      <c r="D319" s="10">
        <f t="shared" si="161"/>
        <v>9.7661870503606494</v>
      </c>
      <c r="E319" s="40">
        <f t="shared" si="162"/>
        <v>26.467625899278701</v>
      </c>
      <c r="F319" s="40">
        <f t="shared" si="163"/>
        <v>46</v>
      </c>
      <c r="G319" s="3">
        <f t="shared" si="164"/>
        <v>74.532374100721299</v>
      </c>
      <c r="H319" s="3">
        <f t="shared" si="165"/>
        <v>111.95687429327049</v>
      </c>
      <c r="I319">
        <f t="shared" si="150"/>
        <v>1.1195687429327048E-4</v>
      </c>
      <c r="J319" s="4">
        <f t="shared" si="166"/>
        <v>697.8539304864164</v>
      </c>
      <c r="K319" s="40">
        <f t="shared" si="167"/>
        <v>6.2332387795892856</v>
      </c>
      <c r="L319" s="40">
        <f t="shared" si="151"/>
        <v>0</v>
      </c>
      <c r="M319" s="10">
        <f t="shared" si="168"/>
        <v>1.0958737246238608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8.5047911129541038</v>
      </c>
      <c r="Q319" s="42">
        <f t="shared" si="170"/>
        <v>0.64303056362183086</v>
      </c>
      <c r="R319" s="4">
        <f t="shared" si="171"/>
        <v>82857.896528680605</v>
      </c>
      <c r="S319">
        <f t="shared" si="152"/>
        <v>8.2857896528680609E-5</v>
      </c>
      <c r="T319" s="41">
        <f t="shared" si="153"/>
        <v>7.4199263873996057E-4</v>
      </c>
      <c r="U319" s="42">
        <f t="shared" si="172"/>
        <v>0.14712745255011703</v>
      </c>
      <c r="V319" s="42">
        <f t="shared" si="173"/>
        <v>0.12714940613522591</v>
      </c>
      <c r="W319" s="42">
        <f t="shared" si="174"/>
        <v>0.12644046936414935</v>
      </c>
      <c r="X319" s="42">
        <f t="shared" si="175"/>
        <v>7.0893677107655706E-4</v>
      </c>
      <c r="Y319" s="42">
        <f t="shared" si="149"/>
        <v>2.3587656450823839E-3</v>
      </c>
      <c r="Z319" s="10">
        <f t="shared" si="176"/>
        <v>3.1789609787611908</v>
      </c>
      <c r="AA319">
        <f t="shared" si="154"/>
        <v>1096303.298622329</v>
      </c>
      <c r="AB319" s="10">
        <f t="shared" si="155"/>
        <v>1.0963032986223291</v>
      </c>
      <c r="AC319" s="10">
        <f t="shared" si="156"/>
        <v>0.99530329862232914</v>
      </c>
      <c r="AD319" s="3">
        <f t="shared" si="157"/>
        <v>144.35145737814781</v>
      </c>
      <c r="AI319" s="94">
        <f t="shared" si="158"/>
        <v>0.12644046936414935</v>
      </c>
    </row>
    <row r="320" spans="2:35">
      <c r="B320" s="39">
        <f t="shared" si="159"/>
        <v>292</v>
      </c>
      <c r="C320" s="42">
        <f t="shared" si="160"/>
        <v>5.2517985611500411</v>
      </c>
      <c r="D320" s="10">
        <f t="shared" si="161"/>
        <v>9.7482014388498612</v>
      </c>
      <c r="E320" s="40">
        <f t="shared" si="162"/>
        <v>26.503597122300278</v>
      </c>
      <c r="F320" s="40">
        <f t="shared" si="163"/>
        <v>46</v>
      </c>
      <c r="G320" s="3">
        <f t="shared" si="164"/>
        <v>74.496402877699722</v>
      </c>
      <c r="H320" s="3">
        <f t="shared" si="165"/>
        <v>111.95687429327049</v>
      </c>
      <c r="I320">
        <f t="shared" si="150"/>
        <v>1.1195687429327048E-4</v>
      </c>
      <c r="J320" s="4">
        <f t="shared" si="166"/>
        <v>699.35045930922411</v>
      </c>
      <c r="K320" s="40">
        <f t="shared" si="167"/>
        <v>6.246605791059145</v>
      </c>
      <c r="L320" s="40">
        <f t="shared" si="151"/>
        <v>0</v>
      </c>
      <c r="M320" s="10">
        <f t="shared" si="168"/>
        <v>1.0963032986223291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8.5058544571101393</v>
      </c>
      <c r="Q320" s="42">
        <f t="shared" si="170"/>
        <v>0.64514506153635298</v>
      </c>
      <c r="R320" s="4">
        <f t="shared" si="171"/>
        <v>82706.421182277147</v>
      </c>
      <c r="S320">
        <f t="shared" si="152"/>
        <v>8.2706421182277142E-5</v>
      </c>
      <c r="T320" s="41">
        <f t="shared" si="153"/>
        <v>7.4214411408636397E-4</v>
      </c>
      <c r="U320" s="42">
        <f t="shared" si="172"/>
        <v>0.14685848383652225</v>
      </c>
      <c r="V320" s="42">
        <f t="shared" si="173"/>
        <v>0.12720216546326676</v>
      </c>
      <c r="W320" s="42">
        <f t="shared" si="174"/>
        <v>0.1264950647732436</v>
      </c>
      <c r="X320" s="42">
        <f t="shared" si="175"/>
        <v>7.0710069002316578E-4</v>
      </c>
      <c r="Y320" s="42">
        <f t="shared" si="149"/>
        <v>2.3602608080167948E-3</v>
      </c>
      <c r="Z320" s="10">
        <f t="shared" si="176"/>
        <v>3.1803267899287406</v>
      </c>
      <c r="AA320">
        <f t="shared" si="154"/>
        <v>1096730.921474399</v>
      </c>
      <c r="AB320" s="10">
        <f t="shared" si="155"/>
        <v>1.096730921474399</v>
      </c>
      <c r="AC320" s="10">
        <f t="shared" si="156"/>
        <v>0.99573092147439901</v>
      </c>
      <c r="AD320" s="3">
        <f t="shared" si="157"/>
        <v>144.41347664603322</v>
      </c>
      <c r="AI320" s="94">
        <f t="shared" si="158"/>
        <v>0.1264950647732436</v>
      </c>
    </row>
    <row r="321" spans="2:35">
      <c r="B321" s="39">
        <f t="shared" si="159"/>
        <v>293</v>
      </c>
      <c r="C321" s="42">
        <f t="shared" si="160"/>
        <v>5.2697841726608292</v>
      </c>
      <c r="D321" s="10">
        <f t="shared" si="161"/>
        <v>9.7302158273390731</v>
      </c>
      <c r="E321" s="40">
        <f t="shared" si="162"/>
        <v>26.539568345321854</v>
      </c>
      <c r="F321" s="40">
        <f t="shared" si="163"/>
        <v>46</v>
      </c>
      <c r="G321" s="3">
        <f t="shared" si="164"/>
        <v>74.460431654678146</v>
      </c>
      <c r="H321" s="3">
        <f t="shared" si="165"/>
        <v>111.95687429327049</v>
      </c>
      <c r="I321">
        <f t="shared" si="150"/>
        <v>1.1195687429327048E-4</v>
      </c>
      <c r="J321" s="4">
        <f t="shared" si="166"/>
        <v>700.84902063077266</v>
      </c>
      <c r="K321" s="40">
        <f t="shared" si="167"/>
        <v>6.2599909568295207</v>
      </c>
      <c r="L321" s="40">
        <f t="shared" si="151"/>
        <v>0</v>
      </c>
      <c r="M321" s="10">
        <f t="shared" si="168"/>
        <v>1.096730921474399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8.5069126897268479</v>
      </c>
      <c r="Q321" s="42">
        <f t="shared" si="170"/>
        <v>0.64725929641412572</v>
      </c>
      <c r="R321" s="4">
        <f t="shared" si="171"/>
        <v>82554.902159084202</v>
      </c>
      <c r="S321">
        <f t="shared" si="152"/>
        <v>8.2554902159084195E-5</v>
      </c>
      <c r="T321" s="41">
        <f t="shared" si="153"/>
        <v>7.4229563310955699E-4</v>
      </c>
      <c r="U321" s="42">
        <f t="shared" si="172"/>
        <v>0.14658943756779946</v>
      </c>
      <c r="V321" s="42">
        <f t="shared" si="173"/>
        <v>0.12725467333422236</v>
      </c>
      <c r="W321" s="42">
        <f t="shared" si="174"/>
        <v>0.12654941220728305</v>
      </c>
      <c r="X321" s="42">
        <f t="shared" si="175"/>
        <v>7.0526112693930498E-4</v>
      </c>
      <c r="Y321" s="42">
        <f t="shared" si="149"/>
        <v>2.3617518956893071E-3</v>
      </c>
      <c r="Z321" s="10">
        <f t="shared" si="176"/>
        <v>3.1816863663816424</v>
      </c>
      <c r="AA321">
        <f t="shared" si="154"/>
        <v>1097156.5922949417</v>
      </c>
      <c r="AB321" s="10">
        <f t="shared" si="155"/>
        <v>1.0971565922949416</v>
      </c>
      <c r="AC321" s="10">
        <f t="shared" si="156"/>
        <v>0.99615659229494158</v>
      </c>
      <c r="AD321" s="3">
        <f t="shared" si="157"/>
        <v>144.4752128056478</v>
      </c>
      <c r="AI321" s="94">
        <f t="shared" si="158"/>
        <v>0.12654941220728305</v>
      </c>
    </row>
    <row r="322" spans="2:35">
      <c r="B322" s="39">
        <f t="shared" si="159"/>
        <v>294</v>
      </c>
      <c r="C322" s="42">
        <f t="shared" si="160"/>
        <v>5.2877697841716174</v>
      </c>
      <c r="D322" s="10">
        <f t="shared" si="161"/>
        <v>9.7122302158282849</v>
      </c>
      <c r="E322" s="40">
        <f t="shared" si="162"/>
        <v>26.57553956834343</v>
      </c>
      <c r="F322" s="40">
        <f t="shared" si="163"/>
        <v>46</v>
      </c>
      <c r="G322" s="3">
        <f t="shared" si="164"/>
        <v>74.42446043165657</v>
      </c>
      <c r="H322" s="3">
        <f t="shared" si="165"/>
        <v>111.95687429327049</v>
      </c>
      <c r="I322">
        <f t="shared" si="150"/>
        <v>1.1195687429327048E-4</v>
      </c>
      <c r="J322" s="4">
        <f t="shared" si="166"/>
        <v>702.34961445106205</v>
      </c>
      <c r="K322" s="40">
        <f t="shared" si="167"/>
        <v>6.2733942769004134</v>
      </c>
      <c r="L322" s="40">
        <f t="shared" si="151"/>
        <v>0</v>
      </c>
      <c r="M322" s="10">
        <f t="shared" si="168"/>
        <v>1.0971565922949416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8.507965812645951</v>
      </c>
      <c r="Q322" s="42">
        <f t="shared" si="170"/>
        <v>0.64937326959018793</v>
      </c>
      <c r="R322" s="4">
        <f t="shared" si="171"/>
        <v>82403.339678436168</v>
      </c>
      <c r="S322">
        <f t="shared" si="152"/>
        <v>8.2403339678436166E-5</v>
      </c>
      <c r="T322" s="41">
        <f t="shared" si="153"/>
        <v>7.4244719559020498E-4</v>
      </c>
      <c r="U322" s="42">
        <f t="shared" si="172"/>
        <v>0.14632031413341198</v>
      </c>
      <c r="V322" s="42">
        <f t="shared" si="173"/>
        <v>0.12730692964079524</v>
      </c>
      <c r="W322" s="42">
        <f t="shared" si="174"/>
        <v>0.12660351155377486</v>
      </c>
      <c r="X322" s="42">
        <f t="shared" si="175"/>
        <v>7.0341808702037434E-4</v>
      </c>
      <c r="Y322" s="42">
        <f t="shared" si="149"/>
        <v>2.3632389026568253E-3</v>
      </c>
      <c r="Z322" s="10">
        <f t="shared" si="176"/>
        <v>3.1830397053061525</v>
      </c>
      <c r="AA322">
        <f t="shared" si="154"/>
        <v>1097580.3102029997</v>
      </c>
      <c r="AB322" s="10">
        <f t="shared" si="155"/>
        <v>1.0975803102029997</v>
      </c>
      <c r="AC322" s="10">
        <f t="shared" si="156"/>
        <v>0.99658031020299975</v>
      </c>
      <c r="AD322" s="3">
        <f t="shared" si="157"/>
        <v>144.53666572922404</v>
      </c>
      <c r="AI322" s="94">
        <f t="shared" si="158"/>
        <v>0.12660351155377486</v>
      </c>
    </row>
    <row r="323" spans="2:35">
      <c r="B323" s="39">
        <f t="shared" si="159"/>
        <v>295</v>
      </c>
      <c r="C323" s="42">
        <f t="shared" si="160"/>
        <v>5.3057553956824055</v>
      </c>
      <c r="D323" s="10">
        <f t="shared" si="161"/>
        <v>9.6942446043174968</v>
      </c>
      <c r="E323" s="40">
        <f t="shared" si="162"/>
        <v>26.611510791365006</v>
      </c>
      <c r="F323" s="40">
        <f t="shared" si="163"/>
        <v>46</v>
      </c>
      <c r="G323" s="3">
        <f t="shared" si="164"/>
        <v>74.388489208634994</v>
      </c>
      <c r="H323" s="3">
        <f t="shared" si="165"/>
        <v>111.95687429327049</v>
      </c>
      <c r="I323">
        <f t="shared" si="150"/>
        <v>1.1195687429327048E-4</v>
      </c>
      <c r="J323" s="4">
        <f t="shared" si="166"/>
        <v>703.85224077009207</v>
      </c>
      <c r="K323" s="40">
        <f t="shared" si="167"/>
        <v>6.2868157512718206</v>
      </c>
      <c r="L323" s="40">
        <f t="shared" si="151"/>
        <v>0</v>
      </c>
      <c r="M323" s="10">
        <f t="shared" si="168"/>
        <v>1.0975803102029997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8.5090138276990235</v>
      </c>
      <c r="Q323" s="42">
        <f t="shared" si="170"/>
        <v>0.65148698239815639</v>
      </c>
      <c r="R323" s="4">
        <f t="shared" si="171"/>
        <v>82251.733959667428</v>
      </c>
      <c r="S323">
        <f t="shared" si="152"/>
        <v>8.2251733959667425E-5</v>
      </c>
      <c r="T323" s="41">
        <f t="shared" si="153"/>
        <v>7.4259880130897373E-4</v>
      </c>
      <c r="U323" s="42">
        <f t="shared" si="172"/>
        <v>0.14605111392282308</v>
      </c>
      <c r="V323" s="42">
        <f t="shared" si="173"/>
        <v>0.12735893427624137</v>
      </c>
      <c r="W323" s="42">
        <f t="shared" si="174"/>
        <v>0.12665736270075648</v>
      </c>
      <c r="X323" s="42">
        <f t="shared" si="175"/>
        <v>7.0157157548489391E-4</v>
      </c>
      <c r="Y323" s="42">
        <f t="shared" si="149"/>
        <v>2.3647218234816342E-3</v>
      </c>
      <c r="Z323" s="10">
        <f t="shared" si="176"/>
        <v>3.1843868039018588</v>
      </c>
      <c r="AA323">
        <f t="shared" si="154"/>
        <v>1098002.0743217901</v>
      </c>
      <c r="AB323" s="10">
        <f t="shared" si="155"/>
        <v>1.0980020743217902</v>
      </c>
      <c r="AC323" s="10">
        <f t="shared" si="156"/>
        <v>0.99700207432179022</v>
      </c>
      <c r="AD323" s="3">
        <f t="shared" si="157"/>
        <v>144.59783528959974</v>
      </c>
      <c r="AI323" s="94">
        <f t="shared" si="158"/>
        <v>0.12665736270075648</v>
      </c>
    </row>
    <row r="324" spans="2:35">
      <c r="B324" s="39">
        <f t="shared" si="159"/>
        <v>296</v>
      </c>
      <c r="C324" s="42">
        <f t="shared" si="160"/>
        <v>5.3237410071931937</v>
      </c>
      <c r="D324" s="10">
        <f t="shared" si="161"/>
        <v>9.6762589928067086</v>
      </c>
      <c r="E324" s="40">
        <f t="shared" si="162"/>
        <v>26.647482014386583</v>
      </c>
      <c r="F324" s="40">
        <f t="shared" si="163"/>
        <v>46</v>
      </c>
      <c r="G324" s="3">
        <f t="shared" si="164"/>
        <v>74.352517985613417</v>
      </c>
      <c r="H324" s="3">
        <f t="shared" si="165"/>
        <v>111.95687429327049</v>
      </c>
      <c r="I324">
        <f t="shared" si="150"/>
        <v>1.1195687429327048E-4</v>
      </c>
      <c r="J324" s="4">
        <f t="shared" si="166"/>
        <v>705.35689958786293</v>
      </c>
      <c r="K324" s="40">
        <f t="shared" si="167"/>
        <v>6.3002553799437448</v>
      </c>
      <c r="L324" s="40">
        <f t="shared" si="151"/>
        <v>0</v>
      </c>
      <c r="M324" s="10">
        <f t="shared" si="168"/>
        <v>1.0980020743217902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8.5100567367075346</v>
      </c>
      <c r="Q324" s="42">
        <f t="shared" si="170"/>
        <v>0.65360043617023389</v>
      </c>
      <c r="R324" s="4">
        <f t="shared" si="171"/>
        <v>82100.085222112408</v>
      </c>
      <c r="S324">
        <f t="shared" si="152"/>
        <v>8.2100085222112411E-5</v>
      </c>
      <c r="T324" s="41">
        <f t="shared" si="153"/>
        <v>7.4275045004652872E-4</v>
      </c>
      <c r="U324" s="42">
        <f t="shared" si="172"/>
        <v>0.14578183732549613</v>
      </c>
      <c r="V324" s="42">
        <f t="shared" si="173"/>
        <v>0.12741068713428963</v>
      </c>
      <c r="W324" s="42">
        <f t="shared" si="174"/>
        <v>0.12671096553679578</v>
      </c>
      <c r="X324" s="42">
        <f t="shared" si="175"/>
        <v>6.9972159749384644E-4</v>
      </c>
      <c r="Y324" s="42">
        <f t="shared" si="149"/>
        <v>2.3662006527312616E-3</v>
      </c>
      <c r="Z324" s="10">
        <f t="shared" si="176"/>
        <v>3.1857276593814703</v>
      </c>
      <c r="AA324">
        <f t="shared" si="154"/>
        <v>1098421.8837786377</v>
      </c>
      <c r="AB324" s="10">
        <f t="shared" si="155"/>
        <v>1.0984218837786377</v>
      </c>
      <c r="AC324" s="10">
        <f t="shared" si="156"/>
        <v>0.99742188377863772</v>
      </c>
      <c r="AD324" s="3">
        <f t="shared" si="157"/>
        <v>144.65872136020852</v>
      </c>
      <c r="AI324" s="94">
        <f t="shared" si="158"/>
        <v>0.12671096553679578</v>
      </c>
    </row>
    <row r="325" spans="2:35">
      <c r="B325" s="39">
        <f t="shared" si="159"/>
        <v>297</v>
      </c>
      <c r="C325" s="42">
        <f t="shared" si="160"/>
        <v>5.3417266187039818</v>
      </c>
      <c r="D325" s="10">
        <f t="shared" si="161"/>
        <v>9.6582733812959205</v>
      </c>
      <c r="E325" s="40">
        <f t="shared" si="162"/>
        <v>26.683453237408159</v>
      </c>
      <c r="F325" s="40">
        <f t="shared" si="163"/>
        <v>46</v>
      </c>
      <c r="G325" s="3">
        <f t="shared" si="164"/>
        <v>74.316546762591841</v>
      </c>
      <c r="H325" s="3">
        <f t="shared" si="165"/>
        <v>111.95687429327049</v>
      </c>
      <c r="I325">
        <f t="shared" si="150"/>
        <v>1.1195687429327048E-4</v>
      </c>
      <c r="J325" s="4">
        <f t="shared" si="166"/>
        <v>706.86359090437418</v>
      </c>
      <c r="K325" s="40">
        <f t="shared" si="167"/>
        <v>6.3137131629161818</v>
      </c>
      <c r="L325" s="40">
        <f t="shared" si="151"/>
        <v>0</v>
      </c>
      <c r="M325" s="10">
        <f t="shared" si="168"/>
        <v>1.0984218837786377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8.5110945414827111</v>
      </c>
      <c r="Q325" s="42">
        <f t="shared" si="170"/>
        <v>0.65571363223721757</v>
      </c>
      <c r="R325" s="4">
        <f t="shared" si="171"/>
        <v>81948.393685105504</v>
      </c>
      <c r="S325">
        <f t="shared" si="152"/>
        <v>8.1948393685105507E-5</v>
      </c>
      <c r="T325" s="41">
        <f t="shared" si="153"/>
        <v>7.4290214158353562E-4</v>
      </c>
      <c r="U325" s="42">
        <f t="shared" si="172"/>
        <v>0.14551248473089445</v>
      </c>
      <c r="V325" s="42">
        <f t="shared" si="173"/>
        <v>0.12746218810928445</v>
      </c>
      <c r="W325" s="42">
        <f t="shared" si="174"/>
        <v>0.12676431995098272</v>
      </c>
      <c r="X325" s="42">
        <f t="shared" si="175"/>
        <v>6.9786815830172322E-4</v>
      </c>
      <c r="Y325" s="42">
        <f t="shared" si="149"/>
        <v>2.367675384978658E-3</v>
      </c>
      <c r="Z325" s="10">
        <f t="shared" si="176"/>
        <v>3.1870622689710268</v>
      </c>
      <c r="AA325">
        <f t="shared" si="154"/>
        <v>1098839.7377050412</v>
      </c>
      <c r="AB325" s="10">
        <f t="shared" si="155"/>
        <v>1.0988397377050412</v>
      </c>
      <c r="AC325" s="10">
        <f t="shared" si="156"/>
        <v>0.9978397377050412</v>
      </c>
      <c r="AD325" s="3">
        <f t="shared" si="157"/>
        <v>144.71932381508935</v>
      </c>
      <c r="AI325" s="94">
        <f t="shared" si="158"/>
        <v>0.12676431995098272</v>
      </c>
    </row>
    <row r="326" spans="2:35">
      <c r="B326" s="39">
        <f t="shared" si="159"/>
        <v>298</v>
      </c>
      <c r="C326" s="42">
        <f t="shared" si="160"/>
        <v>5.3597122302147699</v>
      </c>
      <c r="D326" s="10">
        <f t="shared" si="161"/>
        <v>9.6402877697851324</v>
      </c>
      <c r="E326" s="40">
        <f t="shared" si="162"/>
        <v>26.719424460429735</v>
      </c>
      <c r="F326" s="40">
        <f t="shared" si="163"/>
        <v>46</v>
      </c>
      <c r="G326" s="3">
        <f t="shared" si="164"/>
        <v>74.280575539570265</v>
      </c>
      <c r="H326" s="3">
        <f t="shared" si="165"/>
        <v>111.95687429327049</v>
      </c>
      <c r="I326">
        <f t="shared" si="150"/>
        <v>1.1195687429327048E-4</v>
      </c>
      <c r="J326" s="4">
        <f t="shared" si="166"/>
        <v>708.37231471962673</v>
      </c>
      <c r="K326" s="40">
        <f t="shared" si="167"/>
        <v>6.3271891001891394</v>
      </c>
      <c r="L326" s="40">
        <f t="shared" si="151"/>
        <v>0</v>
      </c>
      <c r="M326" s="10">
        <f t="shared" si="168"/>
        <v>1.0988397377050412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8.5121272438257041</v>
      </c>
      <c r="Q326" s="42">
        <f t="shared" si="170"/>
        <v>0.65782657192850724</v>
      </c>
      <c r="R326" s="4">
        <f t="shared" si="171"/>
        <v>81796.659567981042</v>
      </c>
      <c r="S326">
        <f t="shared" si="152"/>
        <v>8.1796659567981043E-5</v>
      </c>
      <c r="T326" s="41">
        <f t="shared" si="153"/>
        <v>7.4305387570066013E-4</v>
      </c>
      <c r="U326" s="42">
        <f t="shared" si="172"/>
        <v>0.14524305652848121</v>
      </c>
      <c r="V326" s="42">
        <f t="shared" si="173"/>
        <v>0.12751343709615795</v>
      </c>
      <c r="W326" s="42">
        <f t="shared" si="174"/>
        <v>0.12681742583293784</v>
      </c>
      <c r="X326" s="42">
        <f t="shared" si="175"/>
        <v>6.9601126322010876E-4</v>
      </c>
      <c r="Y326" s="42">
        <f t="shared" si="149"/>
        <v>2.3691460148023004E-3</v>
      </c>
      <c r="Z326" s="10">
        <f t="shared" si="176"/>
        <v>3.1883906299100078</v>
      </c>
      <c r="AA326">
        <f t="shared" si="154"/>
        <v>1099255.6352367071</v>
      </c>
      <c r="AB326" s="10">
        <f t="shared" si="155"/>
        <v>1.0992556352367071</v>
      </c>
      <c r="AC326" s="10">
        <f t="shared" si="156"/>
        <v>0.99825563523670713</v>
      </c>
      <c r="AD326" s="3">
        <f t="shared" si="157"/>
        <v>144.77964252889154</v>
      </c>
      <c r="AI326" s="94">
        <f t="shared" si="158"/>
        <v>0.12681742583293784</v>
      </c>
    </row>
    <row r="327" spans="2:35">
      <c r="B327" s="39">
        <f t="shared" si="159"/>
        <v>299</v>
      </c>
      <c r="C327" s="42">
        <f t="shared" si="160"/>
        <v>5.3776978417255581</v>
      </c>
      <c r="D327" s="10">
        <f t="shared" si="161"/>
        <v>9.6223021582743442</v>
      </c>
      <c r="E327" s="40">
        <f t="shared" si="162"/>
        <v>26.755395683451312</v>
      </c>
      <c r="F327" s="40">
        <f t="shared" si="163"/>
        <v>46</v>
      </c>
      <c r="G327" s="3">
        <f t="shared" si="164"/>
        <v>74.244604316548688</v>
      </c>
      <c r="H327" s="3">
        <f t="shared" si="165"/>
        <v>111.95687429327049</v>
      </c>
      <c r="I327">
        <f t="shared" si="150"/>
        <v>1.1195687429327048E-4</v>
      </c>
      <c r="J327" s="4">
        <f t="shared" si="166"/>
        <v>709.88307103361967</v>
      </c>
      <c r="K327" s="40">
        <f t="shared" si="167"/>
        <v>6.3406831917626105</v>
      </c>
      <c r="L327" s="40">
        <f t="shared" si="151"/>
        <v>0</v>
      </c>
      <c r="M327" s="10">
        <f t="shared" si="168"/>
        <v>1.0992556352367071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8.5131548455277155</v>
      </c>
      <c r="Q327" s="42">
        <f t="shared" si="170"/>
        <v>0.65993925657211339</v>
      </c>
      <c r="R327" s="4">
        <f t="shared" si="171"/>
        <v>81644.883090073519</v>
      </c>
      <c r="S327">
        <f t="shared" si="152"/>
        <v>8.1644883090073526E-5</v>
      </c>
      <c r="T327" s="41">
        <f t="shared" si="153"/>
        <v>7.432056521785677E-4</v>
      </c>
      <c r="U327" s="42">
        <f t="shared" si="172"/>
        <v>0.14497355310771995</v>
      </c>
      <c r="V327" s="42">
        <f t="shared" si="173"/>
        <v>0.1275644339901329</v>
      </c>
      <c r="W327" s="42">
        <f t="shared" si="174"/>
        <v>0.12687028307281631</v>
      </c>
      <c r="X327" s="42">
        <f t="shared" si="175"/>
        <v>6.9415091731658829E-4</v>
      </c>
      <c r="Y327" s="42">
        <f t="shared" si="149"/>
        <v>2.3706125367856604E-3</v>
      </c>
      <c r="Z327" s="10">
        <f t="shared" si="176"/>
        <v>3.1897127394505884</v>
      </c>
      <c r="AA327">
        <f t="shared" si="154"/>
        <v>1099669.5755133166</v>
      </c>
      <c r="AB327" s="10">
        <f t="shared" si="155"/>
        <v>1.0996695755133166</v>
      </c>
      <c r="AC327" s="10">
        <f t="shared" si="156"/>
        <v>0.99866957551331659</v>
      </c>
      <c r="AD327" s="3">
        <f t="shared" si="157"/>
        <v>144.83967737684068</v>
      </c>
      <c r="AI327" s="94">
        <f t="shared" si="158"/>
        <v>0.12687028307281631</v>
      </c>
    </row>
    <row r="328" spans="2:35">
      <c r="B328" s="39">
        <f t="shared" si="159"/>
        <v>300</v>
      </c>
      <c r="C328" s="42">
        <f t="shared" si="160"/>
        <v>5.3956834532363462</v>
      </c>
      <c r="D328" s="10">
        <f t="shared" si="161"/>
        <v>9.6043165467635561</v>
      </c>
      <c r="E328" s="40">
        <f t="shared" si="162"/>
        <v>26.791366906472888</v>
      </c>
      <c r="F328" s="40">
        <f t="shared" si="163"/>
        <v>46</v>
      </c>
      <c r="G328" s="3">
        <f t="shared" si="164"/>
        <v>74.208633093527112</v>
      </c>
      <c r="H328" s="3">
        <f t="shared" si="165"/>
        <v>111.95687429327049</v>
      </c>
      <c r="I328">
        <f t="shared" si="150"/>
        <v>1.1195687429327048E-4</v>
      </c>
      <c r="J328" s="4">
        <f t="shared" si="166"/>
        <v>711.39585984635346</v>
      </c>
      <c r="K328" s="40">
        <f t="shared" si="167"/>
        <v>6.3541954376365979</v>
      </c>
      <c r="L328" s="40">
        <f t="shared" si="151"/>
        <v>0</v>
      </c>
      <c r="M328" s="10">
        <f t="shared" si="168"/>
        <v>1.0996695755133166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8.5141773483694259</v>
      </c>
      <c r="Q328" s="42">
        <f t="shared" si="170"/>
        <v>0.66205168749466548</v>
      </c>
      <c r="R328" s="4">
        <f t="shared" si="171"/>
        <v>81493.064470717261</v>
      </c>
      <c r="S328">
        <f t="shared" si="152"/>
        <v>8.1493064470717258E-5</v>
      </c>
      <c r="T328" s="41">
        <f t="shared" si="153"/>
        <v>7.4335747079792391E-4</v>
      </c>
      <c r="U328" s="42">
        <f t="shared" si="172"/>
        <v>0.14470397485807382</v>
      </c>
      <c r="V328" s="42">
        <f t="shared" si="173"/>
        <v>0.12761517868733163</v>
      </c>
      <c r="W328" s="42">
        <f t="shared" si="174"/>
        <v>0.12692289156127851</v>
      </c>
      <c r="X328" s="42">
        <f t="shared" si="175"/>
        <v>6.9228712605312603E-4</v>
      </c>
      <c r="Y328" s="42">
        <f t="shared" si="149"/>
        <v>2.3720749455180198E-3</v>
      </c>
      <c r="Z328" s="10">
        <f t="shared" si="176"/>
        <v>3.1910285948587047</v>
      </c>
      <c r="AA328">
        <f t="shared" si="154"/>
        <v>1100081.5576788601</v>
      </c>
      <c r="AB328" s="10">
        <f t="shared" si="155"/>
        <v>1.1000815576788601</v>
      </c>
      <c r="AC328" s="10">
        <f t="shared" si="156"/>
        <v>0.99908155767886009</v>
      </c>
      <c r="AD328" s="3">
        <f t="shared" si="157"/>
        <v>144.89942823478754</v>
      </c>
      <c r="AI328" s="94">
        <f t="shared" si="158"/>
        <v>0.12692289156127851</v>
      </c>
    </row>
    <row r="329" spans="2:35">
      <c r="B329" s="39">
        <f t="shared" si="159"/>
        <v>301</v>
      </c>
      <c r="C329" s="42">
        <f t="shared" si="160"/>
        <v>5.4136690647471344</v>
      </c>
      <c r="D329" s="10">
        <f t="shared" si="161"/>
        <v>9.5863309352527679</v>
      </c>
      <c r="E329" s="40">
        <f t="shared" si="162"/>
        <v>26.827338129494464</v>
      </c>
      <c r="F329" s="40">
        <f t="shared" si="163"/>
        <v>46</v>
      </c>
      <c r="G329" s="3">
        <f t="shared" si="164"/>
        <v>74.172661870505536</v>
      </c>
      <c r="H329" s="3">
        <f t="shared" si="165"/>
        <v>111.95687429327049</v>
      </c>
      <c r="I329">
        <f t="shared" si="150"/>
        <v>1.1195687429327048E-4</v>
      </c>
      <c r="J329" s="4">
        <f t="shared" si="166"/>
        <v>712.91068115782787</v>
      </c>
      <c r="K329" s="40">
        <f t="shared" si="167"/>
        <v>6.3677258378111006</v>
      </c>
      <c r="L329" s="40">
        <f t="shared" si="151"/>
        <v>0</v>
      </c>
      <c r="M329" s="10">
        <f t="shared" si="168"/>
        <v>1.1000815576788601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8.5151947541218576</v>
      </c>
      <c r="Q329" s="42">
        <f t="shared" si="170"/>
        <v>0.66416386602141986</v>
      </c>
      <c r="R329" s="4">
        <f t="shared" si="171"/>
        <v>81341.203929246709</v>
      </c>
      <c r="S329">
        <f t="shared" si="152"/>
        <v>8.1341203929246705E-5</v>
      </c>
      <c r="T329" s="41">
        <f t="shared" si="153"/>
        <v>7.4350933133939445E-4</v>
      </c>
      <c r="U329" s="42">
        <f t="shared" si="172"/>
        <v>0.14443432216900623</v>
      </c>
      <c r="V329" s="42">
        <f t="shared" si="173"/>
        <v>0.12766567108413124</v>
      </c>
      <c r="W329" s="42">
        <f t="shared" si="174"/>
        <v>0.12697525118953251</v>
      </c>
      <c r="X329" s="42">
        <f t="shared" si="175"/>
        <v>6.904198945987261E-4</v>
      </c>
      <c r="Y329" s="42">
        <f t="shared" si="149"/>
        <v>2.3735332355938354E-3</v>
      </c>
      <c r="Z329" s="10">
        <f t="shared" si="176"/>
        <v>3.1923381934131685</v>
      </c>
      <c r="AA329">
        <f t="shared" si="154"/>
        <v>1100491.5808813584</v>
      </c>
      <c r="AB329" s="10">
        <f t="shared" si="155"/>
        <v>1.1004915808813585</v>
      </c>
      <c r="AC329" s="10">
        <f t="shared" si="156"/>
        <v>0.99949158088135848</v>
      </c>
      <c r="AD329" s="3">
        <f t="shared" si="157"/>
        <v>144.9588949791673</v>
      </c>
      <c r="AI329" s="94">
        <f t="shared" si="158"/>
        <v>0.12697525118953251</v>
      </c>
    </row>
    <row r="330" spans="2:35">
      <c r="B330" s="39">
        <f t="shared" si="159"/>
        <v>302</v>
      </c>
      <c r="C330" s="42">
        <f t="shared" si="160"/>
        <v>5.4316546762579225</v>
      </c>
      <c r="D330" s="10">
        <f t="shared" si="161"/>
        <v>9.5683453237419798</v>
      </c>
      <c r="E330" s="40">
        <f t="shared" si="162"/>
        <v>26.86330935251604</v>
      </c>
      <c r="F330" s="40">
        <f t="shared" si="163"/>
        <v>46</v>
      </c>
      <c r="G330" s="3">
        <f t="shared" si="164"/>
        <v>74.13669064748396</v>
      </c>
      <c r="H330" s="3">
        <f t="shared" si="165"/>
        <v>111.95687429327049</v>
      </c>
      <c r="I330">
        <f t="shared" si="150"/>
        <v>1.1195687429327048E-4</v>
      </c>
      <c r="J330" s="4">
        <f t="shared" si="166"/>
        <v>714.42753496804289</v>
      </c>
      <c r="K330" s="40">
        <f t="shared" si="167"/>
        <v>6.3812743922861177</v>
      </c>
      <c r="L330" s="40">
        <f t="shared" si="151"/>
        <v>0</v>
      </c>
      <c r="M330" s="10">
        <f t="shared" si="168"/>
        <v>1.1004915808813585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8.5162070645457</v>
      </c>
      <c r="Q330" s="42">
        <f t="shared" si="170"/>
        <v>0.6662757934762682</v>
      </c>
      <c r="R330" s="4">
        <f t="shared" si="171"/>
        <v>81189.301684996244</v>
      </c>
      <c r="S330">
        <f t="shared" si="152"/>
        <v>8.1189301684996251E-5</v>
      </c>
      <c r="T330" s="41">
        <f t="shared" si="153"/>
        <v>7.4366123358364489E-4</v>
      </c>
      <c r="U330" s="42">
        <f t="shared" si="172"/>
        <v>0.14416459542998042</v>
      </c>
      <c r="V330" s="42">
        <f t="shared" si="173"/>
        <v>0.12771591107762753</v>
      </c>
      <c r="W330" s="42">
        <f t="shared" si="174"/>
        <v>0.12702736184929861</v>
      </c>
      <c r="X330" s="42">
        <f t="shared" si="175"/>
        <v>6.8854922832892185E-4</v>
      </c>
      <c r="Y330" s="42">
        <f t="shared" si="149"/>
        <v>2.3749874016131579E-3</v>
      </c>
      <c r="Z330" s="10">
        <f t="shared" si="176"/>
        <v>3.1936415324062017</v>
      </c>
      <c r="AA330">
        <f t="shared" si="154"/>
        <v>1100899.6442730313</v>
      </c>
      <c r="AB330" s="10">
        <f t="shared" si="155"/>
        <v>1.1008996442730312</v>
      </c>
      <c r="AC330" s="10">
        <f t="shared" si="156"/>
        <v>0.99989964427303124</v>
      </c>
      <c r="AD330" s="3">
        <f t="shared" si="157"/>
        <v>145.0180774870241</v>
      </c>
      <c r="AI330" s="94">
        <f t="shared" si="158"/>
        <v>0.12702736184929861</v>
      </c>
    </row>
    <row r="331" spans="2:35">
      <c r="B331" s="39">
        <f t="shared" si="159"/>
        <v>303</v>
      </c>
      <c r="C331" s="42">
        <f t="shared" si="160"/>
        <v>5.4496402877687107</v>
      </c>
      <c r="D331" s="10">
        <f t="shared" si="161"/>
        <v>9.5503597122311916</v>
      </c>
      <c r="E331" s="40">
        <f t="shared" si="162"/>
        <v>26.899280575537617</v>
      </c>
      <c r="F331" s="40">
        <f t="shared" si="163"/>
        <v>46</v>
      </c>
      <c r="G331" s="3">
        <f t="shared" si="164"/>
        <v>74.100719424462383</v>
      </c>
      <c r="H331" s="3">
        <f t="shared" si="165"/>
        <v>111.95687429327049</v>
      </c>
      <c r="I331">
        <f t="shared" si="150"/>
        <v>1.1195687429327048E-4</v>
      </c>
      <c r="J331" s="4">
        <f t="shared" si="166"/>
        <v>715.94642127699899</v>
      </c>
      <c r="K331" s="40">
        <f t="shared" si="167"/>
        <v>6.3948411010616537</v>
      </c>
      <c r="L331" s="40">
        <f t="shared" si="151"/>
        <v>0</v>
      </c>
      <c r="M331" s="10">
        <f t="shared" si="168"/>
        <v>1.1008996442730312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8.5172142813917464</v>
      </c>
      <c r="Q331" s="42">
        <f t="shared" si="170"/>
        <v>0.66838747118174546</v>
      </c>
      <c r="R331" s="4">
        <f t="shared" si="171"/>
        <v>81037.357957300221</v>
      </c>
      <c r="S331">
        <f t="shared" si="152"/>
        <v>8.1037357957300225E-5</v>
      </c>
      <c r="T331" s="41">
        <f t="shared" si="153"/>
        <v>7.4381317731134092E-4</v>
      </c>
      <c r="U331" s="42">
        <f t="shared" si="172"/>
        <v>0.14389479503045971</v>
      </c>
      <c r="V331" s="42">
        <f t="shared" si="173"/>
        <v>0.12776589856534495</v>
      </c>
      <c r="W331" s="42">
        <f t="shared" si="174"/>
        <v>0.12707922343283065</v>
      </c>
      <c r="X331" s="42">
        <f t="shared" si="175"/>
        <v>6.8667513251430279E-4</v>
      </c>
      <c r="Y331" s="42">
        <f t="shared" si="149"/>
        <v>2.3764374381813939E-3</v>
      </c>
      <c r="Z331" s="10">
        <f t="shared" si="176"/>
        <v>3.194938609143084</v>
      </c>
      <c r="AA331">
        <f t="shared" si="154"/>
        <v>1101305.7470101868</v>
      </c>
      <c r="AB331" s="10">
        <f t="shared" si="155"/>
        <v>1.1013057470101868</v>
      </c>
      <c r="AC331" s="10">
        <f t="shared" si="156"/>
        <v>1.0003057470101868</v>
      </c>
      <c r="AD331" s="3">
        <f t="shared" si="157"/>
        <v>145.07697563599518</v>
      </c>
      <c r="AI331" s="94">
        <f t="shared" si="158"/>
        <v>0.12707922343283065</v>
      </c>
    </row>
    <row r="332" spans="2:35">
      <c r="B332" s="39">
        <f t="shared" si="159"/>
        <v>304</v>
      </c>
      <c r="C332" s="42">
        <f t="shared" si="160"/>
        <v>5.4676258992794988</v>
      </c>
      <c r="D332" s="10">
        <f t="shared" si="161"/>
        <v>9.5323741007204035</v>
      </c>
      <c r="E332" s="40">
        <f t="shared" si="162"/>
        <v>26.935251798559193</v>
      </c>
      <c r="F332" s="40">
        <f t="shared" si="163"/>
        <v>46</v>
      </c>
      <c r="G332" s="3">
        <f t="shared" si="164"/>
        <v>74.064748201440807</v>
      </c>
      <c r="H332" s="3">
        <f t="shared" si="165"/>
        <v>111.95687429327049</v>
      </c>
      <c r="I332">
        <f t="shared" si="150"/>
        <v>1.1195687429327048E-4</v>
      </c>
      <c r="J332" s="4">
        <f t="shared" si="166"/>
        <v>717.46734008469571</v>
      </c>
      <c r="K332" s="40">
        <f t="shared" si="167"/>
        <v>6.4084259641377042</v>
      </c>
      <c r="L332" s="40">
        <f t="shared" si="151"/>
        <v>0</v>
      </c>
      <c r="M332" s="10">
        <f t="shared" si="168"/>
        <v>1.1013057470101868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8.5182164064006454</v>
      </c>
      <c r="Q332" s="42">
        <f t="shared" si="170"/>
        <v>0.67049890045903793</v>
      </c>
      <c r="R332" s="4">
        <f t="shared" si="171"/>
        <v>80885.372965493094</v>
      </c>
      <c r="S332">
        <f t="shared" si="152"/>
        <v>8.0885372965493093E-5</v>
      </c>
      <c r="T332" s="41">
        <f t="shared" si="153"/>
        <v>7.439651623031481E-4</v>
      </c>
      <c r="U332" s="42">
        <f t="shared" si="172"/>
        <v>0.14362492135990745</v>
      </c>
      <c r="V332" s="42">
        <f t="shared" si="173"/>
        <v>0.12781563344537958</v>
      </c>
      <c r="W332" s="42">
        <f t="shared" si="174"/>
        <v>0.12713083583290224</v>
      </c>
      <c r="X332" s="42">
        <f t="shared" si="175"/>
        <v>6.8479761247733362E-4</v>
      </c>
      <c r="Y332" s="42">
        <f t="shared" si="149"/>
        <v>2.3778833399093983E-3</v>
      </c>
      <c r="Z332" s="10">
        <f t="shared" si="176"/>
        <v>3.1962294209422502</v>
      </c>
      <c r="AA332">
        <f t="shared" si="154"/>
        <v>1101709.8882532513</v>
      </c>
      <c r="AB332" s="10">
        <f t="shared" si="155"/>
        <v>1.1017098882532512</v>
      </c>
      <c r="AC332" s="10">
        <f t="shared" si="156"/>
        <v>1.0007098882532512</v>
      </c>
      <c r="AD332" s="3">
        <f t="shared" si="157"/>
        <v>145.13558930431489</v>
      </c>
      <c r="AI332" s="94">
        <f t="shared" si="158"/>
        <v>0.12713083583290224</v>
      </c>
    </row>
    <row r="333" spans="2:35">
      <c r="B333" s="39">
        <f t="shared" si="159"/>
        <v>305</v>
      </c>
      <c r="C333" s="42">
        <f t="shared" si="160"/>
        <v>5.485611510790287</v>
      </c>
      <c r="D333" s="10">
        <f t="shared" si="161"/>
        <v>9.5143884892096153</v>
      </c>
      <c r="E333" s="40">
        <f t="shared" si="162"/>
        <v>26.971223021580769</v>
      </c>
      <c r="F333" s="40">
        <f t="shared" si="163"/>
        <v>46</v>
      </c>
      <c r="G333" s="3">
        <f t="shared" si="164"/>
        <v>74.028776978419231</v>
      </c>
      <c r="H333" s="3">
        <f t="shared" si="165"/>
        <v>111.95687429327049</v>
      </c>
      <c r="I333">
        <f t="shared" si="150"/>
        <v>1.1195687429327048E-4</v>
      </c>
      <c r="J333" s="4">
        <f t="shared" si="166"/>
        <v>718.99029139113327</v>
      </c>
      <c r="K333" s="40">
        <f t="shared" si="167"/>
        <v>6.4220289815142717</v>
      </c>
      <c r="L333" s="40">
        <f t="shared" si="151"/>
        <v>0</v>
      </c>
      <c r="M333" s="10">
        <f t="shared" si="168"/>
        <v>1.1017098882532512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8.5192134413029983</v>
      </c>
      <c r="Q333" s="42">
        <f t="shared" si="170"/>
        <v>0.67261008262799138</v>
      </c>
      <c r="R333" s="4">
        <f t="shared" si="171"/>
        <v>80733.346928909232</v>
      </c>
      <c r="S333">
        <f t="shared" si="152"/>
        <v>8.0733346928909226E-5</v>
      </c>
      <c r="T333" s="41">
        <f t="shared" si="153"/>
        <v>7.4411718833973192E-4</v>
      </c>
      <c r="U333" s="42">
        <f t="shared" si="172"/>
        <v>0.14335497480778697</v>
      </c>
      <c r="V333" s="42">
        <f t="shared" si="173"/>
        <v>0.12786511561638397</v>
      </c>
      <c r="W333" s="42">
        <f t="shared" si="174"/>
        <v>0.1271821989428103</v>
      </c>
      <c r="X333" s="42">
        <f t="shared" si="175"/>
        <v>6.8291667357367469E-4</v>
      </c>
      <c r="Y333" s="42">
        <f t="shared" si="149"/>
        <v>2.379325101413528E-3</v>
      </c>
      <c r="Z333" s="10">
        <f t="shared" si="176"/>
        <v>3.1975139651353284</v>
      </c>
      <c r="AA333">
        <f t="shared" si="154"/>
        <v>1102112.0671667829</v>
      </c>
      <c r="AB333" s="10">
        <f t="shared" si="155"/>
        <v>1.102112067166783</v>
      </c>
      <c r="AC333" s="10">
        <f t="shared" si="156"/>
        <v>1.001112067166783</v>
      </c>
      <c r="AD333" s="3">
        <f t="shared" si="157"/>
        <v>145.19391837081696</v>
      </c>
      <c r="AI333" s="94">
        <f t="shared" si="158"/>
        <v>0.1271821989428103</v>
      </c>
    </row>
    <row r="334" spans="2:35">
      <c r="B334" s="39">
        <f t="shared" si="159"/>
        <v>306</v>
      </c>
      <c r="C334" s="42">
        <f t="shared" si="160"/>
        <v>5.5035971223010751</v>
      </c>
      <c r="D334" s="10">
        <f t="shared" si="161"/>
        <v>9.4964028776988272</v>
      </c>
      <c r="E334" s="40">
        <f t="shared" si="162"/>
        <v>27.007194244602346</v>
      </c>
      <c r="F334" s="40">
        <f t="shared" si="163"/>
        <v>46</v>
      </c>
      <c r="G334" s="3">
        <f t="shared" si="164"/>
        <v>73.992805755397654</v>
      </c>
      <c r="H334" s="3">
        <f t="shared" si="165"/>
        <v>111.95687429327049</v>
      </c>
      <c r="I334">
        <f t="shared" si="150"/>
        <v>1.1195687429327048E-4</v>
      </c>
      <c r="J334" s="4">
        <f t="shared" si="166"/>
        <v>720.51527519631145</v>
      </c>
      <c r="K334" s="40">
        <f t="shared" si="167"/>
        <v>6.4356501531913546</v>
      </c>
      <c r="L334" s="40">
        <f t="shared" si="151"/>
        <v>0</v>
      </c>
      <c r="M334" s="10">
        <f t="shared" si="168"/>
        <v>1.102112067166783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8.520205387819404</v>
      </c>
      <c r="Q334" s="42">
        <f t="shared" si="170"/>
        <v>0.67472101900711912</v>
      </c>
      <c r="R334" s="4">
        <f t="shared" si="171"/>
        <v>80581.280066883046</v>
      </c>
      <c r="S334">
        <f t="shared" si="152"/>
        <v>8.0581280066883049E-5</v>
      </c>
      <c r="T334" s="41">
        <f t="shared" si="153"/>
        <v>7.4426925520175815E-4</v>
      </c>
      <c r="U334" s="42">
        <f t="shared" si="172"/>
        <v>0.14308495576356156</v>
      </c>
      <c r="V334" s="42">
        <f t="shared" si="173"/>
        <v>0.12791434497755272</v>
      </c>
      <c r="W334" s="42">
        <f t="shared" si="174"/>
        <v>0.12723331265637686</v>
      </c>
      <c r="X334" s="42">
        <f t="shared" si="175"/>
        <v>6.8103232117586177E-4</v>
      </c>
      <c r="Y334" s="42">
        <f t="shared" si="149"/>
        <v>2.3807627173156598E-3</v>
      </c>
      <c r="Z334" s="10">
        <f t="shared" si="176"/>
        <v>3.1987922390671337</v>
      </c>
      <c r="AA334">
        <f t="shared" si="154"/>
        <v>1102512.282919467</v>
      </c>
      <c r="AB334" s="10">
        <f t="shared" si="155"/>
        <v>1.1025122829194669</v>
      </c>
      <c r="AC334" s="10">
        <f t="shared" si="156"/>
        <v>1.0015122829194669</v>
      </c>
      <c r="AD334" s="3">
        <f t="shared" si="157"/>
        <v>145.25196271493357</v>
      </c>
      <c r="AI334" s="94">
        <f t="shared" si="158"/>
        <v>0.12723331265637686</v>
      </c>
    </row>
    <row r="335" spans="2:35">
      <c r="B335" s="39">
        <f t="shared" si="159"/>
        <v>307</v>
      </c>
      <c r="C335" s="42">
        <f t="shared" si="160"/>
        <v>5.5215827338118633</v>
      </c>
      <c r="D335" s="10">
        <f t="shared" si="161"/>
        <v>9.478417266188039</v>
      </c>
      <c r="E335" s="40">
        <f t="shared" si="162"/>
        <v>27.043165467623922</v>
      </c>
      <c r="F335" s="40">
        <f t="shared" si="163"/>
        <v>46</v>
      </c>
      <c r="G335" s="3">
        <f t="shared" si="164"/>
        <v>73.956834532376078</v>
      </c>
      <c r="H335" s="3">
        <f t="shared" si="165"/>
        <v>111.95687429327049</v>
      </c>
      <c r="I335">
        <f t="shared" si="150"/>
        <v>1.1195687429327048E-4</v>
      </c>
      <c r="J335" s="4">
        <f t="shared" si="166"/>
        <v>722.04229150023025</v>
      </c>
      <c r="K335" s="40">
        <f t="shared" si="167"/>
        <v>6.4492894791689519</v>
      </c>
      <c r="L335" s="40">
        <f t="shared" si="151"/>
        <v>0</v>
      </c>
      <c r="M335" s="10">
        <f t="shared" si="168"/>
        <v>1.1025122829194669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8.521192247660478</v>
      </c>
      <c r="Q335" s="42">
        <f t="shared" si="170"/>
        <v>0.67683171091360972</v>
      </c>
      <c r="R335" s="4">
        <f t="shared" si="171"/>
        <v>80429.172598748934</v>
      </c>
      <c r="S335">
        <f t="shared" si="152"/>
        <v>8.0429172598748931E-5</v>
      </c>
      <c r="T335" s="41">
        <f t="shared" si="153"/>
        <v>7.4442136266989227E-4</v>
      </c>
      <c r="U335" s="42">
        <f t="shared" si="172"/>
        <v>0.14281486461669454</v>
      </c>
      <c r="V335" s="42">
        <f t="shared" si="173"/>
        <v>0.12796332142860811</v>
      </c>
      <c r="W335" s="42">
        <f t="shared" si="174"/>
        <v>0.12728417686794846</v>
      </c>
      <c r="X335" s="42">
        <f t="shared" si="175"/>
        <v>6.7914456065965023E-4</v>
      </c>
      <c r="Y335" s="42">
        <f t="shared" si="149"/>
        <v>2.3821961822431811E-3</v>
      </c>
      <c r="Z335" s="10">
        <f t="shared" si="176"/>
        <v>3.2000642400956285</v>
      </c>
      <c r="AA335">
        <f t="shared" si="154"/>
        <v>1102910.5346841067</v>
      </c>
      <c r="AB335" s="10">
        <f t="shared" si="155"/>
        <v>1.1029105346841066</v>
      </c>
      <c r="AC335" s="10">
        <f t="shared" si="156"/>
        <v>1.0019105346841066</v>
      </c>
      <c r="AD335" s="3">
        <f t="shared" si="157"/>
        <v>145.30972221669421</v>
      </c>
      <c r="AI335" s="94">
        <f t="shared" si="158"/>
        <v>0.12728417686794846</v>
      </c>
    </row>
    <row r="336" spans="2:35">
      <c r="B336" s="39">
        <f t="shared" si="159"/>
        <v>308</v>
      </c>
      <c r="C336" s="42">
        <f t="shared" si="160"/>
        <v>5.5395683453226514</v>
      </c>
      <c r="D336" s="10">
        <f t="shared" si="161"/>
        <v>9.4604316546772509</v>
      </c>
      <c r="E336" s="40">
        <f t="shared" si="162"/>
        <v>27.079136690645498</v>
      </c>
      <c r="F336" s="40">
        <f t="shared" si="163"/>
        <v>46</v>
      </c>
      <c r="G336" s="3">
        <f t="shared" si="164"/>
        <v>73.920863309354502</v>
      </c>
      <c r="H336" s="3">
        <f t="shared" si="165"/>
        <v>111.95687429327049</v>
      </c>
      <c r="I336">
        <f t="shared" si="150"/>
        <v>1.1195687429327048E-4</v>
      </c>
      <c r="J336" s="4">
        <f t="shared" si="166"/>
        <v>723.57134030289012</v>
      </c>
      <c r="K336" s="40">
        <f t="shared" si="167"/>
        <v>6.4629469594470681</v>
      </c>
      <c r="L336" s="40">
        <f t="shared" si="151"/>
        <v>0</v>
      </c>
      <c r="M336" s="10">
        <f t="shared" si="168"/>
        <v>1.1029105346841066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8.5221740225268512</v>
      </c>
      <c r="Q336" s="42">
        <f t="shared" si="170"/>
        <v>0.6789421596633356</v>
      </c>
      <c r="R336" s="4">
        <f t="shared" si="171"/>
        <v>80277.024743841263</v>
      </c>
      <c r="S336">
        <f t="shared" si="152"/>
        <v>8.0277024743841257E-5</v>
      </c>
      <c r="T336" s="41">
        <f t="shared" si="153"/>
        <v>7.4457351052479995E-4</v>
      </c>
      <c r="U336" s="42">
        <f t="shared" si="172"/>
        <v>0.14254470175664918</v>
      </c>
      <c r="V336" s="42">
        <f t="shared" si="173"/>
        <v>0.12801204486981713</v>
      </c>
      <c r="W336" s="42">
        <f t="shared" si="174"/>
        <v>0.12733479147239504</v>
      </c>
      <c r="X336" s="42">
        <f t="shared" si="175"/>
        <v>6.7725339742208401E-4</v>
      </c>
      <c r="Y336" s="42">
        <f t="shared" si="149"/>
        <v>2.3836254908290179E-3</v>
      </c>
      <c r="Z336" s="10">
        <f t="shared" si="176"/>
        <v>3.2013299655919267</v>
      </c>
      <c r="AA336">
        <f t="shared" si="154"/>
        <v>1103306.8216376216</v>
      </c>
      <c r="AB336" s="10">
        <f t="shared" si="155"/>
        <v>1.1033068216376216</v>
      </c>
      <c r="AC336" s="10">
        <f t="shared" si="156"/>
        <v>1.0023068216376216</v>
      </c>
      <c r="AD336" s="3">
        <f t="shared" si="157"/>
        <v>145.36719675672541</v>
      </c>
      <c r="AI336" s="94">
        <f t="shared" si="158"/>
        <v>0.12733479147239504</v>
      </c>
    </row>
    <row r="337" spans="2:35">
      <c r="B337" s="39">
        <f t="shared" si="159"/>
        <v>309</v>
      </c>
      <c r="C337" s="42">
        <f t="shared" si="160"/>
        <v>5.5575539568334396</v>
      </c>
      <c r="D337" s="10">
        <f t="shared" si="161"/>
        <v>9.4424460431664627</v>
      </c>
      <c r="E337" s="40">
        <f t="shared" si="162"/>
        <v>27.115107913667075</v>
      </c>
      <c r="F337" s="40">
        <f t="shared" si="163"/>
        <v>46</v>
      </c>
      <c r="G337" s="3">
        <f t="shared" si="164"/>
        <v>73.884892086332925</v>
      </c>
      <c r="H337" s="3">
        <f t="shared" si="165"/>
        <v>111.95687429327049</v>
      </c>
      <c r="I337">
        <f t="shared" si="150"/>
        <v>1.1195687429327048E-4</v>
      </c>
      <c r="J337" s="4">
        <f t="shared" si="166"/>
        <v>725.10242160429038</v>
      </c>
      <c r="K337" s="40">
        <f t="shared" si="167"/>
        <v>6.476622594025697</v>
      </c>
      <c r="L337" s="40">
        <f t="shared" si="151"/>
        <v>0</v>
      </c>
      <c r="M337" s="10">
        <f t="shared" si="168"/>
        <v>1.1033068216376216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8.5231507141091782</v>
      </c>
      <c r="Q337" s="42">
        <f t="shared" si="170"/>
        <v>0.68105236657086032</v>
      </c>
      <c r="R337" s="4">
        <f t="shared" si="171"/>
        <v>80124.836721494459</v>
      </c>
      <c r="S337">
        <f t="shared" si="152"/>
        <v>8.0124836721494452E-5</v>
      </c>
      <c r="T337" s="41">
        <f t="shared" si="153"/>
        <v>7.4472569854714668E-4</v>
      </c>
      <c r="U337" s="42">
        <f t="shared" si="172"/>
        <v>0.14227446757288886</v>
      </c>
      <c r="V337" s="42">
        <f t="shared" si="173"/>
        <v>0.12806051520194556</v>
      </c>
      <c r="W337" s="42">
        <f t="shared" si="174"/>
        <v>0.12738515636510972</v>
      </c>
      <c r="X337" s="42">
        <f t="shared" si="175"/>
        <v>6.7535883683583764E-4</v>
      </c>
      <c r="Y337" s="42">
        <f t="shared" si="149"/>
        <v>2.3850506377115668E-3</v>
      </c>
      <c r="Z337" s="10">
        <f t="shared" si="176"/>
        <v>3.2025894129401733</v>
      </c>
      <c r="AA337">
        <f t="shared" si="154"/>
        <v>1103701.1429610117</v>
      </c>
      <c r="AB337" s="10">
        <f t="shared" si="155"/>
        <v>1.1037011429610117</v>
      </c>
      <c r="AC337" s="10">
        <f t="shared" si="156"/>
        <v>1.0027011429610118</v>
      </c>
      <c r="AD337" s="3">
        <f t="shared" si="157"/>
        <v>145.42438621624535</v>
      </c>
      <c r="AI337" s="94">
        <f t="shared" si="158"/>
        <v>0.12738515636510972</v>
      </c>
    </row>
    <row r="338" spans="2:35">
      <c r="B338" s="39">
        <f t="shared" si="159"/>
        <v>310</v>
      </c>
      <c r="C338" s="42">
        <f t="shared" si="160"/>
        <v>5.5755395683442277</v>
      </c>
      <c r="D338" s="10">
        <f t="shared" si="161"/>
        <v>9.4244604316556746</v>
      </c>
      <c r="E338" s="40">
        <f t="shared" si="162"/>
        <v>27.151079136688651</v>
      </c>
      <c r="F338" s="40">
        <f t="shared" si="163"/>
        <v>46</v>
      </c>
      <c r="G338" s="3">
        <f t="shared" si="164"/>
        <v>73.848920863311349</v>
      </c>
      <c r="H338" s="3">
        <f t="shared" si="165"/>
        <v>111.95687429327049</v>
      </c>
      <c r="I338">
        <f t="shared" si="150"/>
        <v>1.1195687429327048E-4</v>
      </c>
      <c r="J338" s="4">
        <f t="shared" si="166"/>
        <v>726.63553540443149</v>
      </c>
      <c r="K338" s="40">
        <f t="shared" si="167"/>
        <v>6.4903163829048429</v>
      </c>
      <c r="L338" s="40">
        <f t="shared" si="151"/>
        <v>0</v>
      </c>
      <c r="M338" s="10">
        <f t="shared" si="168"/>
        <v>1.1037011429610117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8.5241223240880739</v>
      </c>
      <c r="Q338" s="42">
        <f t="shared" si="170"/>
        <v>0.68316233294944717</v>
      </c>
      <c r="R338" s="4">
        <f t="shared" si="171"/>
        <v>79972.608751042921</v>
      </c>
      <c r="S338">
        <f t="shared" si="152"/>
        <v>7.9972608751042914E-5</v>
      </c>
      <c r="T338" s="41">
        <f t="shared" si="153"/>
        <v>7.4487792651759823E-4</v>
      </c>
      <c r="U338" s="42">
        <f t="shared" si="172"/>
        <v>0.14200416245487688</v>
      </c>
      <c r="V338" s="42">
        <f t="shared" si="173"/>
        <v>0.12810873232635334</v>
      </c>
      <c r="W338" s="42">
        <f t="shared" si="174"/>
        <v>0.12743527144200409</v>
      </c>
      <c r="X338" s="42">
        <f t="shared" si="175"/>
        <v>6.7346088434924734E-4</v>
      </c>
      <c r="Y338" s="42">
        <f t="shared" si="149"/>
        <v>2.3864716175348369E-3</v>
      </c>
      <c r="Z338" s="10">
        <f t="shared" si="176"/>
        <v>3.2038425795377021</v>
      </c>
      <c r="AA338">
        <f t="shared" si="154"/>
        <v>1104093.4978394066</v>
      </c>
      <c r="AB338" s="10">
        <f t="shared" si="155"/>
        <v>1.1040934978394066</v>
      </c>
      <c r="AC338" s="10">
        <f t="shared" si="156"/>
        <v>1.0030934978394066</v>
      </c>
      <c r="AD338" s="3">
        <f t="shared" si="157"/>
        <v>145.4812904770713</v>
      </c>
      <c r="AI338" s="94">
        <f t="shared" si="158"/>
        <v>0.12743527144200409</v>
      </c>
    </row>
    <row r="339" spans="2:35">
      <c r="B339" s="39">
        <f t="shared" si="159"/>
        <v>311</v>
      </c>
      <c r="C339" s="42">
        <f t="shared" si="160"/>
        <v>5.5935251798550158</v>
      </c>
      <c r="D339" s="10">
        <f t="shared" si="161"/>
        <v>9.4064748201448865</v>
      </c>
      <c r="E339" s="40">
        <f t="shared" si="162"/>
        <v>27.187050359710227</v>
      </c>
      <c r="F339" s="40">
        <f t="shared" si="163"/>
        <v>46</v>
      </c>
      <c r="G339" s="3">
        <f t="shared" si="164"/>
        <v>73.812949640289773</v>
      </c>
      <c r="H339" s="3">
        <f t="shared" si="165"/>
        <v>111.95687429327049</v>
      </c>
      <c r="I339">
        <f t="shared" si="150"/>
        <v>1.1195687429327048E-4</v>
      </c>
      <c r="J339" s="4">
        <f t="shared" si="166"/>
        <v>728.17068170331368</v>
      </c>
      <c r="K339" s="40">
        <f t="shared" si="167"/>
        <v>6.5040283260845078</v>
      </c>
      <c r="L339" s="40">
        <f t="shared" si="151"/>
        <v>0</v>
      </c>
      <c r="M339" s="10">
        <f t="shared" si="168"/>
        <v>1.1040934978394066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8.5250888541342587</v>
      </c>
      <c r="Q339" s="42">
        <f t="shared" si="170"/>
        <v>0.68527206011106678</v>
      </c>
      <c r="R339" s="4">
        <f t="shared" si="171"/>
        <v>79820.341051821</v>
      </c>
      <c r="S339">
        <f t="shared" si="152"/>
        <v>7.9820341051820999E-5</v>
      </c>
      <c r="T339" s="41">
        <f t="shared" si="153"/>
        <v>7.4503019421682018E-4</v>
      </c>
      <c r="U339" s="42">
        <f t="shared" si="172"/>
        <v>0.14173378679207649</v>
      </c>
      <c r="V339" s="42">
        <f t="shared" si="173"/>
        <v>0.12815669614492858</v>
      </c>
      <c r="W339" s="42">
        <f t="shared" si="174"/>
        <v>0.12748513659951474</v>
      </c>
      <c r="X339" s="42">
        <f t="shared" si="175"/>
        <v>6.7155954541384122E-4</v>
      </c>
      <c r="Y339" s="42">
        <f t="shared" si="149"/>
        <v>2.3878884249484414E-3</v>
      </c>
      <c r="Z339" s="10">
        <f t="shared" si="176"/>
        <v>3.205089462794998</v>
      </c>
      <c r="AA339">
        <f t="shared" si="154"/>
        <v>1104483.8854620527</v>
      </c>
      <c r="AB339" s="10">
        <f t="shared" si="155"/>
        <v>1.1044838854620527</v>
      </c>
      <c r="AC339" s="10">
        <f t="shared" si="156"/>
        <v>1.0034838854620527</v>
      </c>
      <c r="AD339" s="3">
        <f t="shared" si="157"/>
        <v>145.53790942161748</v>
      </c>
      <c r="AI339" s="94">
        <f t="shared" si="158"/>
        <v>0.12748513659951474</v>
      </c>
    </row>
    <row r="340" spans="2:35">
      <c r="B340" s="39">
        <f t="shared" si="159"/>
        <v>312</v>
      </c>
      <c r="C340" s="42">
        <f t="shared" si="160"/>
        <v>5.611510791365804</v>
      </c>
      <c r="D340" s="10">
        <f t="shared" si="161"/>
        <v>9.3884892086340983</v>
      </c>
      <c r="E340" s="40">
        <f t="shared" si="162"/>
        <v>27.223021582731803</v>
      </c>
      <c r="F340" s="40">
        <f t="shared" si="163"/>
        <v>46</v>
      </c>
      <c r="G340" s="3">
        <f t="shared" si="164"/>
        <v>73.776978417268197</v>
      </c>
      <c r="H340" s="3">
        <f t="shared" si="165"/>
        <v>111.95687429327049</v>
      </c>
      <c r="I340">
        <f t="shared" si="150"/>
        <v>1.1195687429327048E-4</v>
      </c>
      <c r="J340" s="4">
        <f t="shared" si="166"/>
        <v>729.70786050093602</v>
      </c>
      <c r="K340" s="40">
        <f t="shared" si="167"/>
        <v>6.5177584235646826</v>
      </c>
      <c r="L340" s="40">
        <f t="shared" si="151"/>
        <v>0</v>
      </c>
      <c r="M340" s="10">
        <f t="shared" si="168"/>
        <v>1.1044838854620527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8.5260503059085426</v>
      </c>
      <c r="Q340" s="42">
        <f t="shared" si="170"/>
        <v>0.68738154936640505</v>
      </c>
      <c r="R340" s="4">
        <f t="shared" si="171"/>
        <v>79668.033843163168</v>
      </c>
      <c r="S340">
        <f t="shared" si="152"/>
        <v>7.9668033843163173E-5</v>
      </c>
      <c r="T340" s="41">
        <f t="shared" si="153"/>
        <v>7.4518250142547801E-4</v>
      </c>
      <c r="U340" s="42">
        <f t="shared" si="172"/>
        <v>0.14146334097395113</v>
      </c>
      <c r="V340" s="42">
        <f t="shared" si="173"/>
        <v>0.12820440656000665</v>
      </c>
      <c r="W340" s="42">
        <f t="shared" si="174"/>
        <v>0.12753475173460135</v>
      </c>
      <c r="X340" s="42">
        <f t="shared" si="175"/>
        <v>6.6965482540529142E-4</v>
      </c>
      <c r="Y340" s="42">
        <f t="shared" si="149"/>
        <v>2.3893010546074192E-3</v>
      </c>
      <c r="Z340" s="10">
        <f t="shared" si="176"/>
        <v>3.206330060135425</v>
      </c>
      <c r="AA340">
        <f t="shared" si="154"/>
        <v>1104872.3050222294</v>
      </c>
      <c r="AB340" s="10">
        <f t="shared" si="155"/>
        <v>1.1048723050222296</v>
      </c>
      <c r="AC340" s="10">
        <f t="shared" si="156"/>
        <v>1.0038723050222296</v>
      </c>
      <c r="AD340" s="3">
        <f t="shared" si="157"/>
        <v>145.59424293288319</v>
      </c>
      <c r="AI340" s="94">
        <f t="shared" si="158"/>
        <v>0.12753475173460135</v>
      </c>
    </row>
    <row r="341" spans="2:35">
      <c r="B341" s="39">
        <f t="shared" si="159"/>
        <v>313</v>
      </c>
      <c r="C341" s="42">
        <f t="shared" si="160"/>
        <v>5.6294964028765921</v>
      </c>
      <c r="D341" s="10">
        <f t="shared" si="161"/>
        <v>9.3705035971233102</v>
      </c>
      <c r="E341" s="40">
        <f t="shared" si="162"/>
        <v>27.25899280575338</v>
      </c>
      <c r="F341" s="40">
        <f t="shared" si="163"/>
        <v>46</v>
      </c>
      <c r="G341" s="3">
        <f t="shared" si="164"/>
        <v>73.74100719424662</v>
      </c>
      <c r="H341" s="3">
        <f t="shared" si="165"/>
        <v>111.95687429327049</v>
      </c>
      <c r="I341">
        <f t="shared" si="150"/>
        <v>1.1195687429327048E-4</v>
      </c>
      <c r="J341" s="4">
        <f t="shared" si="166"/>
        <v>731.24707179729944</v>
      </c>
      <c r="K341" s="40">
        <f t="shared" si="167"/>
        <v>6.5315066753453772</v>
      </c>
      <c r="L341" s="40">
        <f t="shared" si="151"/>
        <v>0</v>
      </c>
      <c r="M341" s="10">
        <f t="shared" si="168"/>
        <v>1.1048723050222296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8.5270066810616374</v>
      </c>
      <c r="Q341" s="42">
        <f t="shared" si="170"/>
        <v>0.68949080202487123</v>
      </c>
      <c r="R341" s="4">
        <f t="shared" si="171"/>
        <v>79515.687344403748</v>
      </c>
      <c r="S341">
        <f t="shared" si="152"/>
        <v>7.9515687344403752E-5</v>
      </c>
      <c r="T341" s="41">
        <f t="shared" si="153"/>
        <v>7.4533484792423739E-4</v>
      </c>
      <c r="U341" s="42">
        <f t="shared" si="172"/>
        <v>0.14119282538996394</v>
      </c>
      <c r="V341" s="42">
        <f t="shared" si="173"/>
        <v>0.12825186347467099</v>
      </c>
      <c r="W341" s="42">
        <f t="shared" si="174"/>
        <v>0.12758411674473621</v>
      </c>
      <c r="X341" s="42">
        <f t="shared" si="175"/>
        <v>6.6774672993477613E-4</v>
      </c>
      <c r="Y341" s="42">
        <f t="shared" si="149"/>
        <v>2.3907095011727162E-3</v>
      </c>
      <c r="Z341" s="10">
        <f t="shared" si="176"/>
        <v>3.2075643689958389</v>
      </c>
      <c r="AA341">
        <f t="shared" si="154"/>
        <v>1105258.7557174396</v>
      </c>
      <c r="AB341" s="10">
        <f t="shared" si="155"/>
        <v>1.1052587557174396</v>
      </c>
      <c r="AC341" s="10">
        <f t="shared" si="156"/>
        <v>1.0042587557174396</v>
      </c>
      <c r="AD341" s="3">
        <f t="shared" si="157"/>
        <v>145.65029089448001</v>
      </c>
      <c r="AI341" s="94">
        <f t="shared" si="158"/>
        <v>0.12758411674473621</v>
      </c>
    </row>
    <row r="342" spans="2:35">
      <c r="B342" s="39">
        <f t="shared" si="159"/>
        <v>314</v>
      </c>
      <c r="C342" s="42">
        <f t="shared" si="160"/>
        <v>5.6474820143873803</v>
      </c>
      <c r="D342" s="10">
        <f t="shared" si="161"/>
        <v>9.352517985612522</v>
      </c>
      <c r="E342" s="40">
        <f t="shared" si="162"/>
        <v>27.294964028774956</v>
      </c>
      <c r="F342" s="40">
        <f t="shared" si="163"/>
        <v>46</v>
      </c>
      <c r="G342" s="3">
        <f t="shared" si="164"/>
        <v>73.705035971225044</v>
      </c>
      <c r="H342" s="3">
        <f t="shared" si="165"/>
        <v>111.95687429327049</v>
      </c>
      <c r="I342">
        <f t="shared" si="150"/>
        <v>1.1195687429327048E-4</v>
      </c>
      <c r="J342" s="4">
        <f t="shared" si="166"/>
        <v>732.78831559240371</v>
      </c>
      <c r="K342" s="40">
        <f t="shared" si="167"/>
        <v>6.545273081426588</v>
      </c>
      <c r="L342" s="40">
        <f t="shared" si="151"/>
        <v>0</v>
      </c>
      <c r="M342" s="10">
        <f t="shared" si="168"/>
        <v>1.1052587557174396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8.5279579812346498</v>
      </c>
      <c r="Q342" s="42">
        <f t="shared" si="170"/>
        <v>0.69159981939460546</v>
      </c>
      <c r="R342" s="4">
        <f t="shared" si="171"/>
        <v>79363.301774877167</v>
      </c>
      <c r="S342">
        <f t="shared" si="152"/>
        <v>7.9363301774877161E-5</v>
      </c>
      <c r="T342" s="41">
        <f t="shared" si="153"/>
        <v>7.4548723349376401E-4</v>
      </c>
      <c r="U342" s="42">
        <f t="shared" si="172"/>
        <v>0.14092224042957838</v>
      </c>
      <c r="V342" s="42">
        <f t="shared" si="173"/>
        <v>0.12829906679225905</v>
      </c>
      <c r="W342" s="42">
        <f t="shared" si="174"/>
        <v>0.12763323152792835</v>
      </c>
      <c r="X342" s="42">
        <f t="shared" si="175"/>
        <v>6.6583526433069973E-4</v>
      </c>
      <c r="Y342" s="42">
        <f t="shared" si="149"/>
        <v>2.392113759310571E-3</v>
      </c>
      <c r="Z342" s="10">
        <f t="shared" si="176"/>
        <v>3.2087923868257375</v>
      </c>
      <c r="AA342">
        <f t="shared" si="154"/>
        <v>1105643.2367491452</v>
      </c>
      <c r="AB342" s="10">
        <f t="shared" si="155"/>
        <v>1.1056432367491451</v>
      </c>
      <c r="AC342" s="10">
        <f t="shared" si="156"/>
        <v>1.0046432367491451</v>
      </c>
      <c r="AD342" s="3">
        <f t="shared" si="157"/>
        <v>145.70605319059393</v>
      </c>
      <c r="AI342" s="94">
        <f t="shared" si="158"/>
        <v>0.12763323152792835</v>
      </c>
    </row>
    <row r="343" spans="2:35">
      <c r="B343" s="39">
        <f t="shared" si="159"/>
        <v>315</v>
      </c>
      <c r="C343" s="42">
        <f t="shared" si="160"/>
        <v>5.6654676258981684</v>
      </c>
      <c r="D343" s="10">
        <f t="shared" si="161"/>
        <v>9.3345323741017339</v>
      </c>
      <c r="E343" s="40">
        <f t="shared" si="162"/>
        <v>27.330935251796532</v>
      </c>
      <c r="F343" s="40">
        <f t="shared" si="163"/>
        <v>46</v>
      </c>
      <c r="G343" s="3">
        <f t="shared" si="164"/>
        <v>73.669064748203468</v>
      </c>
      <c r="H343" s="3">
        <f t="shared" si="165"/>
        <v>111.95687429327049</v>
      </c>
      <c r="I343">
        <f t="shared" si="150"/>
        <v>1.1195687429327048E-4</v>
      </c>
      <c r="J343" s="4">
        <f t="shared" si="166"/>
        <v>734.33159188624836</v>
      </c>
      <c r="K343" s="40">
        <f t="shared" si="167"/>
        <v>6.5590576418083124</v>
      </c>
      <c r="L343" s="40">
        <f t="shared" si="151"/>
        <v>0</v>
      </c>
      <c r="M343" s="10">
        <f t="shared" si="168"/>
        <v>1.1056432367491451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8.5289042080584547</v>
      </c>
      <c r="Q343" s="42">
        <f t="shared" si="170"/>
        <v>0.69370860278248714</v>
      </c>
      <c r="R343" s="4">
        <f t="shared" si="171"/>
        <v>79210.877353917851</v>
      </c>
      <c r="S343">
        <f t="shared" si="152"/>
        <v>7.9210877353917851E-5</v>
      </c>
      <c r="T343" s="41">
        <f t="shared" si="153"/>
        <v>7.4563965791472333E-4</v>
      </c>
      <c r="U343" s="42">
        <f t="shared" si="172"/>
        <v>0.14065158648225778</v>
      </c>
      <c r="V343" s="42">
        <f t="shared" si="173"/>
        <v>0.12834601641682664</v>
      </c>
      <c r="W343" s="42">
        <f t="shared" si="174"/>
        <v>0.12768209598269001</v>
      </c>
      <c r="X343" s="42">
        <f t="shared" si="175"/>
        <v>6.6392043413662782E-4</v>
      </c>
      <c r="Y343" s="42">
        <f t="shared" si="149"/>
        <v>2.3935138236929536E-3</v>
      </c>
      <c r="Z343" s="10">
        <f t="shared" si="176"/>
        <v>3.2100141110878155</v>
      </c>
      <c r="AA343">
        <f t="shared" si="154"/>
        <v>1106025.7473229384</v>
      </c>
      <c r="AB343" s="10">
        <f t="shared" si="155"/>
        <v>1.1060257473229385</v>
      </c>
      <c r="AC343" s="10">
        <f t="shared" si="156"/>
        <v>1.0050257473229385</v>
      </c>
      <c r="AD343" s="3">
        <f t="shared" si="157"/>
        <v>145.76152970600992</v>
      </c>
      <c r="AI343" s="94">
        <f t="shared" si="158"/>
        <v>0.12768209598269001</v>
      </c>
    </row>
    <row r="344" spans="2:35">
      <c r="B344" s="39">
        <f t="shared" si="159"/>
        <v>316</v>
      </c>
      <c r="C344" s="42">
        <f t="shared" si="160"/>
        <v>5.6834532374089566</v>
      </c>
      <c r="D344" s="10">
        <f t="shared" si="161"/>
        <v>9.3165467625909457</v>
      </c>
      <c r="E344" s="40">
        <f t="shared" si="162"/>
        <v>27.366906474818109</v>
      </c>
      <c r="F344" s="40">
        <f t="shared" si="163"/>
        <v>46</v>
      </c>
      <c r="G344" s="3">
        <f t="shared" si="164"/>
        <v>73.633093525181891</v>
      </c>
      <c r="H344" s="3">
        <f t="shared" si="165"/>
        <v>111.95687429327049</v>
      </c>
      <c r="I344">
        <f t="shared" si="150"/>
        <v>1.1195687429327048E-4</v>
      </c>
      <c r="J344" s="4">
        <f t="shared" si="166"/>
        <v>735.87690067883409</v>
      </c>
      <c r="K344" s="40">
        <f t="shared" si="167"/>
        <v>6.5728603564905548</v>
      </c>
      <c r="L344" s="40">
        <f t="shared" si="151"/>
        <v>0</v>
      </c>
      <c r="M344" s="10">
        <f t="shared" si="168"/>
        <v>1.1060257473229385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8.5298453631541236</v>
      </c>
      <c r="Q344" s="42">
        <f t="shared" si="170"/>
        <v>0.69581715349414242</v>
      </c>
      <c r="R344" s="4">
        <f t="shared" si="171"/>
        <v>79058.414300860139</v>
      </c>
      <c r="S344">
        <f t="shared" si="152"/>
        <v>7.905841430086014E-5</v>
      </c>
      <c r="T344" s="41">
        <f t="shared" si="153"/>
        <v>7.4579212096778104E-4</v>
      </c>
      <c r="U344" s="42">
        <f t="shared" si="172"/>
        <v>0.14038086393746532</v>
      </c>
      <c r="V344" s="42">
        <f t="shared" si="173"/>
        <v>0.12839271225302268</v>
      </c>
      <c r="W344" s="42">
        <f t="shared" si="174"/>
        <v>0.12773071000805841</v>
      </c>
      <c r="X344" s="42">
        <f t="shared" si="175"/>
        <v>6.6200224496426596E-4</v>
      </c>
      <c r="Y344" s="42">
        <f t="shared" si="149"/>
        <v>2.3949096889976903E-3</v>
      </c>
      <c r="Z344" s="10">
        <f t="shared" si="176"/>
        <v>3.2112295392581021</v>
      </c>
      <c r="AA344">
        <f t="shared" si="154"/>
        <v>1106406.2866485883</v>
      </c>
      <c r="AB344" s="10">
        <f t="shared" si="155"/>
        <v>1.1064062866485882</v>
      </c>
      <c r="AC344" s="10">
        <f t="shared" si="156"/>
        <v>1.0054062866485882</v>
      </c>
      <c r="AD344" s="3">
        <f t="shared" si="157"/>
        <v>145.81672032611868</v>
      </c>
      <c r="AI344" s="94">
        <f t="shared" si="158"/>
        <v>0.12773071000805841</v>
      </c>
    </row>
    <row r="345" spans="2:35">
      <c r="B345" s="39">
        <f t="shared" si="159"/>
        <v>317</v>
      </c>
      <c r="C345" s="42">
        <f t="shared" si="160"/>
        <v>5.7014388489197447</v>
      </c>
      <c r="D345" s="10">
        <f t="shared" si="161"/>
        <v>9.2985611510801576</v>
      </c>
      <c r="E345" s="40">
        <f t="shared" si="162"/>
        <v>27.402877697839685</v>
      </c>
      <c r="F345" s="40">
        <f t="shared" si="163"/>
        <v>46</v>
      </c>
      <c r="G345" s="3">
        <f t="shared" si="164"/>
        <v>73.597122302160315</v>
      </c>
      <c r="H345" s="3">
        <f t="shared" si="165"/>
        <v>111.95687429327049</v>
      </c>
      <c r="I345">
        <f t="shared" si="150"/>
        <v>1.1195687429327048E-4</v>
      </c>
      <c r="J345" s="4">
        <f t="shared" si="166"/>
        <v>737.42424197016044</v>
      </c>
      <c r="K345" s="40">
        <f t="shared" si="167"/>
        <v>6.5866812254733125</v>
      </c>
      <c r="L345" s="40">
        <f t="shared" si="151"/>
        <v>0</v>
      </c>
      <c r="M345" s="10">
        <f t="shared" si="168"/>
        <v>1.1064062866485882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8.5307814481330695</v>
      </c>
      <c r="Q345" s="42">
        <f t="shared" si="170"/>
        <v>0.69792547283395201</v>
      </c>
      <c r="R345" s="4">
        <f t="shared" si="171"/>
        <v>78905.912835038471</v>
      </c>
      <c r="S345">
        <f t="shared" si="152"/>
        <v>7.8905912835038465E-5</v>
      </c>
      <c r="T345" s="41">
        <f t="shared" si="153"/>
        <v>7.4594462243360272E-4</v>
      </c>
      <c r="U345" s="42">
        <f t="shared" si="172"/>
        <v>0.14011007318466442</v>
      </c>
      <c r="V345" s="42">
        <f t="shared" si="173"/>
        <v>0.1284391542058109</v>
      </c>
      <c r="W345" s="42">
        <f t="shared" si="174"/>
        <v>0.12777907350360138</v>
      </c>
      <c r="X345" s="42">
        <f t="shared" si="175"/>
        <v>6.6008070220952009E-4</v>
      </c>
      <c r="Y345" s="42">
        <f t="shared" si="149"/>
        <v>2.3963013499079936E-3</v>
      </c>
      <c r="Z345" s="10">
        <f t="shared" si="176"/>
        <v>3.2124386688252997</v>
      </c>
      <c r="AA345">
        <f t="shared" si="154"/>
        <v>1106784.8539398303</v>
      </c>
      <c r="AB345" s="10">
        <f t="shared" si="155"/>
        <v>1.1067848539398304</v>
      </c>
      <c r="AC345" s="10">
        <f t="shared" si="156"/>
        <v>1.0057848539398304</v>
      </c>
      <c r="AD345" s="3">
        <f t="shared" si="157"/>
        <v>145.87162493688621</v>
      </c>
      <c r="AI345" s="94">
        <f t="shared" si="158"/>
        <v>0.12777907350360138</v>
      </c>
    </row>
    <row r="346" spans="2:35">
      <c r="B346" s="39">
        <f t="shared" si="159"/>
        <v>318</v>
      </c>
      <c r="C346" s="42">
        <f t="shared" si="160"/>
        <v>5.7194244604305329</v>
      </c>
      <c r="D346" s="10">
        <f t="shared" si="161"/>
        <v>9.2805755395693694</v>
      </c>
      <c r="E346" s="40">
        <f t="shared" si="162"/>
        <v>27.438848920861261</v>
      </c>
      <c r="F346" s="40">
        <f t="shared" si="163"/>
        <v>46</v>
      </c>
      <c r="G346" s="3">
        <f t="shared" si="164"/>
        <v>73.561151079138739</v>
      </c>
      <c r="H346" s="3">
        <f t="shared" si="165"/>
        <v>111.95687429327049</v>
      </c>
      <c r="I346">
        <f t="shared" si="150"/>
        <v>1.1195687429327048E-4</v>
      </c>
      <c r="J346" s="4">
        <f t="shared" si="166"/>
        <v>738.97361576022763</v>
      </c>
      <c r="K346" s="40">
        <f t="shared" si="167"/>
        <v>6.6005202487565864</v>
      </c>
      <c r="L346" s="40">
        <f t="shared" si="151"/>
        <v>0</v>
      </c>
      <c r="M346" s="10">
        <f t="shared" si="168"/>
        <v>1.1067848539398304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8.5317124645965468</v>
      </c>
      <c r="Q346" s="42">
        <f t="shared" si="170"/>
        <v>0.70003356210505918</v>
      </c>
      <c r="R346" s="4">
        <f t="shared" si="171"/>
        <v>78753.373175787216</v>
      </c>
      <c r="S346">
        <f t="shared" si="152"/>
        <v>7.8753373175787211E-5</v>
      </c>
      <c r="T346" s="41">
        <f t="shared" si="153"/>
        <v>7.4609716209285393E-4</v>
      </c>
      <c r="U346" s="42">
        <f t="shared" si="172"/>
        <v>0.13983921461331833</v>
      </c>
      <c r="V346" s="42">
        <f t="shared" si="173"/>
        <v>0.12848534218090246</v>
      </c>
      <c r="W346" s="42">
        <f t="shared" si="174"/>
        <v>0.12782718636939114</v>
      </c>
      <c r="X346" s="42">
        <f t="shared" si="175"/>
        <v>6.5815581151132396E-4</v>
      </c>
      <c r="Y346" s="42">
        <f t="shared" si="149"/>
        <v>2.3976888011129575E-3</v>
      </c>
      <c r="Z346" s="10">
        <f t="shared" si="176"/>
        <v>3.2136414972914187</v>
      </c>
      <c r="AA346">
        <f t="shared" si="154"/>
        <v>1107161.4484145669</v>
      </c>
      <c r="AB346" s="10">
        <f t="shared" si="155"/>
        <v>1.1071614484145669</v>
      </c>
      <c r="AC346" s="10">
        <f t="shared" si="156"/>
        <v>1.0061614484145669</v>
      </c>
      <c r="AD346" s="3">
        <f t="shared" si="157"/>
        <v>145.92624342488281</v>
      </c>
      <c r="AI346" s="94">
        <f t="shared" si="158"/>
        <v>0.12782718636939114</v>
      </c>
    </row>
    <row r="347" spans="2:35">
      <c r="B347" s="39">
        <f t="shared" si="159"/>
        <v>319</v>
      </c>
      <c r="C347" s="42">
        <f t="shared" si="160"/>
        <v>5.737410071941321</v>
      </c>
      <c r="D347" s="10">
        <f t="shared" si="161"/>
        <v>9.2625899280585813</v>
      </c>
      <c r="E347" s="40">
        <f t="shared" si="162"/>
        <v>27.474820143882837</v>
      </c>
      <c r="F347" s="40">
        <f t="shared" si="163"/>
        <v>46</v>
      </c>
      <c r="G347" s="3">
        <f t="shared" si="164"/>
        <v>73.525179856117163</v>
      </c>
      <c r="H347" s="3">
        <f t="shared" si="165"/>
        <v>111.95687429327049</v>
      </c>
      <c r="I347">
        <f t="shared" si="150"/>
        <v>1.1195687429327048E-4</v>
      </c>
      <c r="J347" s="4">
        <f t="shared" si="166"/>
        <v>740.52502204903521</v>
      </c>
      <c r="K347" s="40">
        <f t="shared" si="167"/>
        <v>6.6143774263403738</v>
      </c>
      <c r="L347" s="40">
        <f t="shared" si="151"/>
        <v>0</v>
      </c>
      <c r="M347" s="10">
        <f t="shared" si="168"/>
        <v>1.1071614484145669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8.5326384141361604</v>
      </c>
      <c r="Q347" s="42">
        <f t="shared" si="170"/>
        <v>0.70214142260937762</v>
      </c>
      <c r="R347" s="4">
        <f t="shared" si="171"/>
        <v>78600.795542440814</v>
      </c>
      <c r="S347">
        <f t="shared" si="152"/>
        <v>7.8600795542440815E-5</v>
      </c>
      <c r="T347" s="41">
        <f t="shared" si="153"/>
        <v>7.4624973972620037E-4</v>
      </c>
      <c r="U347" s="42">
        <f t="shared" si="172"/>
        <v>0.13956828861289047</v>
      </c>
      <c r="V347" s="42">
        <f t="shared" si="173"/>
        <v>0.12853127608435311</v>
      </c>
      <c r="W347" s="42">
        <f t="shared" si="174"/>
        <v>0.12787504850602924</v>
      </c>
      <c r="X347" s="42">
        <f t="shared" si="175"/>
        <v>6.5622757832387024E-4</v>
      </c>
      <c r="Y347" s="42">
        <f t="shared" si="149"/>
        <v>2.3990720373071508E-3</v>
      </c>
      <c r="Z347" s="10">
        <f t="shared" si="176"/>
        <v>3.2148380221711998</v>
      </c>
      <c r="AA347">
        <f t="shared" si="154"/>
        <v>1107536.0692946867</v>
      </c>
      <c r="AB347" s="10">
        <f t="shared" si="155"/>
        <v>1.1075360692946867</v>
      </c>
      <c r="AC347" s="10">
        <f t="shared" si="156"/>
        <v>1.0065360692946868</v>
      </c>
      <c r="AD347" s="3">
        <f t="shared" si="157"/>
        <v>145.98057567725698</v>
      </c>
      <c r="AI347" s="94">
        <f t="shared" si="158"/>
        <v>0.12787504850602924</v>
      </c>
    </row>
    <row r="348" spans="2:35">
      <c r="B348" s="39">
        <f t="shared" si="159"/>
        <v>320</v>
      </c>
      <c r="C348" s="42">
        <f t="shared" si="160"/>
        <v>5.7553956834521092</v>
      </c>
      <c r="D348" s="10">
        <f t="shared" si="161"/>
        <v>9.2446043165477931</v>
      </c>
      <c r="E348" s="40">
        <f t="shared" si="162"/>
        <v>27.510791366904414</v>
      </c>
      <c r="F348" s="40">
        <f t="shared" si="163"/>
        <v>46</v>
      </c>
      <c r="G348" s="3">
        <f t="shared" si="164"/>
        <v>73.489208633095586</v>
      </c>
      <c r="H348" s="3">
        <f t="shared" si="165"/>
        <v>111.95687429327049</v>
      </c>
      <c r="I348">
        <f t="shared" si="150"/>
        <v>1.1195687429327048E-4</v>
      </c>
      <c r="J348" s="4">
        <f t="shared" si="166"/>
        <v>742.0784608365841</v>
      </c>
      <c r="K348" s="40">
        <f t="shared" si="167"/>
        <v>6.628252758224682</v>
      </c>
      <c r="L348" s="40">
        <f t="shared" si="151"/>
        <v>0</v>
      </c>
      <c r="M348" s="10">
        <f t="shared" si="168"/>
        <v>1.1075360692946867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8.5335592983334401</v>
      </c>
      <c r="Q348" s="42">
        <f t="shared" si="170"/>
        <v>0.70424905564759888</v>
      </c>
      <c r="R348" s="4">
        <f t="shared" si="171"/>
        <v>78448.180154333575</v>
      </c>
      <c r="S348">
        <f t="shared" si="152"/>
        <v>7.8448180154333581E-5</v>
      </c>
      <c r="T348" s="41">
        <f t="shared" si="153"/>
        <v>7.464023551143076E-4</v>
      </c>
      <c r="U348" s="42">
        <f t="shared" si="172"/>
        <v>0.13929729557284395</v>
      </c>
      <c r="V348" s="42">
        <f t="shared" si="173"/>
        <v>0.12857695582302323</v>
      </c>
      <c r="W348" s="42">
        <f t="shared" si="174"/>
        <v>0.12792265981462408</v>
      </c>
      <c r="X348" s="42">
        <f t="shared" si="175"/>
        <v>6.5429600839914115E-4</v>
      </c>
      <c r="Y348" s="42">
        <f t="shared" si="149"/>
        <v>2.4004510531912293E-3</v>
      </c>
      <c r="Z348" s="10">
        <f t="shared" si="176"/>
        <v>3.2160282409929062</v>
      </c>
      <c r="AA348">
        <f t="shared" si="154"/>
        <v>1107908.7158063115</v>
      </c>
      <c r="AB348" s="10">
        <f t="shared" si="155"/>
        <v>1.1079087158063115</v>
      </c>
      <c r="AC348" s="10">
        <f t="shared" si="156"/>
        <v>1.0069087158063115</v>
      </c>
      <c r="AD348" s="3">
        <f t="shared" si="157"/>
        <v>146.03462158177106</v>
      </c>
      <c r="AI348" s="94">
        <f t="shared" si="158"/>
        <v>0.12792265981462408</v>
      </c>
    </row>
    <row r="349" spans="2:35">
      <c r="B349" s="39">
        <f t="shared" si="159"/>
        <v>321</v>
      </c>
      <c r="C349" s="42">
        <f t="shared" si="160"/>
        <v>5.7733812949628973</v>
      </c>
      <c r="D349" s="10">
        <f t="shared" si="161"/>
        <v>9.226618705037005</v>
      </c>
      <c r="E349" s="40">
        <f t="shared" si="162"/>
        <v>27.54676258992599</v>
      </c>
      <c r="F349" s="40">
        <f t="shared" si="163"/>
        <v>46</v>
      </c>
      <c r="G349" s="3">
        <f t="shared" si="164"/>
        <v>73.45323741007401</v>
      </c>
      <c r="H349" s="3">
        <f t="shared" si="165"/>
        <v>111.95687429327049</v>
      </c>
      <c r="I349">
        <f t="shared" si="150"/>
        <v>1.1195687429327048E-4</v>
      </c>
      <c r="J349" s="4">
        <f t="shared" si="166"/>
        <v>743.63393212287338</v>
      </c>
      <c r="K349" s="40">
        <f t="shared" si="167"/>
        <v>6.6421462444095027</v>
      </c>
      <c r="L349" s="40">
        <f t="shared" si="151"/>
        <v>0</v>
      </c>
      <c r="M349" s="10">
        <f t="shared" si="168"/>
        <v>1.1079087158063115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8.5344751187604739</v>
      </c>
      <c r="Q349" s="42">
        <f t="shared" si="170"/>
        <v>0.70635646251920037</v>
      </c>
      <c r="R349" s="4">
        <f t="shared" si="171"/>
        <v>78295.527230799999</v>
      </c>
      <c r="S349">
        <f t="shared" si="152"/>
        <v>7.8295527230800002E-5</v>
      </c>
      <c r="T349" s="41">
        <f t="shared" si="153"/>
        <v>7.4655500803784121E-4</v>
      </c>
      <c r="U349" s="42">
        <f t="shared" si="172"/>
        <v>0.13902623588264232</v>
      </c>
      <c r="V349" s="42">
        <f t="shared" si="173"/>
        <v>0.1286223813039237</v>
      </c>
      <c r="W349" s="42">
        <f t="shared" si="174"/>
        <v>0.12797002019682191</v>
      </c>
      <c r="X349" s="42">
        <f t="shared" si="175"/>
        <v>6.5236110710178985E-4</v>
      </c>
      <c r="Y349" s="42">
        <f t="shared" si="149"/>
        <v>2.4018258434711009E-3</v>
      </c>
      <c r="Z349" s="10">
        <f t="shared" si="176"/>
        <v>3.2172121512971725</v>
      </c>
      <c r="AA349">
        <f t="shared" si="154"/>
        <v>1108279.3871794371</v>
      </c>
      <c r="AB349" s="10">
        <f t="shared" si="155"/>
        <v>1.1082793871794372</v>
      </c>
      <c r="AC349" s="10">
        <f t="shared" si="156"/>
        <v>1.0072793871794372</v>
      </c>
      <c r="AD349" s="3">
        <f t="shared" si="157"/>
        <v>146.0883810267494</v>
      </c>
      <c r="AI349" s="94">
        <f t="shared" si="158"/>
        <v>0.12797002019682191</v>
      </c>
    </row>
    <row r="350" spans="2:35">
      <c r="B350" s="39">
        <f t="shared" si="159"/>
        <v>322</v>
      </c>
      <c r="C350" s="42">
        <f t="shared" si="160"/>
        <v>5.7913669064736855</v>
      </c>
      <c r="D350" s="10">
        <f t="shared" si="161"/>
        <v>9.2086330935262168</v>
      </c>
      <c r="E350" s="40">
        <f t="shared" si="162"/>
        <v>27.582733812947566</v>
      </c>
      <c r="F350" s="40">
        <f t="shared" si="163"/>
        <v>46</v>
      </c>
      <c r="G350" s="3">
        <f t="shared" si="164"/>
        <v>73.417266187052434</v>
      </c>
      <c r="H350" s="3">
        <f t="shared" si="165"/>
        <v>111.95687429327049</v>
      </c>
      <c r="I350">
        <f t="shared" si="150"/>
        <v>1.1195687429327048E-4</v>
      </c>
      <c r="J350" s="4">
        <f t="shared" si="166"/>
        <v>745.1914359079035</v>
      </c>
      <c r="K350" s="40">
        <f t="shared" si="167"/>
        <v>6.6560578848948406</v>
      </c>
      <c r="L350" s="40">
        <f t="shared" si="151"/>
        <v>0</v>
      </c>
      <c r="M350" s="10">
        <f t="shared" si="168"/>
        <v>1.1082793871794372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8.5353858769790438</v>
      </c>
      <c r="Q350" s="42">
        <f t="shared" si="170"/>
        <v>0.70846364452245314</v>
      </c>
      <c r="R350" s="4">
        <f t="shared" si="171"/>
        <v>78142.836991174408</v>
      </c>
      <c r="S350">
        <f t="shared" si="152"/>
        <v>7.8142836991174406E-5</v>
      </c>
      <c r="T350" s="41">
        <f t="shared" si="153"/>
        <v>7.4670769827746676E-4</v>
      </c>
      <c r="U350" s="42">
        <f t="shared" si="172"/>
        <v>0.13875510993174875</v>
      </c>
      <c r="V350" s="42">
        <f t="shared" si="173"/>
        <v>0.1286675524349786</v>
      </c>
      <c r="W350" s="42">
        <f t="shared" si="174"/>
        <v>0.12801712955476136</v>
      </c>
      <c r="X350" s="42">
        <f t="shared" si="175"/>
        <v>6.5042288021724404E-4</v>
      </c>
      <c r="Y350" s="42">
        <f t="shared" ref="Y350:Y413" si="179">IF((X350*(Q350-Q349)+Y349)&lt;0,0,X350*(Q350-Q349)+Y349)</f>
        <v>2.4031964028587986E-3</v>
      </c>
      <c r="Z350" s="10">
        <f t="shared" si="176"/>
        <v>3.2183897506381438</v>
      </c>
      <c r="AA350">
        <f t="shared" si="154"/>
        <v>1108648.082648288</v>
      </c>
      <c r="AB350" s="10">
        <f t="shared" si="155"/>
        <v>1.1086480826482881</v>
      </c>
      <c r="AC350" s="10">
        <f t="shared" si="156"/>
        <v>1.0076480826482881</v>
      </c>
      <c r="AD350" s="3">
        <f t="shared" si="157"/>
        <v>146.14185390112954</v>
      </c>
      <c r="AI350" s="94">
        <f t="shared" si="158"/>
        <v>0.12801712955476136</v>
      </c>
    </row>
    <row r="351" spans="2:35">
      <c r="B351" s="39">
        <f t="shared" si="159"/>
        <v>323</v>
      </c>
      <c r="C351" s="42">
        <f t="shared" si="160"/>
        <v>5.8093525179844736</v>
      </c>
      <c r="D351" s="10">
        <f t="shared" si="161"/>
        <v>9.1906474820154287</v>
      </c>
      <c r="E351" s="40">
        <f t="shared" si="162"/>
        <v>27.618705035969143</v>
      </c>
      <c r="F351" s="40">
        <f t="shared" si="163"/>
        <v>46</v>
      </c>
      <c r="G351" s="3">
        <f t="shared" si="164"/>
        <v>73.381294964030857</v>
      </c>
      <c r="H351" s="3">
        <f t="shared" si="165"/>
        <v>111.95687429327049</v>
      </c>
      <c r="I351">
        <f t="shared" si="150"/>
        <v>1.1195687429327048E-4</v>
      </c>
      <c r="J351" s="4">
        <f t="shared" si="166"/>
        <v>746.75097219167401</v>
      </c>
      <c r="K351" s="40">
        <f t="shared" si="167"/>
        <v>6.6699876796806912</v>
      </c>
      <c r="L351" s="40">
        <f t="shared" si="151"/>
        <v>0</v>
      </c>
      <c r="M351" s="10">
        <f t="shared" si="168"/>
        <v>1.1086480826482881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8.5362915745414991</v>
      </c>
      <c r="Q351" s="42">
        <f t="shared" si="170"/>
        <v>0.71057060295442931</v>
      </c>
      <c r="R351" s="4">
        <f t="shared" si="171"/>
        <v>77990.10965479126</v>
      </c>
      <c r="S351">
        <f t="shared" si="152"/>
        <v>7.7990109654791259E-5</v>
      </c>
      <c r="T351" s="41">
        <f t="shared" si="153"/>
        <v>7.4686042561384995E-4</v>
      </c>
      <c r="U351" s="42">
        <f t="shared" si="172"/>
        <v>0.13848391810962665</v>
      </c>
      <c r="V351" s="42">
        <f t="shared" si="173"/>
        <v>0.12871246912438561</v>
      </c>
      <c r="W351" s="42">
        <f t="shared" si="174"/>
        <v>0.12806398779111852</v>
      </c>
      <c r="X351" s="42">
        <f t="shared" si="175"/>
        <v>6.484813332670869E-4</v>
      </c>
      <c r="Y351" s="42">
        <f t="shared" si="179"/>
        <v>2.4045627260719047E-3</v>
      </c>
      <c r="Z351" s="10">
        <f t="shared" si="176"/>
        <v>3.2195610365826752</v>
      </c>
      <c r="AA351">
        <f t="shared" si="154"/>
        <v>1109014.8014510702</v>
      </c>
      <c r="AB351" s="10">
        <f t="shared" si="155"/>
        <v>1.1090148014510703</v>
      </c>
      <c r="AC351" s="10">
        <f t="shared" si="156"/>
        <v>1.0080148014510704</v>
      </c>
      <c r="AD351" s="3">
        <f t="shared" si="157"/>
        <v>146.19504009442645</v>
      </c>
      <c r="AI351" s="94">
        <f t="shared" si="158"/>
        <v>0.12806398779111852</v>
      </c>
    </row>
    <row r="352" spans="2:35">
      <c r="B352" s="39">
        <f t="shared" si="159"/>
        <v>324</v>
      </c>
      <c r="C352" s="42">
        <f t="shared" si="160"/>
        <v>5.8273381294952618</v>
      </c>
      <c r="D352" s="10">
        <f t="shared" si="161"/>
        <v>9.1726618705046405</v>
      </c>
      <c r="E352" s="40">
        <f t="shared" si="162"/>
        <v>27.654676258990719</v>
      </c>
      <c r="F352" s="40">
        <f t="shared" si="163"/>
        <v>46</v>
      </c>
      <c r="G352" s="3">
        <f t="shared" si="164"/>
        <v>73.345323741009281</v>
      </c>
      <c r="H352" s="3">
        <f t="shared" si="165"/>
        <v>111.95687429327049</v>
      </c>
      <c r="I352">
        <f t="shared" si="150"/>
        <v>1.1195687429327048E-4</v>
      </c>
      <c r="J352" s="4">
        <f t="shared" si="166"/>
        <v>748.31254097418559</v>
      </c>
      <c r="K352" s="40">
        <f t="shared" si="167"/>
        <v>6.6839356287670606</v>
      </c>
      <c r="L352" s="40">
        <f t="shared" si="151"/>
        <v>0</v>
      </c>
      <c r="M352" s="10">
        <f t="shared" si="168"/>
        <v>1.1090148014510703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8.5371922129901936</v>
      </c>
      <c r="Q352" s="42">
        <f t="shared" si="170"/>
        <v>0.71267733911101028</v>
      </c>
      <c r="R352" s="4">
        <f t="shared" si="171"/>
        <v>77837.345440984893</v>
      </c>
      <c r="S352">
        <f t="shared" si="152"/>
        <v>7.7837345440984892E-5</v>
      </c>
      <c r="T352" s="41">
        <f t="shared" si="153"/>
        <v>7.4701318982765624E-4</v>
      </c>
      <c r="U352" s="42">
        <f t="shared" si="172"/>
        <v>0.13821266080573924</v>
      </c>
      <c r="V352" s="42">
        <f t="shared" si="173"/>
        <v>0.12875713128104133</v>
      </c>
      <c r="W352" s="42">
        <f t="shared" si="174"/>
        <v>0.12811059480907547</v>
      </c>
      <c r="X352" s="42">
        <f t="shared" si="175"/>
        <v>6.4653647196585839E-4</v>
      </c>
      <c r="Y352" s="42">
        <f t="shared" si="179"/>
        <v>2.4059248078339437E-3</v>
      </c>
      <c r="Z352" s="10">
        <f t="shared" si="176"/>
        <v>3.2207260067108261</v>
      </c>
      <c r="AA352">
        <f t="shared" si="154"/>
        <v>1109379.5428301219</v>
      </c>
      <c r="AB352" s="10">
        <f t="shared" si="155"/>
        <v>1.1093795428301219</v>
      </c>
      <c r="AC352" s="10">
        <f t="shared" si="156"/>
        <v>1.0083795428301219</v>
      </c>
      <c r="AD352" s="3">
        <f t="shared" si="157"/>
        <v>146.24793949675444</v>
      </c>
      <c r="AI352" s="94">
        <f t="shared" si="158"/>
        <v>0.12811059480907547</v>
      </c>
    </row>
    <row r="353" spans="2:35">
      <c r="B353" s="39">
        <f t="shared" si="159"/>
        <v>325</v>
      </c>
      <c r="C353" s="42">
        <f t="shared" si="160"/>
        <v>5.8453237410060499</v>
      </c>
      <c r="D353" s="10">
        <f t="shared" si="161"/>
        <v>9.1546762589938524</v>
      </c>
      <c r="E353" s="40">
        <f t="shared" si="162"/>
        <v>27.690647482012295</v>
      </c>
      <c r="F353" s="40">
        <f t="shared" si="163"/>
        <v>46</v>
      </c>
      <c r="G353" s="3">
        <f t="shared" si="164"/>
        <v>73.309352517987705</v>
      </c>
      <c r="H353" s="3">
        <f t="shared" si="165"/>
        <v>111.95687429327049</v>
      </c>
      <c r="I353">
        <f t="shared" si="150"/>
        <v>1.1195687429327048E-4</v>
      </c>
      <c r="J353" s="4">
        <f t="shared" si="166"/>
        <v>749.8761422554378</v>
      </c>
      <c r="K353" s="40">
        <f t="shared" si="167"/>
        <v>6.6979017321539445</v>
      </c>
      <c r="L353" s="40">
        <f t="shared" si="151"/>
        <v>0</v>
      </c>
      <c r="M353" s="10">
        <f t="shared" si="168"/>
        <v>1.1093795428301219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8.538087793857855</v>
      </c>
      <c r="Q353" s="42">
        <f t="shared" si="170"/>
        <v>0.71478385428689384</v>
      </c>
      <c r="R353" s="4">
        <f t="shared" si="171"/>
        <v>77684.544569089732</v>
      </c>
      <c r="S353">
        <f t="shared" si="152"/>
        <v>7.7684544569089729E-5</v>
      </c>
      <c r="T353" s="41">
        <f t="shared" si="153"/>
        <v>7.4716599069955141E-4</v>
      </c>
      <c r="U353" s="42">
        <f t="shared" si="172"/>
        <v>0.13794133840954989</v>
      </c>
      <c r="V353" s="42">
        <f t="shared" si="173"/>
        <v>0.12880153881423884</v>
      </c>
      <c r="W353" s="42">
        <f t="shared" si="174"/>
        <v>0.12815695051233944</v>
      </c>
      <c r="X353" s="42">
        <f t="shared" si="175"/>
        <v>6.4458830189939587E-4</v>
      </c>
      <c r="Y353" s="42">
        <f t="shared" si="179"/>
        <v>2.4072826428740918E-3</v>
      </c>
      <c r="Z353" s="10">
        <f t="shared" si="176"/>
        <v>3.2218846586154406</v>
      </c>
      <c r="AA353">
        <f t="shared" si="154"/>
        <v>1109742.3060317852</v>
      </c>
      <c r="AB353" s="10">
        <f t="shared" si="155"/>
        <v>1.1097423060317853</v>
      </c>
      <c r="AC353" s="10">
        <f t="shared" si="156"/>
        <v>1.0087423060317853</v>
      </c>
      <c r="AD353" s="3">
        <f t="shared" si="157"/>
        <v>146.3005519988086</v>
      </c>
      <c r="AI353" s="94">
        <f t="shared" si="158"/>
        <v>0.12815695051233944</v>
      </c>
    </row>
    <row r="354" spans="2:35">
      <c r="B354" s="39">
        <f t="shared" si="159"/>
        <v>326</v>
      </c>
      <c r="C354" s="42">
        <f t="shared" si="160"/>
        <v>5.863309352516838</v>
      </c>
      <c r="D354" s="10">
        <f t="shared" si="161"/>
        <v>9.1366906474830643</v>
      </c>
      <c r="E354" s="40">
        <f t="shared" si="162"/>
        <v>27.726618705033871</v>
      </c>
      <c r="F354" s="40">
        <f t="shared" si="163"/>
        <v>46</v>
      </c>
      <c r="G354" s="3">
        <f t="shared" si="164"/>
        <v>73.273381294966129</v>
      </c>
      <c r="H354" s="3">
        <f t="shared" si="165"/>
        <v>111.95687429327049</v>
      </c>
      <c r="I354">
        <f t="shared" si="150"/>
        <v>1.1195687429327048E-4</v>
      </c>
      <c r="J354" s="4">
        <f t="shared" si="166"/>
        <v>751.44177603543085</v>
      </c>
      <c r="K354" s="40">
        <f t="shared" si="167"/>
        <v>6.7118859898413454</v>
      </c>
      <c r="L354" s="40">
        <f t="shared" si="151"/>
        <v>0</v>
      </c>
      <c r="M354" s="10">
        <f t="shared" si="168"/>
        <v>1.1097423060317853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8.538978318667299</v>
      </c>
      <c r="Q354" s="42">
        <f t="shared" si="170"/>
        <v>0.71689014977560228</v>
      </c>
      <c r="R354" s="4">
        <f t="shared" si="171"/>
        <v>77531.707258440161</v>
      </c>
      <c r="S354">
        <f t="shared" si="152"/>
        <v>7.7531707258440155E-5</v>
      </c>
      <c r="T354" s="41">
        <f t="shared" si="153"/>
        <v>7.4731882801020106E-4</v>
      </c>
      <c r="U354" s="42">
        <f t="shared" si="172"/>
        <v>0.13766995131052187</v>
      </c>
      <c r="V354" s="42">
        <f t="shared" si="173"/>
        <v>0.12884569163390813</v>
      </c>
      <c r="W354" s="42">
        <f t="shared" si="174"/>
        <v>0.12820305480512667</v>
      </c>
      <c r="X354" s="42">
        <f t="shared" si="175"/>
        <v>6.4263682878146211E-4</v>
      </c>
      <c r="Y354" s="42">
        <f t="shared" si="179"/>
        <v>2.4086362259274322E-3</v>
      </c>
      <c r="Z354" s="10">
        <f t="shared" si="176"/>
        <v>3.2230369899024596</v>
      </c>
      <c r="AA354">
        <f t="shared" si="154"/>
        <v>1110103.0903065021</v>
      </c>
      <c r="AB354" s="10">
        <f t="shared" si="155"/>
        <v>1.1101030903065021</v>
      </c>
      <c r="AC354" s="10">
        <f t="shared" si="156"/>
        <v>1.0091030903065021</v>
      </c>
      <c r="AD354" s="3">
        <f t="shared" si="157"/>
        <v>146.3528774918785</v>
      </c>
      <c r="AI354" s="94">
        <f t="shared" si="158"/>
        <v>0.12820305480512667</v>
      </c>
    </row>
    <row r="355" spans="2:35">
      <c r="B355" s="39">
        <f t="shared" si="159"/>
        <v>327</v>
      </c>
      <c r="C355" s="42">
        <f t="shared" si="160"/>
        <v>5.8812949640276262</v>
      </c>
      <c r="D355" s="10">
        <f t="shared" si="161"/>
        <v>9.1187050359722761</v>
      </c>
      <c r="E355" s="40">
        <f t="shared" si="162"/>
        <v>27.762589928055448</v>
      </c>
      <c r="F355" s="40">
        <f t="shared" si="163"/>
        <v>46</v>
      </c>
      <c r="G355" s="3">
        <f t="shared" si="164"/>
        <v>73.237410071944552</v>
      </c>
      <c r="H355" s="3">
        <f t="shared" si="165"/>
        <v>111.95687429327049</v>
      </c>
      <c r="I355">
        <f t="shared" si="150"/>
        <v>1.1195687429327048E-4</v>
      </c>
      <c r="J355" s="4">
        <f t="shared" si="166"/>
        <v>753.00944231416452</v>
      </c>
      <c r="K355" s="40">
        <f t="shared" si="167"/>
        <v>6.7258884018292608</v>
      </c>
      <c r="L355" s="40">
        <f t="shared" si="151"/>
        <v>0</v>
      </c>
      <c r="M355" s="10">
        <f t="shared" si="168"/>
        <v>1.1101030903065021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8.5398637889316795</v>
      </c>
      <c r="Q355" s="42">
        <f t="shared" si="170"/>
        <v>0.71899622686948972</v>
      </c>
      <c r="R355" s="4">
        <f t="shared" si="171"/>
        <v>77378.833728370591</v>
      </c>
      <c r="S355">
        <f t="shared" si="152"/>
        <v>7.7378833728370593E-5</v>
      </c>
      <c r="T355" s="41">
        <f t="shared" si="153"/>
        <v>7.4747170154027052E-4</v>
      </c>
      <c r="U355" s="42">
        <f t="shared" si="172"/>
        <v>0.13739849989811853</v>
      </c>
      <c r="V355" s="42">
        <f t="shared" si="173"/>
        <v>0.12888958965043837</v>
      </c>
      <c r="W355" s="42">
        <f t="shared" si="174"/>
        <v>0.12824890759217425</v>
      </c>
      <c r="X355" s="42">
        <f t="shared" si="175"/>
        <v>6.4068205826411928E-4</v>
      </c>
      <c r="Y355" s="42">
        <f t="shared" si="179"/>
        <v>2.4099855517348071E-3</v>
      </c>
      <c r="Z355" s="10">
        <f t="shared" si="176"/>
        <v>3.2241829981906913</v>
      </c>
      <c r="AA355">
        <f t="shared" si="154"/>
        <v>1110461.8949087434</v>
      </c>
      <c r="AB355" s="10">
        <f t="shared" si="155"/>
        <v>1.1104618949087435</v>
      </c>
      <c r="AC355" s="10">
        <f t="shared" si="156"/>
        <v>1.0094618949087435</v>
      </c>
      <c r="AD355" s="3">
        <f t="shared" si="157"/>
        <v>146.40491586783807</v>
      </c>
      <c r="AI355" s="94">
        <f t="shared" si="158"/>
        <v>0.12824890759217425</v>
      </c>
    </row>
    <row r="356" spans="2:35">
      <c r="B356" s="39">
        <f t="shared" si="159"/>
        <v>328</v>
      </c>
      <c r="C356" s="42">
        <f t="shared" si="160"/>
        <v>5.8992805755384143</v>
      </c>
      <c r="D356" s="10">
        <f t="shared" si="161"/>
        <v>9.100719424461488</v>
      </c>
      <c r="E356" s="40">
        <f t="shared" si="162"/>
        <v>27.798561151077024</v>
      </c>
      <c r="F356" s="40">
        <f t="shared" si="163"/>
        <v>46</v>
      </c>
      <c r="G356" s="3">
        <f t="shared" si="164"/>
        <v>73.201438848922976</v>
      </c>
      <c r="H356" s="3">
        <f t="shared" si="165"/>
        <v>111.95687429327049</v>
      </c>
      <c r="I356">
        <f t="shared" si="150"/>
        <v>1.1195687429327048E-4</v>
      </c>
      <c r="J356" s="4">
        <f t="shared" si="166"/>
        <v>754.57914109163926</v>
      </c>
      <c r="K356" s="40">
        <f t="shared" si="167"/>
        <v>6.739908968117696</v>
      </c>
      <c r="L356" s="40">
        <f t="shared" si="151"/>
        <v>0</v>
      </c>
      <c r="M356" s="10">
        <f t="shared" si="168"/>
        <v>1.1104618949087435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8.5407442061543293</v>
      </c>
      <c r="Q356" s="42">
        <f t="shared" si="170"/>
        <v>0.72110208685974997</v>
      </c>
      <c r="R356" s="4">
        <f t="shared" si="171"/>
        <v>77225.924198215391</v>
      </c>
      <c r="S356">
        <f t="shared" si="152"/>
        <v>7.7225924198215387E-5</v>
      </c>
      <c r="T356" s="41">
        <f t="shared" si="153"/>
        <v>7.4762461107042582E-4</v>
      </c>
      <c r="U356" s="42">
        <f t="shared" si="172"/>
        <v>0.13712698456180314</v>
      </c>
      <c r="V356" s="42">
        <f t="shared" si="173"/>
        <v>0.12893323277481389</v>
      </c>
      <c r="W356" s="42">
        <f t="shared" si="174"/>
        <v>0.12829450877873141</v>
      </c>
      <c r="X356" s="42">
        <f t="shared" si="175"/>
        <v>6.3872399608247421E-4</v>
      </c>
      <c r="Y356" s="42">
        <f t="shared" si="179"/>
        <v>2.4113306150429763E-3</v>
      </c>
      <c r="Z356" s="10">
        <f t="shared" si="176"/>
        <v>3.2253226811119924</v>
      </c>
      <c r="AA356">
        <f t="shared" si="154"/>
        <v>1110818.7190970657</v>
      </c>
      <c r="AB356" s="10">
        <f t="shared" si="155"/>
        <v>1.1108187190970658</v>
      </c>
      <c r="AC356" s="10">
        <f t="shared" si="156"/>
        <v>1.0098187190970658</v>
      </c>
      <c r="AD356" s="3">
        <f t="shared" si="157"/>
        <v>146.45666701915385</v>
      </c>
      <c r="AI356" s="94">
        <f t="shared" si="158"/>
        <v>0.12829450877873141</v>
      </c>
    </row>
    <row r="357" spans="2:35">
      <c r="B357" s="39">
        <f t="shared" si="159"/>
        <v>329</v>
      </c>
      <c r="C357" s="42">
        <f t="shared" si="160"/>
        <v>5.9172661870492025</v>
      </c>
      <c r="D357" s="10">
        <f t="shared" si="161"/>
        <v>9.0827338129506998</v>
      </c>
      <c r="E357" s="40">
        <f t="shared" si="162"/>
        <v>27.8345323740986</v>
      </c>
      <c r="F357" s="40">
        <f t="shared" si="163"/>
        <v>46</v>
      </c>
      <c r="G357" s="3">
        <f t="shared" si="164"/>
        <v>73.1654676259014</v>
      </c>
      <c r="H357" s="3">
        <f t="shared" si="165"/>
        <v>111.95687429327049</v>
      </c>
      <c r="I357">
        <f t="shared" si="150"/>
        <v>1.1195687429327048E-4</v>
      </c>
      <c r="J357" s="4">
        <f t="shared" si="166"/>
        <v>756.15087236785439</v>
      </c>
      <c r="K357" s="40">
        <f t="shared" si="167"/>
        <v>6.753947688706643</v>
      </c>
      <c r="L357" s="40">
        <f t="shared" si="151"/>
        <v>0</v>
      </c>
      <c r="M357" s="10">
        <f t="shared" si="168"/>
        <v>1.1108187190970658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8.541619571828921</v>
      </c>
      <c r="Q357" s="42">
        <f t="shared" si="170"/>
        <v>0.72320773103642411</v>
      </c>
      <c r="R357" s="4">
        <f t="shared" si="171"/>
        <v>77072.978887309</v>
      </c>
      <c r="S357">
        <f t="shared" si="152"/>
        <v>7.7072978887309003E-5</v>
      </c>
      <c r="T357" s="41">
        <f t="shared" si="153"/>
        <v>7.4777755638133221E-4</v>
      </c>
      <c r="U357" s="42">
        <f t="shared" si="172"/>
        <v>0.1368554056910391</v>
      </c>
      <c r="V357" s="42">
        <f t="shared" si="173"/>
        <v>0.12897662091844847</v>
      </c>
      <c r="W357" s="42">
        <f t="shared" si="174"/>
        <v>0.12833985827056668</v>
      </c>
      <c r="X357" s="42">
        <f t="shared" si="175"/>
        <v>6.3676264788178893E-4</v>
      </c>
      <c r="Y357" s="42">
        <f t="shared" si="179"/>
        <v>2.4126714106044124E-3</v>
      </c>
      <c r="Z357" s="10">
        <f t="shared" si="176"/>
        <v>3.2264560363109651</v>
      </c>
      <c r="AA357">
        <f t="shared" si="154"/>
        <v>1111173.5621340154</v>
      </c>
      <c r="AB357" s="10">
        <f t="shared" si="155"/>
        <v>1.1111735621340153</v>
      </c>
      <c r="AC357" s="10">
        <f t="shared" si="156"/>
        <v>1.0101735621340153</v>
      </c>
      <c r="AD357" s="3">
        <f t="shared" si="157"/>
        <v>146.50813083887098</v>
      </c>
      <c r="AI357" s="94">
        <f t="shared" si="158"/>
        <v>0.12833985827056668</v>
      </c>
    </row>
    <row r="358" spans="2:35">
      <c r="B358" s="39">
        <f t="shared" si="159"/>
        <v>330</v>
      </c>
      <c r="C358" s="42">
        <f t="shared" si="160"/>
        <v>5.9352517985599906</v>
      </c>
      <c r="D358" s="10">
        <f t="shared" si="161"/>
        <v>9.0647482014399117</v>
      </c>
      <c r="E358" s="40">
        <f t="shared" si="162"/>
        <v>27.870503597120177</v>
      </c>
      <c r="F358" s="40">
        <f t="shared" si="163"/>
        <v>46</v>
      </c>
      <c r="G358" s="3">
        <f t="shared" si="164"/>
        <v>73.129496402879823</v>
      </c>
      <c r="H358" s="3">
        <f t="shared" si="165"/>
        <v>111.95687429327049</v>
      </c>
      <c r="I358">
        <f t="shared" si="150"/>
        <v>1.1195687429327048E-4</v>
      </c>
      <c r="J358" s="4">
        <f t="shared" si="166"/>
        <v>757.72463614281037</v>
      </c>
      <c r="K358" s="40">
        <f t="shared" si="167"/>
        <v>6.768004563596107</v>
      </c>
      <c r="L358" s="40">
        <f t="shared" si="151"/>
        <v>0</v>
      </c>
      <c r="M358" s="10">
        <f t="shared" si="168"/>
        <v>1.1111735621340153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8.5424898874392543</v>
      </c>
      <c r="Q358" s="42">
        <f t="shared" si="170"/>
        <v>0.72531316068840812</v>
      </c>
      <c r="R358" s="4">
        <f t="shared" si="171"/>
        <v>76919.998014985802</v>
      </c>
      <c r="S358">
        <f t="shared" si="152"/>
        <v>7.6919998014985798E-5</v>
      </c>
      <c r="T358" s="41">
        <f t="shared" si="153"/>
        <v>7.4793053725365536E-4</v>
      </c>
      <c r="U358" s="42">
        <f t="shared" si="172"/>
        <v>0.13658376367528968</v>
      </c>
      <c r="V358" s="42">
        <f t="shared" si="173"/>
        <v>0.12901975399341464</v>
      </c>
      <c r="W358" s="42">
        <f t="shared" si="174"/>
        <v>0.12838495597395561</v>
      </c>
      <c r="X358" s="42">
        <f t="shared" si="175"/>
        <v>6.3479801945903747E-4</v>
      </c>
      <c r="Y358" s="42">
        <f t="shared" si="179"/>
        <v>2.4140079331776022E-3</v>
      </c>
      <c r="Z358" s="10">
        <f t="shared" si="176"/>
        <v>3.2275830614453285</v>
      </c>
      <c r="AA358">
        <f t="shared" si="154"/>
        <v>1111526.4232862461</v>
      </c>
      <c r="AB358" s="10">
        <f t="shared" si="155"/>
        <v>1.1115264232862461</v>
      </c>
      <c r="AC358" s="10">
        <f t="shared" si="156"/>
        <v>1.0105264232862461</v>
      </c>
      <c r="AD358" s="3">
        <f t="shared" si="157"/>
        <v>146.55930722063033</v>
      </c>
      <c r="AI358" s="94">
        <f t="shared" si="158"/>
        <v>0.12838495597395561</v>
      </c>
    </row>
    <row r="359" spans="2:35">
      <c r="B359" s="39">
        <f t="shared" si="159"/>
        <v>331</v>
      </c>
      <c r="C359" s="42">
        <f t="shared" si="160"/>
        <v>5.9532374100707788</v>
      </c>
      <c r="D359" s="10">
        <f t="shared" si="161"/>
        <v>9.0467625899291235</v>
      </c>
      <c r="E359" s="40">
        <f t="shared" si="162"/>
        <v>27.906474820141753</v>
      </c>
      <c r="F359" s="40">
        <f t="shared" si="163"/>
        <v>46</v>
      </c>
      <c r="G359" s="3">
        <f t="shared" si="164"/>
        <v>73.093525179858247</v>
      </c>
      <c r="H359" s="3">
        <f t="shared" si="165"/>
        <v>111.95687429327049</v>
      </c>
      <c r="I359">
        <f t="shared" ref="I359:I422" si="180">H359/1000^2</f>
        <v>1.1195687429327048E-4</v>
      </c>
      <c r="J359" s="4">
        <f t="shared" si="166"/>
        <v>759.30043241650719</v>
      </c>
      <c r="K359" s="40">
        <f t="shared" si="167"/>
        <v>6.7820795927860882</v>
      </c>
      <c r="L359" s="40">
        <f t="shared" ref="L359:L422" si="181">IF((gstar-K359)&lt;0,0,gstar-K359)</f>
        <v>0</v>
      </c>
      <c r="M359" s="10">
        <f t="shared" si="168"/>
        <v>1.1115264232862461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8.5433551544595545</v>
      </c>
      <c r="Q359" s="42">
        <f t="shared" si="170"/>
        <v>0.72741837710346013</v>
      </c>
      <c r="R359" s="4">
        <f t="shared" si="171"/>
        <v>76766.98180058015</v>
      </c>
      <c r="S359">
        <f t="shared" ref="S359:S422" si="182">R359/1000^3</f>
        <v>7.6766981800580156E-5</v>
      </c>
      <c r="T359" s="41">
        <f t="shared" ref="T359:T422" si="183">(vc/1000^3-S359)</f>
        <v>7.4808355346806096E-4</v>
      </c>
      <c r="U359" s="42">
        <f t="shared" si="172"/>
        <v>0.13631205890401812</v>
      </c>
      <c r="V359" s="42">
        <f t="shared" si="173"/>
        <v>0.12906263191228495</v>
      </c>
      <c r="W359" s="42">
        <f t="shared" si="174"/>
        <v>0.12842980179569574</v>
      </c>
      <c r="X359" s="42">
        <f t="shared" si="175"/>
        <v>6.328301165892114E-4</v>
      </c>
      <c r="Y359" s="42">
        <f t="shared" si="179"/>
        <v>2.4153401775269851E-3</v>
      </c>
      <c r="Z359" s="10">
        <f t="shared" si="176"/>
        <v>3.2287037541858039</v>
      </c>
      <c r="AA359">
        <f t="shared" ref="AA359:AA422" si="184">Z359*rat*to+patm*1000000</f>
        <v>1111877.3018244824</v>
      </c>
      <c r="AB359" s="10">
        <f t="shared" ref="AB359:AB422" si="185">AA359/1000000</f>
        <v>1.1118773018244823</v>
      </c>
      <c r="AC359" s="10">
        <f t="shared" ref="AC359:AC422" si="186">AB359-patm</f>
        <v>1.0108773018244823</v>
      </c>
      <c r="AD359" s="3">
        <f t="shared" ref="AD359:AD422" si="187">AC359*1000000/6895</f>
        <v>146.61019605866312</v>
      </c>
      <c r="AI359" s="94">
        <f t="shared" ref="AI359:AI422" si="188">($M359-patm)*1000000*$I359/SQRT(rat*to)*SQRT(k)*(2/(k+1))^((k+1)/2/(k-1))</f>
        <v>0.12842980179569574</v>
      </c>
    </row>
    <row r="360" spans="2:35">
      <c r="B360" s="39">
        <f t="shared" ref="B360:B423" si="189">1+B359</f>
        <v>332</v>
      </c>
      <c r="C360" s="42">
        <f t="shared" ref="C360:C423" si="190">xincp+C359</f>
        <v>5.9712230215815669</v>
      </c>
      <c r="D360" s="10">
        <f t="shared" ref="D360:D423" si="191">(F360-E360)/2</f>
        <v>9.0287769784183354</v>
      </c>
      <c r="E360" s="40">
        <f t="shared" ref="E360:E423" si="192">E359+ci*2*xincp</f>
        <v>27.942446043163329</v>
      </c>
      <c r="F360" s="40">
        <f t="shared" ref="F360:F423" si="193">F359-osi*2*xincp</f>
        <v>46</v>
      </c>
      <c r="G360" s="3">
        <f t="shared" ref="G360:G423" si="194">G359-ei*n*2*xincp</f>
        <v>73.057553956836671</v>
      </c>
      <c r="H360" s="3">
        <f t="shared" ref="H360:H423" si="195">PI()/4*(dto+erate*(two-D360)/two)^2</f>
        <v>111.95687429327049</v>
      </c>
      <c r="I360">
        <f t="shared" si="180"/>
        <v>1.1195687429327048E-4</v>
      </c>
      <c r="J360" s="4">
        <f t="shared" ref="J360:J423" si="196">PI()/4*dc^2-PI()/4*(F360^2-E360^2)</f>
        <v>760.87826118894463</v>
      </c>
      <c r="K360" s="40">
        <f t="shared" ref="K360:K423" si="197">J360/H360</f>
        <v>6.7961727762765838</v>
      </c>
      <c r="L360" s="40">
        <f t="shared" si="181"/>
        <v>0</v>
      </c>
      <c r="M360" s="10">
        <f t="shared" ref="M360:M423" si="198">AB359</f>
        <v>1.1118773018244823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8.5442153743544047</v>
      </c>
      <c r="Q360" s="42">
        <f t="shared" ref="Q360:Q423" si="200">xincp/P360+Q359</f>
        <v>0.72952338156820851</v>
      </c>
      <c r="R360" s="4">
        <f t="shared" ref="R360:R423" si="201">PI()/4*(F360^2-E360^2)*G360</f>
        <v>76613.930463426499</v>
      </c>
      <c r="S360">
        <f t="shared" si="182"/>
        <v>7.6613930463426502E-5</v>
      </c>
      <c r="T360" s="41">
        <f t="shared" si="183"/>
        <v>7.482366048052147E-4</v>
      </c>
      <c r="U360" s="42">
        <f t="shared" ref="U360:U423" si="202">rhopgrain*R360/1000^2</f>
        <v>0.13604029176668792</v>
      </c>
      <c r="V360" s="42">
        <f t="shared" ref="V360:V423" si="203">(U359-U360)/(Q360-Q359)</f>
        <v>0.12910525458799696</v>
      </c>
      <c r="W360" s="42">
        <f t="shared" ref="W360:W423" si="204">IF(V360&lt;AI360,IF(AB359&gt;pbd,AI360,0),AI360)</f>
        <v>0.12847439564310201</v>
      </c>
      <c r="X360" s="42">
        <f t="shared" ref="X360:X423" si="205">V360-W360</f>
        <v>6.3085894489495198E-4</v>
      </c>
      <c r="Y360" s="42">
        <f t="shared" si="179"/>
        <v>2.4166681384226152E-3</v>
      </c>
      <c r="Z360" s="10">
        <f t="shared" ref="Z360:Z423" si="206">Y360/T360</f>
        <v>3.2298181122156358</v>
      </c>
      <c r="AA360">
        <f t="shared" si="184"/>
        <v>1112226.1970233689</v>
      </c>
      <c r="AB360" s="10">
        <f t="shared" si="185"/>
        <v>1.1122261970233689</v>
      </c>
      <c r="AC360" s="10">
        <f t="shared" si="186"/>
        <v>1.0112261970233689</v>
      </c>
      <c r="AD360" s="3">
        <f t="shared" si="187"/>
        <v>146.66079724776924</v>
      </c>
      <c r="AI360" s="94">
        <f t="shared" si="188"/>
        <v>0.12847439564310201</v>
      </c>
    </row>
    <row r="361" spans="2:35">
      <c r="B361" s="39">
        <f t="shared" si="189"/>
        <v>333</v>
      </c>
      <c r="C361" s="42">
        <f t="shared" si="190"/>
        <v>5.9892086330923551</v>
      </c>
      <c r="D361" s="10">
        <f t="shared" si="191"/>
        <v>9.0107913669075472</v>
      </c>
      <c r="E361" s="40">
        <f t="shared" si="192"/>
        <v>27.978417266184906</v>
      </c>
      <c r="F361" s="40">
        <f t="shared" si="193"/>
        <v>46</v>
      </c>
      <c r="G361" s="3">
        <f t="shared" si="194"/>
        <v>73.021582733815094</v>
      </c>
      <c r="H361" s="3">
        <f t="shared" si="195"/>
        <v>111.95687429327049</v>
      </c>
      <c r="I361">
        <f t="shared" si="180"/>
        <v>1.1195687429327048E-4</v>
      </c>
      <c r="J361" s="4">
        <f t="shared" si="196"/>
        <v>762.45812246012269</v>
      </c>
      <c r="K361" s="40">
        <f t="shared" si="197"/>
        <v>6.8102841140675947</v>
      </c>
      <c r="L361" s="40">
        <f t="shared" si="181"/>
        <v>0</v>
      </c>
      <c r="M361" s="10">
        <f t="shared" si="198"/>
        <v>1.1122261970233689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8.5450705485783924</v>
      </c>
      <c r="Q361" s="42">
        <f t="shared" si="200"/>
        <v>0.73162817536815905</v>
      </c>
      <c r="R361" s="4">
        <f t="shared" si="201"/>
        <v>76460.844222859232</v>
      </c>
      <c r="S361">
        <f t="shared" si="182"/>
        <v>7.6460844222859232E-5</v>
      </c>
      <c r="T361" s="41">
        <f t="shared" si="183"/>
        <v>7.4838969104578192E-4</v>
      </c>
      <c r="U361" s="42">
        <f t="shared" si="202"/>
        <v>0.13576846265276221</v>
      </c>
      <c r="V361" s="42">
        <f t="shared" si="203"/>
        <v>0.12914762193431514</v>
      </c>
      <c r="W361" s="42">
        <f t="shared" si="204"/>
        <v>0.12851873742398762</v>
      </c>
      <c r="X361" s="42">
        <f t="shared" si="205"/>
        <v>6.2888451032752646E-4</v>
      </c>
      <c r="Y361" s="42">
        <f t="shared" si="179"/>
        <v>2.4179918106408374E-3</v>
      </c>
      <c r="Z361" s="10">
        <f t="shared" si="206"/>
        <v>3.2309261332314629</v>
      </c>
      <c r="AA361">
        <f t="shared" si="184"/>
        <v>1112573.1081617451</v>
      </c>
      <c r="AB361" s="10">
        <f t="shared" si="185"/>
        <v>1.1125731081617452</v>
      </c>
      <c r="AC361" s="10">
        <f t="shared" si="186"/>
        <v>1.0115731081617452</v>
      </c>
      <c r="AD361" s="3">
        <f t="shared" si="187"/>
        <v>146.71111068335679</v>
      </c>
      <c r="AI361" s="94">
        <f t="shared" si="188"/>
        <v>0.12851873742398762</v>
      </c>
    </row>
    <row r="362" spans="2:35">
      <c r="B362" s="39">
        <f t="shared" si="189"/>
        <v>334</v>
      </c>
      <c r="C362" s="42">
        <f t="shared" si="190"/>
        <v>6.0071942446031432</v>
      </c>
      <c r="D362" s="10">
        <f t="shared" si="191"/>
        <v>8.9928057553967591</v>
      </c>
      <c r="E362" s="40">
        <f t="shared" si="192"/>
        <v>28.014388489206482</v>
      </c>
      <c r="F362" s="40">
        <f t="shared" si="193"/>
        <v>46</v>
      </c>
      <c r="G362" s="3">
        <f t="shared" si="194"/>
        <v>72.985611510793518</v>
      </c>
      <c r="H362" s="3">
        <f t="shared" si="195"/>
        <v>111.95687429327049</v>
      </c>
      <c r="I362">
        <f t="shared" si="180"/>
        <v>1.1195687429327048E-4</v>
      </c>
      <c r="J362" s="4">
        <f t="shared" si="196"/>
        <v>764.0400162300416</v>
      </c>
      <c r="K362" s="40">
        <f t="shared" si="197"/>
        <v>6.8244136061591227</v>
      </c>
      <c r="L362" s="40">
        <f t="shared" si="181"/>
        <v>0</v>
      </c>
      <c r="M362" s="10">
        <f t="shared" si="198"/>
        <v>1.1125731081617452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8.5459206785768007</v>
      </c>
      <c r="Q362" s="42">
        <f t="shared" si="200"/>
        <v>0.73373275978770258</v>
      </c>
      <c r="R362" s="4">
        <f t="shared" si="201"/>
        <v>76307.723298212717</v>
      </c>
      <c r="S362">
        <f t="shared" si="182"/>
        <v>7.6307723298212719E-5</v>
      </c>
      <c r="T362" s="41">
        <f t="shared" si="183"/>
        <v>7.4854281197042844E-4</v>
      </c>
      <c r="U362" s="42">
        <f t="shared" si="202"/>
        <v>0.13549657195170439</v>
      </c>
      <c r="V362" s="42">
        <f t="shared" si="203"/>
        <v>0.12918973386526866</v>
      </c>
      <c r="W362" s="42">
        <f t="shared" si="204"/>
        <v>0.1285628270466988</v>
      </c>
      <c r="X362" s="42">
        <f t="shared" si="205"/>
        <v>6.2690681856986119E-4</v>
      </c>
      <c r="Y362" s="42">
        <f t="shared" si="179"/>
        <v>2.4193111889637053E-3</v>
      </c>
      <c r="Z362" s="10">
        <f t="shared" si="206"/>
        <v>3.232027814942509</v>
      </c>
      <c r="AA362">
        <f t="shared" si="184"/>
        <v>1112918.03452239</v>
      </c>
      <c r="AB362" s="10">
        <f t="shared" si="185"/>
        <v>1.1129180345223899</v>
      </c>
      <c r="AC362" s="10">
        <f t="shared" si="186"/>
        <v>1.0119180345223899</v>
      </c>
      <c r="AD362" s="3">
        <f t="shared" si="187"/>
        <v>146.76113626140534</v>
      </c>
      <c r="AI362" s="94">
        <f t="shared" si="188"/>
        <v>0.1285628270466988</v>
      </c>
    </row>
    <row r="363" spans="2:35">
      <c r="B363" s="39">
        <f t="shared" si="189"/>
        <v>335</v>
      </c>
      <c r="C363" s="42">
        <f t="shared" si="190"/>
        <v>6.0251798561139314</v>
      </c>
      <c r="D363" s="10">
        <f t="shared" si="191"/>
        <v>8.9748201438859709</v>
      </c>
      <c r="E363" s="40">
        <f t="shared" si="192"/>
        <v>28.050359712228058</v>
      </c>
      <c r="F363" s="40">
        <f t="shared" si="193"/>
        <v>46</v>
      </c>
      <c r="G363" s="3">
        <f t="shared" si="194"/>
        <v>72.949640287771942</v>
      </c>
      <c r="H363" s="3">
        <f t="shared" si="195"/>
        <v>111.95687429327049</v>
      </c>
      <c r="I363">
        <f t="shared" si="180"/>
        <v>1.1195687429327048E-4</v>
      </c>
      <c r="J363" s="4">
        <f t="shared" si="196"/>
        <v>765.62394249870135</v>
      </c>
      <c r="K363" s="40">
        <f t="shared" si="197"/>
        <v>6.838561252551167</v>
      </c>
      <c r="L363" s="40">
        <f t="shared" si="181"/>
        <v>0</v>
      </c>
      <c r="M363" s="10">
        <f t="shared" si="198"/>
        <v>1.1129180345223899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8.5467657657850022</v>
      </c>
      <c r="Q363" s="42">
        <f t="shared" si="200"/>
        <v>0.73583713611012258</v>
      </c>
      <c r="R363" s="4">
        <f t="shared" si="201"/>
        <v>76154.567908821366</v>
      </c>
      <c r="S363">
        <f t="shared" si="182"/>
        <v>7.6154567908821372E-5</v>
      </c>
      <c r="T363" s="41">
        <f t="shared" si="183"/>
        <v>7.4869596735981981E-4</v>
      </c>
      <c r="U363" s="42">
        <f t="shared" si="202"/>
        <v>0.13522462005297775</v>
      </c>
      <c r="V363" s="42">
        <f t="shared" si="203"/>
        <v>0.12923159029555176</v>
      </c>
      <c r="W363" s="42">
        <f t="shared" si="204"/>
        <v>0.12860666442008253</v>
      </c>
      <c r="X363" s="42">
        <f t="shared" si="205"/>
        <v>6.2492587546922329E-4</v>
      </c>
      <c r="Y363" s="42">
        <f t="shared" si="179"/>
        <v>2.4206262681793103E-3</v>
      </c>
      <c r="Z363" s="10">
        <f t="shared" si="206"/>
        <v>3.2331231550709938</v>
      </c>
      <c r="AA363">
        <f t="shared" si="184"/>
        <v>1113260.9753921516</v>
      </c>
      <c r="AB363" s="10">
        <f t="shared" si="185"/>
        <v>1.1132609753921516</v>
      </c>
      <c r="AC363" s="10">
        <f t="shared" si="186"/>
        <v>1.0122609753921517</v>
      </c>
      <c r="AD363" s="3">
        <f t="shared" si="187"/>
        <v>146.81087387848464</v>
      </c>
      <c r="AI363" s="94">
        <f t="shared" si="188"/>
        <v>0.12860666442008253</v>
      </c>
    </row>
    <row r="364" spans="2:35">
      <c r="B364" s="39">
        <f t="shared" si="189"/>
        <v>336</v>
      </c>
      <c r="C364" s="42">
        <f t="shared" si="190"/>
        <v>6.0431654676247195</v>
      </c>
      <c r="D364" s="10">
        <f t="shared" si="191"/>
        <v>8.9568345323751828</v>
      </c>
      <c r="E364" s="40">
        <f t="shared" si="192"/>
        <v>28.086330935249634</v>
      </c>
      <c r="F364" s="40">
        <f t="shared" si="193"/>
        <v>46</v>
      </c>
      <c r="G364" s="3">
        <f t="shared" si="194"/>
        <v>72.913669064750366</v>
      </c>
      <c r="H364" s="3">
        <f t="shared" si="195"/>
        <v>111.95687429327049</v>
      </c>
      <c r="I364">
        <f t="shared" si="180"/>
        <v>1.1195687429327048E-4</v>
      </c>
      <c r="J364" s="4">
        <f t="shared" si="196"/>
        <v>767.20990126610172</v>
      </c>
      <c r="K364" s="40">
        <f t="shared" si="197"/>
        <v>6.8527270532437257</v>
      </c>
      <c r="L364" s="40">
        <f t="shared" si="181"/>
        <v>0</v>
      </c>
      <c r="M364" s="10">
        <f t="shared" si="198"/>
        <v>1.1132609753921516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8.5476058116287881</v>
      </c>
      <c r="Q364" s="42">
        <f t="shared" si="200"/>
        <v>0.73794130561760252</v>
      </c>
      <c r="R364" s="4">
        <f t="shared" si="201"/>
        <v>76001.378274019589</v>
      </c>
      <c r="S364">
        <f t="shared" si="182"/>
        <v>7.600137827401959E-5</v>
      </c>
      <c r="T364" s="41">
        <f t="shared" si="183"/>
        <v>7.4884915699462162E-4</v>
      </c>
      <c r="U364" s="42">
        <f t="shared" si="202"/>
        <v>0.13495260734604564</v>
      </c>
      <c r="V364" s="42">
        <f t="shared" si="203"/>
        <v>0.12927319114033203</v>
      </c>
      <c r="W364" s="42">
        <f t="shared" si="204"/>
        <v>0.12865024945350295</v>
      </c>
      <c r="X364" s="42">
        <f t="shared" si="205"/>
        <v>6.2294168682908158E-4</v>
      </c>
      <c r="Y364" s="42">
        <f t="shared" si="179"/>
        <v>2.421937043081674E-3</v>
      </c>
      <c r="Z364" s="10">
        <f t="shared" si="206"/>
        <v>3.2342121513519562</v>
      </c>
      <c r="AA364">
        <f t="shared" si="184"/>
        <v>1113601.9300618912</v>
      </c>
      <c r="AB364" s="10">
        <f t="shared" si="185"/>
        <v>1.1136019300618911</v>
      </c>
      <c r="AC364" s="10">
        <f t="shared" si="186"/>
        <v>1.0126019300618911</v>
      </c>
      <c r="AD364" s="3">
        <f t="shared" si="187"/>
        <v>146.86032343174634</v>
      </c>
      <c r="AI364" s="94">
        <f t="shared" si="188"/>
        <v>0.12865024945350295</v>
      </c>
    </row>
    <row r="365" spans="2:35">
      <c r="B365" s="39">
        <f t="shared" si="189"/>
        <v>337</v>
      </c>
      <c r="C365" s="42">
        <f t="shared" si="190"/>
        <v>6.0611510791355077</v>
      </c>
      <c r="D365" s="10">
        <f t="shared" si="191"/>
        <v>8.9388489208643946</v>
      </c>
      <c r="E365" s="40">
        <f t="shared" si="192"/>
        <v>28.122302158271211</v>
      </c>
      <c r="F365" s="40">
        <f t="shared" si="193"/>
        <v>46</v>
      </c>
      <c r="G365" s="3">
        <f t="shared" si="194"/>
        <v>72.877697841728789</v>
      </c>
      <c r="H365" s="3">
        <f t="shared" si="195"/>
        <v>111.95687429327049</v>
      </c>
      <c r="I365">
        <f t="shared" si="180"/>
        <v>1.1195687429327048E-4</v>
      </c>
      <c r="J365" s="4">
        <f t="shared" si="196"/>
        <v>768.79789253224294</v>
      </c>
      <c r="K365" s="40">
        <f t="shared" si="197"/>
        <v>6.8669110082368023</v>
      </c>
      <c r="L365" s="40">
        <f t="shared" si="181"/>
        <v>0</v>
      </c>
      <c r="M365" s="10">
        <f t="shared" si="198"/>
        <v>1.1136019300618911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8.5484408175242557</v>
      </c>
      <c r="Q365" s="42">
        <f t="shared" si="200"/>
        <v>0.74004526959123351</v>
      </c>
      <c r="R365" s="4">
        <f t="shared" si="201"/>
        <v>75848.154613141756</v>
      </c>
      <c r="S365">
        <f t="shared" si="182"/>
        <v>7.5848154613141757E-5</v>
      </c>
      <c r="T365" s="41">
        <f t="shared" si="183"/>
        <v>7.4900238065549944E-4</v>
      </c>
      <c r="U365" s="42">
        <f t="shared" si="202"/>
        <v>0.13468053422037127</v>
      </c>
      <c r="V365" s="42">
        <f t="shared" si="203"/>
        <v>0.12931453631538703</v>
      </c>
      <c r="W365" s="42">
        <f t="shared" si="204"/>
        <v>0.12869358205683415</v>
      </c>
      <c r="X365" s="42">
        <f t="shared" si="205"/>
        <v>6.2095425855288044E-4</v>
      </c>
      <c r="Y365" s="42">
        <f t="shared" si="179"/>
        <v>2.4232435084709418E-3</v>
      </c>
      <c r="Z365" s="10">
        <f t="shared" si="206"/>
        <v>3.235294801533485</v>
      </c>
      <c r="AA365">
        <f t="shared" si="184"/>
        <v>1113940.897826557</v>
      </c>
      <c r="AB365" s="10">
        <f t="shared" si="185"/>
        <v>1.113940897826557</v>
      </c>
      <c r="AC365" s="10">
        <f t="shared" si="186"/>
        <v>1.0129408978265571</v>
      </c>
      <c r="AD365" s="3">
        <f t="shared" si="187"/>
        <v>146.90948481893503</v>
      </c>
      <c r="AI365" s="94">
        <f t="shared" si="188"/>
        <v>0.12869358205683415</v>
      </c>
    </row>
    <row r="366" spans="2:35">
      <c r="B366" s="39">
        <f t="shared" si="189"/>
        <v>338</v>
      </c>
      <c r="C366" s="42">
        <f t="shared" si="190"/>
        <v>6.0791366906462958</v>
      </c>
      <c r="D366" s="10">
        <f t="shared" si="191"/>
        <v>8.9208633093536065</v>
      </c>
      <c r="E366" s="40">
        <f t="shared" si="192"/>
        <v>28.158273381292787</v>
      </c>
      <c r="F366" s="40">
        <f t="shared" si="193"/>
        <v>46</v>
      </c>
      <c r="G366" s="3">
        <f t="shared" si="194"/>
        <v>72.841726618707213</v>
      </c>
      <c r="H366" s="3">
        <f t="shared" si="195"/>
        <v>111.95687429327049</v>
      </c>
      <c r="I366">
        <f t="shared" si="180"/>
        <v>1.1195687429327048E-4</v>
      </c>
      <c r="J366" s="4">
        <f t="shared" si="196"/>
        <v>770.38791629712478</v>
      </c>
      <c r="K366" s="40">
        <f t="shared" si="197"/>
        <v>6.8811131175303926</v>
      </c>
      <c r="L366" s="40">
        <f t="shared" si="181"/>
        <v>0</v>
      </c>
      <c r="M366" s="10">
        <f t="shared" si="198"/>
        <v>1.113940897826557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8.5492707848780025</v>
      </c>
      <c r="Q366" s="42">
        <f t="shared" si="200"/>
        <v>0.74214902931102167</v>
      </c>
      <c r="R366" s="4">
        <f t="shared" si="201"/>
        <v>75694.897145522293</v>
      </c>
      <c r="S366">
        <f t="shared" si="182"/>
        <v>7.5694897145522298E-5</v>
      </c>
      <c r="T366" s="41">
        <f t="shared" si="183"/>
        <v>7.4915563812311885E-4</v>
      </c>
      <c r="U366" s="42">
        <f t="shared" si="202"/>
        <v>0.13440840106541813</v>
      </c>
      <c r="V366" s="42">
        <f t="shared" si="203"/>
        <v>0.12935562573683299</v>
      </c>
      <c r="W366" s="42">
        <f t="shared" si="204"/>
        <v>0.12873666214046978</v>
      </c>
      <c r="X366" s="42">
        <f t="shared" si="205"/>
        <v>6.1896359636320897E-4</v>
      </c>
      <c r="Y366" s="42">
        <f t="shared" si="179"/>
        <v>2.4245456591529858E-3</v>
      </c>
      <c r="Z366" s="10">
        <f t="shared" si="206"/>
        <v>3.2363711033761553</v>
      </c>
      <c r="AA366">
        <f t="shared" si="184"/>
        <v>1114277.8779850048</v>
      </c>
      <c r="AB366" s="10">
        <f t="shared" si="185"/>
        <v>1.1142778779850049</v>
      </c>
      <c r="AC366" s="10">
        <f t="shared" si="186"/>
        <v>1.0132778779850049</v>
      </c>
      <c r="AD366" s="3">
        <f t="shared" si="187"/>
        <v>146.95835793836184</v>
      </c>
      <c r="AI366" s="94">
        <f t="shared" si="188"/>
        <v>0.12873666214046978</v>
      </c>
    </row>
    <row r="367" spans="2:35">
      <c r="B367" s="39">
        <f t="shared" si="189"/>
        <v>339</v>
      </c>
      <c r="C367" s="42">
        <f t="shared" si="190"/>
        <v>6.097122302157084</v>
      </c>
      <c r="D367" s="10">
        <f t="shared" si="191"/>
        <v>8.9028776978428183</v>
      </c>
      <c r="E367" s="40">
        <f t="shared" si="192"/>
        <v>28.194244604314363</v>
      </c>
      <c r="F367" s="40">
        <f t="shared" si="193"/>
        <v>46</v>
      </c>
      <c r="G367" s="3">
        <f t="shared" si="194"/>
        <v>72.805755395685637</v>
      </c>
      <c r="H367" s="3">
        <f t="shared" si="195"/>
        <v>111.95687429327049</v>
      </c>
      <c r="I367">
        <f t="shared" si="180"/>
        <v>1.1195687429327048E-4</v>
      </c>
      <c r="J367" s="4">
        <f t="shared" si="196"/>
        <v>771.97997256074746</v>
      </c>
      <c r="K367" s="40">
        <f t="shared" si="197"/>
        <v>6.8953333811245008</v>
      </c>
      <c r="L367" s="40">
        <f t="shared" si="181"/>
        <v>0</v>
      </c>
      <c r="M367" s="10">
        <f t="shared" si="198"/>
        <v>1.1142778779850049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8.5500957150867034</v>
      </c>
      <c r="Q367" s="42">
        <f t="shared" si="200"/>
        <v>0.7442525860558955</v>
      </c>
      <c r="R367" s="4">
        <f t="shared" si="201"/>
        <v>75541.606090495581</v>
      </c>
      <c r="S367">
        <f t="shared" si="182"/>
        <v>7.5541606090495582E-5</v>
      </c>
      <c r="T367" s="41">
        <f t="shared" si="183"/>
        <v>7.4930892917814563E-4</v>
      </c>
      <c r="U367" s="42">
        <f t="shared" si="202"/>
        <v>0.1341362082706494</v>
      </c>
      <c r="V367" s="42">
        <f t="shared" si="203"/>
        <v>0.12939645932159186</v>
      </c>
      <c r="W367" s="42">
        <f t="shared" si="204"/>
        <v>0.12877948961529997</v>
      </c>
      <c r="X367" s="42">
        <f t="shared" si="205"/>
        <v>6.1696970629188108E-4</v>
      </c>
      <c r="Y367" s="42">
        <f t="shared" si="179"/>
        <v>2.4258434899400391E-3</v>
      </c>
      <c r="Z367" s="10">
        <f t="shared" si="206"/>
        <v>3.237441054653845</v>
      </c>
      <c r="AA367">
        <f t="shared" si="184"/>
        <v>1114612.8698402573</v>
      </c>
      <c r="AB367" s="10">
        <f t="shared" si="185"/>
        <v>1.1146128698402573</v>
      </c>
      <c r="AC367" s="10">
        <f t="shared" si="186"/>
        <v>1.0136128698402573</v>
      </c>
      <c r="AD367" s="3">
        <f t="shared" si="187"/>
        <v>147.00694268894233</v>
      </c>
      <c r="AI367" s="94">
        <f t="shared" si="188"/>
        <v>0.12877948961529997</v>
      </c>
    </row>
    <row r="368" spans="2:35">
      <c r="B368" s="39">
        <f t="shared" si="189"/>
        <v>340</v>
      </c>
      <c r="C368" s="42">
        <f t="shared" si="190"/>
        <v>6.1151079136678721</v>
      </c>
      <c r="D368" s="10">
        <f t="shared" si="191"/>
        <v>8.8848920863320302</v>
      </c>
      <c r="E368" s="40">
        <f t="shared" si="192"/>
        <v>28.23021582733594</v>
      </c>
      <c r="F368" s="40">
        <f t="shared" si="193"/>
        <v>46</v>
      </c>
      <c r="G368" s="3">
        <f t="shared" si="194"/>
        <v>72.76978417266406</v>
      </c>
      <c r="H368" s="3">
        <f t="shared" si="195"/>
        <v>111.95687429327049</v>
      </c>
      <c r="I368">
        <f t="shared" si="180"/>
        <v>1.1195687429327048E-4</v>
      </c>
      <c r="J368" s="4">
        <f t="shared" si="196"/>
        <v>773.57406132311098</v>
      </c>
      <c r="K368" s="40">
        <f t="shared" si="197"/>
        <v>6.9095717990191252</v>
      </c>
      <c r="L368" s="40">
        <f t="shared" si="181"/>
        <v>0</v>
      </c>
      <c r="M368" s="10">
        <f t="shared" si="198"/>
        <v>1.1146128698402573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8.5509156095377605</v>
      </c>
      <c r="Q368" s="42">
        <f t="shared" si="200"/>
        <v>0.74635594110371362</v>
      </c>
      <c r="R368" s="4">
        <f t="shared" si="201"/>
        <v>75388.281667396004</v>
      </c>
      <c r="S368">
        <f t="shared" si="182"/>
        <v>7.5388281667396008E-5</v>
      </c>
      <c r="T368" s="41">
        <f t="shared" si="183"/>
        <v>7.4946225360124515E-4</v>
      </c>
      <c r="U368" s="42">
        <f t="shared" si="202"/>
        <v>0.13386395622552838</v>
      </c>
      <c r="V368" s="42">
        <f t="shared" si="203"/>
        <v>0.12943703698690137</v>
      </c>
      <c r="W368" s="42">
        <f t="shared" si="204"/>
        <v>0.12882206439274449</v>
      </c>
      <c r="X368" s="42">
        <f t="shared" si="205"/>
        <v>6.1497259415688177E-4</v>
      </c>
      <c r="Y368" s="42">
        <f t="shared" si="179"/>
        <v>2.4271369956502288E-3</v>
      </c>
      <c r="Z368" s="10">
        <f t="shared" si="206"/>
        <v>3.2385046531530834</v>
      </c>
      <c r="AA368">
        <f t="shared" si="184"/>
        <v>1114945.8726992966</v>
      </c>
      <c r="AB368" s="10">
        <f t="shared" si="185"/>
        <v>1.1149458726992965</v>
      </c>
      <c r="AC368" s="10">
        <f t="shared" si="186"/>
        <v>1.0139458726992965</v>
      </c>
      <c r="AD368" s="3">
        <f t="shared" si="187"/>
        <v>147.05523897016627</v>
      </c>
      <c r="AI368" s="94">
        <f t="shared" si="188"/>
        <v>0.12882206439274449</v>
      </c>
    </row>
    <row r="369" spans="2:35">
      <c r="B369" s="39">
        <f t="shared" si="189"/>
        <v>341</v>
      </c>
      <c r="C369" s="42">
        <f t="shared" si="190"/>
        <v>6.1330935251786602</v>
      </c>
      <c r="D369" s="10">
        <f t="shared" si="191"/>
        <v>8.8669064748212421</v>
      </c>
      <c r="E369" s="40">
        <f t="shared" si="192"/>
        <v>28.266187050357516</v>
      </c>
      <c r="F369" s="40">
        <f t="shared" si="193"/>
        <v>46</v>
      </c>
      <c r="G369" s="3">
        <f t="shared" si="194"/>
        <v>72.733812949642484</v>
      </c>
      <c r="H369" s="3">
        <f t="shared" si="195"/>
        <v>111.95687429327049</v>
      </c>
      <c r="I369">
        <f t="shared" si="180"/>
        <v>1.1195687429327048E-4</v>
      </c>
      <c r="J369" s="4">
        <f t="shared" si="196"/>
        <v>775.17018258421513</v>
      </c>
      <c r="K369" s="40">
        <f t="shared" si="197"/>
        <v>6.9238283712142641</v>
      </c>
      <c r="L369" s="40">
        <f t="shared" si="181"/>
        <v>0</v>
      </c>
      <c r="M369" s="10">
        <f t="shared" si="198"/>
        <v>1.1149458726992965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8.5517304696088168</v>
      </c>
      <c r="Q369" s="42">
        <f t="shared" si="200"/>
        <v>0.74845909573127178</v>
      </c>
      <c r="R369" s="4">
        <f t="shared" si="201"/>
        <v>75234.924095557973</v>
      </c>
      <c r="S369">
        <f t="shared" si="182"/>
        <v>7.5234924095557974E-5</v>
      </c>
      <c r="T369" s="41">
        <f t="shared" si="183"/>
        <v>7.496156111730832E-4</v>
      </c>
      <c r="U369" s="42">
        <f t="shared" si="202"/>
        <v>0.13359164531951845</v>
      </c>
      <c r="V369" s="42">
        <f t="shared" si="203"/>
        <v>0.1294773586505589</v>
      </c>
      <c r="W369" s="42">
        <f t="shared" si="204"/>
        <v>0.12886438638472639</v>
      </c>
      <c r="X369" s="42">
        <f t="shared" si="205"/>
        <v>6.1297226583251208E-4</v>
      </c>
      <c r="Y369" s="42">
        <f t="shared" si="179"/>
        <v>2.4284261711076793E-3</v>
      </c>
      <c r="Z369" s="10">
        <f t="shared" si="206"/>
        <v>3.2395618966731545</v>
      </c>
      <c r="AA369">
        <f t="shared" si="184"/>
        <v>1115276.8858730989</v>
      </c>
      <c r="AB369" s="10">
        <f t="shared" si="185"/>
        <v>1.1152768858730988</v>
      </c>
      <c r="AC369" s="10">
        <f t="shared" si="186"/>
        <v>1.0142768858730988</v>
      </c>
      <c r="AD369" s="3">
        <f t="shared" si="187"/>
        <v>147.10324668210282</v>
      </c>
      <c r="AI369" s="94">
        <f t="shared" si="188"/>
        <v>0.12886438638472639</v>
      </c>
    </row>
    <row r="370" spans="2:35">
      <c r="B370" s="39">
        <f t="shared" si="189"/>
        <v>342</v>
      </c>
      <c r="C370" s="42">
        <f t="shared" si="190"/>
        <v>6.1510791366894484</v>
      </c>
      <c r="D370" s="10">
        <f t="shared" si="191"/>
        <v>8.8489208633104539</v>
      </c>
      <c r="E370" s="40">
        <f t="shared" si="192"/>
        <v>28.302158273379092</v>
      </c>
      <c r="F370" s="40">
        <f t="shared" si="193"/>
        <v>46</v>
      </c>
      <c r="G370" s="3">
        <f t="shared" si="194"/>
        <v>72.697841726620908</v>
      </c>
      <c r="H370" s="3">
        <f t="shared" si="195"/>
        <v>111.95687429327049</v>
      </c>
      <c r="I370">
        <f t="shared" si="180"/>
        <v>1.1195687429327048E-4</v>
      </c>
      <c r="J370" s="4">
        <f t="shared" si="196"/>
        <v>776.76833634405989</v>
      </c>
      <c r="K370" s="40">
        <f t="shared" si="197"/>
        <v>6.9381030977099183</v>
      </c>
      <c r="L370" s="40">
        <f t="shared" si="181"/>
        <v>0</v>
      </c>
      <c r="M370" s="10">
        <f t="shared" si="198"/>
        <v>1.1152768858730988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8.5525402966678552</v>
      </c>
      <c r="Q370" s="42">
        <f t="shared" si="200"/>
        <v>0.75056205121431052</v>
      </c>
      <c r="R370" s="4">
        <f t="shared" si="201"/>
        <v>75081.533594315901</v>
      </c>
      <c r="S370">
        <f t="shared" si="182"/>
        <v>7.5081533594315903E-5</v>
      </c>
      <c r="T370" s="41">
        <f t="shared" si="183"/>
        <v>7.4976900167432524E-4</v>
      </c>
      <c r="U370" s="42">
        <f t="shared" si="202"/>
        <v>0.13331927594208298</v>
      </c>
      <c r="V370" s="42">
        <f t="shared" si="203"/>
        <v>0.12951742423091944</v>
      </c>
      <c r="W370" s="42">
        <f t="shared" si="204"/>
        <v>0.12890645550367624</v>
      </c>
      <c r="X370" s="42">
        <f t="shared" si="205"/>
        <v>6.1096872724319962E-4</v>
      </c>
      <c r="Y370" s="42">
        <f t="shared" si="179"/>
        <v>2.4297110111426005E-3</v>
      </c>
      <c r="Z370" s="10">
        <f t="shared" si="206"/>
        <v>3.2406127830261862</v>
      </c>
      <c r="AA370">
        <f t="shared" si="184"/>
        <v>1115605.908676662</v>
      </c>
      <c r="AB370" s="10">
        <f t="shared" si="185"/>
        <v>1.1156059086766621</v>
      </c>
      <c r="AC370" s="10">
        <f t="shared" si="186"/>
        <v>1.0146059086766621</v>
      </c>
      <c r="AD370" s="3">
        <f t="shared" si="187"/>
        <v>147.15096572540423</v>
      </c>
      <c r="AI370" s="94">
        <f t="shared" si="188"/>
        <v>0.12890645550367624</v>
      </c>
    </row>
    <row r="371" spans="2:35">
      <c r="B371" s="39">
        <f t="shared" si="189"/>
        <v>343</v>
      </c>
      <c r="C371" s="42">
        <f t="shared" si="190"/>
        <v>6.1690647482002365</v>
      </c>
      <c r="D371" s="10">
        <f t="shared" si="191"/>
        <v>8.8309352517996658</v>
      </c>
      <c r="E371" s="40">
        <f t="shared" si="192"/>
        <v>28.338129496400668</v>
      </c>
      <c r="F371" s="40">
        <f t="shared" si="193"/>
        <v>46</v>
      </c>
      <c r="G371" s="3">
        <f t="shared" si="194"/>
        <v>72.661870503599332</v>
      </c>
      <c r="H371" s="3">
        <f t="shared" si="195"/>
        <v>111.95687429327049</v>
      </c>
      <c r="I371">
        <f t="shared" si="180"/>
        <v>1.1195687429327048E-4</v>
      </c>
      <c r="J371" s="4">
        <f t="shared" si="196"/>
        <v>778.3685226026455</v>
      </c>
      <c r="K371" s="40">
        <f t="shared" si="197"/>
        <v>6.9523959785060896</v>
      </c>
      <c r="L371" s="40">
        <f t="shared" si="181"/>
        <v>0</v>
      </c>
      <c r="M371" s="10">
        <f t="shared" si="198"/>
        <v>1.1156059086766621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8.5533450920732808</v>
      </c>
      <c r="Q371" s="42">
        <f t="shared" si="200"/>
        <v>0.75266480882752262</v>
      </c>
      <c r="R371" s="4">
        <f t="shared" si="201"/>
        <v>74928.110383004154</v>
      </c>
      <c r="S371">
        <f t="shared" si="182"/>
        <v>7.4928110383004154E-5</v>
      </c>
      <c r="T371" s="41">
        <f t="shared" si="183"/>
        <v>7.4992242488563696E-4</v>
      </c>
      <c r="U371" s="42">
        <f t="shared" si="202"/>
        <v>0.13304684848268516</v>
      </c>
      <c r="V371" s="42">
        <f t="shared" si="203"/>
        <v>0.12955723364694705</v>
      </c>
      <c r="W371" s="42">
        <f t="shared" si="204"/>
        <v>0.12894827166253578</v>
      </c>
      <c r="X371" s="42">
        <f t="shared" si="205"/>
        <v>6.0896198441126592E-4</v>
      </c>
      <c r="Y371" s="42">
        <f t="shared" si="179"/>
        <v>2.4309915105914779E-3</v>
      </c>
      <c r="Z371" s="10">
        <f t="shared" si="206"/>
        <v>3.2416573100373731</v>
      </c>
      <c r="AA371">
        <f t="shared" si="184"/>
        <v>1115932.9404290742</v>
      </c>
      <c r="AB371" s="10">
        <f t="shared" si="185"/>
        <v>1.1159329404290743</v>
      </c>
      <c r="AC371" s="10">
        <f t="shared" si="186"/>
        <v>1.0149329404290743</v>
      </c>
      <c r="AD371" s="3">
        <f t="shared" si="187"/>
        <v>147.19839600131607</v>
      </c>
      <c r="AI371" s="94">
        <f t="shared" si="188"/>
        <v>0.12894827166253578</v>
      </c>
    </row>
    <row r="372" spans="2:35">
      <c r="B372" s="39">
        <f t="shared" si="189"/>
        <v>344</v>
      </c>
      <c r="C372" s="42">
        <f t="shared" si="190"/>
        <v>6.1870503597110247</v>
      </c>
      <c r="D372" s="10">
        <f t="shared" si="191"/>
        <v>8.8129496402888776</v>
      </c>
      <c r="E372" s="40">
        <f t="shared" si="192"/>
        <v>28.374100719422245</v>
      </c>
      <c r="F372" s="40">
        <f t="shared" si="193"/>
        <v>46</v>
      </c>
      <c r="G372" s="3">
        <f t="shared" si="194"/>
        <v>72.625899280577755</v>
      </c>
      <c r="H372" s="3">
        <f t="shared" si="195"/>
        <v>111.95687429327049</v>
      </c>
      <c r="I372">
        <f t="shared" si="180"/>
        <v>1.1195687429327048E-4</v>
      </c>
      <c r="J372" s="4">
        <f t="shared" si="196"/>
        <v>779.97074135997195</v>
      </c>
      <c r="K372" s="40">
        <f t="shared" si="197"/>
        <v>6.9667070136027771</v>
      </c>
      <c r="L372" s="40">
        <f t="shared" si="181"/>
        <v>0</v>
      </c>
      <c r="M372" s="10">
        <f t="shared" si="198"/>
        <v>1.1159329404290743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8.5541448571741068</v>
      </c>
      <c r="Q372" s="42">
        <f t="shared" si="200"/>
        <v>0.75476736984456028</v>
      </c>
      <c r="R372" s="4">
        <f t="shared" si="201"/>
        <v>74774.65468095713</v>
      </c>
      <c r="S372">
        <f t="shared" si="182"/>
        <v>7.4774654680957123E-5</v>
      </c>
      <c r="T372" s="41">
        <f t="shared" si="183"/>
        <v>7.5007588058768405E-4</v>
      </c>
      <c r="U372" s="42">
        <f t="shared" si="202"/>
        <v>0.13277436333078832</v>
      </c>
      <c r="V372" s="42">
        <f t="shared" si="203"/>
        <v>0.12959678681799019</v>
      </c>
      <c r="W372" s="42">
        <f t="shared" si="204"/>
        <v>0.12898983477476655</v>
      </c>
      <c r="X372" s="42">
        <f t="shared" si="205"/>
        <v>6.0695204322364082E-4</v>
      </c>
      <c r="Y372" s="42">
        <f t="shared" si="179"/>
        <v>2.4322676642967713E-3</v>
      </c>
      <c r="Z372" s="10">
        <f t="shared" si="206"/>
        <v>3.2426954755445423</v>
      </c>
      <c r="AA372">
        <f t="shared" si="184"/>
        <v>1116257.9804533795</v>
      </c>
      <c r="AB372" s="10">
        <f t="shared" si="185"/>
        <v>1.1162579804533794</v>
      </c>
      <c r="AC372" s="10">
        <f t="shared" si="186"/>
        <v>1.0152579804533794</v>
      </c>
      <c r="AD372" s="3">
        <f t="shared" si="187"/>
        <v>147.24553741165764</v>
      </c>
      <c r="AI372" s="94">
        <f t="shared" si="188"/>
        <v>0.12898983477476655</v>
      </c>
    </row>
    <row r="373" spans="2:35">
      <c r="B373" s="39">
        <f t="shared" si="189"/>
        <v>345</v>
      </c>
      <c r="C373" s="42">
        <f t="shared" si="190"/>
        <v>6.2050359712218128</v>
      </c>
      <c r="D373" s="10">
        <f t="shared" si="191"/>
        <v>8.7949640287780895</v>
      </c>
      <c r="E373" s="40">
        <f t="shared" si="192"/>
        <v>28.410071942443821</v>
      </c>
      <c r="F373" s="40">
        <f t="shared" si="193"/>
        <v>46</v>
      </c>
      <c r="G373" s="3">
        <f t="shared" si="194"/>
        <v>72.589928057556179</v>
      </c>
      <c r="H373" s="3">
        <f t="shared" si="195"/>
        <v>111.95687429327049</v>
      </c>
      <c r="I373">
        <f t="shared" si="180"/>
        <v>1.1195687429327048E-4</v>
      </c>
      <c r="J373" s="4">
        <f t="shared" si="196"/>
        <v>781.57499261603903</v>
      </c>
      <c r="K373" s="40">
        <f t="shared" si="197"/>
        <v>6.98103620299998</v>
      </c>
      <c r="L373" s="40">
        <f t="shared" si="181"/>
        <v>0</v>
      </c>
      <c r="M373" s="10">
        <f t="shared" si="198"/>
        <v>1.1162579804533794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8.5549395933096388</v>
      </c>
      <c r="Q373" s="42">
        <f t="shared" si="200"/>
        <v>0.7568697355380426</v>
      </c>
      <c r="R373" s="4">
        <f t="shared" si="201"/>
        <v>74621.166707509256</v>
      </c>
      <c r="S373">
        <f t="shared" si="182"/>
        <v>7.462116670750925E-5</v>
      </c>
      <c r="T373" s="41">
        <f t="shared" si="183"/>
        <v>7.5022936856113196E-4</v>
      </c>
      <c r="U373" s="42">
        <f t="shared" si="202"/>
        <v>0.13250182087585588</v>
      </c>
      <c r="V373" s="42">
        <f t="shared" si="203"/>
        <v>0.12963608366392479</v>
      </c>
      <c r="W373" s="42">
        <f t="shared" si="204"/>
        <v>0.12903114475433286</v>
      </c>
      <c r="X373" s="42">
        <f t="shared" si="205"/>
        <v>6.0493890959192886E-4</v>
      </c>
      <c r="Y373" s="42">
        <f t="shared" si="179"/>
        <v>2.4335394671069501E-3</v>
      </c>
      <c r="Z373" s="10">
        <f t="shared" si="206"/>
        <v>3.2437272773981718</v>
      </c>
      <c r="AA373">
        <f t="shared" si="184"/>
        <v>1116581.0280765817</v>
      </c>
      <c r="AB373" s="10">
        <f t="shared" si="185"/>
        <v>1.1165810280765815</v>
      </c>
      <c r="AC373" s="10">
        <f t="shared" si="186"/>
        <v>1.0155810280765816</v>
      </c>
      <c r="AD373" s="3">
        <f t="shared" si="187"/>
        <v>147.29238985882256</v>
      </c>
      <c r="AI373" s="94">
        <f t="shared" si="188"/>
        <v>0.12903114475433286</v>
      </c>
    </row>
    <row r="374" spans="2:35">
      <c r="B374" s="39">
        <f t="shared" si="189"/>
        <v>346</v>
      </c>
      <c r="C374" s="42">
        <f t="shared" si="190"/>
        <v>6.223021582732601</v>
      </c>
      <c r="D374" s="10">
        <f t="shared" si="191"/>
        <v>8.7769784172673013</v>
      </c>
      <c r="E374" s="40">
        <f t="shared" si="192"/>
        <v>28.446043165465397</v>
      </c>
      <c r="F374" s="40">
        <f t="shared" si="193"/>
        <v>46</v>
      </c>
      <c r="G374" s="3">
        <f t="shared" si="194"/>
        <v>72.553956834534603</v>
      </c>
      <c r="H374" s="3">
        <f t="shared" si="195"/>
        <v>111.95687429327049</v>
      </c>
      <c r="I374">
        <f t="shared" si="180"/>
        <v>1.1195687429327048E-4</v>
      </c>
      <c r="J374" s="4">
        <f t="shared" si="196"/>
        <v>783.18127637084672</v>
      </c>
      <c r="K374" s="40">
        <f t="shared" si="197"/>
        <v>6.9953835466976972</v>
      </c>
      <c r="L374" s="40">
        <f t="shared" si="181"/>
        <v>0</v>
      </c>
      <c r="M374" s="10">
        <f t="shared" si="198"/>
        <v>1.1165810280765815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8.555729301809512</v>
      </c>
      <c r="Q374" s="42">
        <f t="shared" si="200"/>
        <v>0.75897190717956287</v>
      </c>
      <c r="R374" s="4">
        <f t="shared" si="201"/>
        <v>74467.646681994913</v>
      </c>
      <c r="S374">
        <f t="shared" si="182"/>
        <v>7.4467646681994918E-5</v>
      </c>
      <c r="T374" s="41">
        <f t="shared" si="183"/>
        <v>7.5038288858664628E-4</v>
      </c>
      <c r="U374" s="42">
        <f t="shared" si="202"/>
        <v>0.13222922150735109</v>
      </c>
      <c r="V374" s="42">
        <f t="shared" si="203"/>
        <v>0.12967512410530552</v>
      </c>
      <c r="W374" s="42">
        <f t="shared" si="204"/>
        <v>0.12907220151570234</v>
      </c>
      <c r="X374" s="42">
        <f t="shared" si="205"/>
        <v>6.0292258960317757E-4</v>
      </c>
      <c r="Y374" s="42">
        <f t="shared" si="179"/>
        <v>2.434806913876846E-3</v>
      </c>
      <c r="Z374" s="10">
        <f t="shared" si="206"/>
        <v>3.2447527134618293</v>
      </c>
      <c r="AA374">
        <f t="shared" si="184"/>
        <v>1116902.0826297842</v>
      </c>
      <c r="AB374" s="10">
        <f t="shared" si="185"/>
        <v>1.1169020826297842</v>
      </c>
      <c r="AC374" s="10">
        <f t="shared" si="186"/>
        <v>1.0159020826297842</v>
      </c>
      <c r="AD374" s="3">
        <f t="shared" si="187"/>
        <v>147.33895324579902</v>
      </c>
      <c r="AI374" s="94">
        <f t="shared" si="188"/>
        <v>0.12907220151570234</v>
      </c>
    </row>
    <row r="375" spans="2:35">
      <c r="B375" s="39">
        <f t="shared" si="189"/>
        <v>347</v>
      </c>
      <c r="C375" s="42">
        <f t="shared" si="190"/>
        <v>6.2410071942433891</v>
      </c>
      <c r="D375" s="10">
        <f t="shared" si="191"/>
        <v>8.7589928057565132</v>
      </c>
      <c r="E375" s="40">
        <f t="shared" si="192"/>
        <v>28.482014388486974</v>
      </c>
      <c r="F375" s="40">
        <f t="shared" si="193"/>
        <v>46</v>
      </c>
      <c r="G375" s="3">
        <f t="shared" si="194"/>
        <v>72.517985611513026</v>
      </c>
      <c r="H375" s="3">
        <f t="shared" si="195"/>
        <v>111.95687429327049</v>
      </c>
      <c r="I375">
        <f t="shared" si="180"/>
        <v>1.1195687429327048E-4</v>
      </c>
      <c r="J375" s="4">
        <f t="shared" si="196"/>
        <v>784.78959262439525</v>
      </c>
      <c r="K375" s="40">
        <f t="shared" si="197"/>
        <v>7.0097490446959307</v>
      </c>
      <c r="L375" s="40">
        <f t="shared" si="181"/>
        <v>0</v>
      </c>
      <c r="M375" s="10">
        <f t="shared" si="198"/>
        <v>1.1169020826297842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8.5565139839940318</v>
      </c>
      <c r="Q375" s="42">
        <f t="shared" si="200"/>
        <v>0.76107388603969583</v>
      </c>
      <c r="R375" s="4">
        <f t="shared" si="201"/>
        <v>74314.094823748484</v>
      </c>
      <c r="S375">
        <f t="shared" si="182"/>
        <v>7.4314094823748483E-5</v>
      </c>
      <c r="T375" s="41">
        <f t="shared" si="183"/>
        <v>7.5053644044489269E-4</v>
      </c>
      <c r="U375" s="42">
        <f t="shared" si="202"/>
        <v>0.13195656561473723</v>
      </c>
      <c r="V375" s="42">
        <f t="shared" si="203"/>
        <v>0.12971390806309371</v>
      </c>
      <c r="W375" s="42">
        <f t="shared" si="204"/>
        <v>0.12911300497386363</v>
      </c>
      <c r="X375" s="42">
        <f t="shared" si="205"/>
        <v>6.0090308923008151E-4</v>
      </c>
      <c r="Y375" s="42">
        <f t="shared" si="179"/>
        <v>2.4360699994673963E-3</v>
      </c>
      <c r="Z375" s="10">
        <f t="shared" si="206"/>
        <v>3.2457717816117979</v>
      </c>
      <c r="AA375">
        <f t="shared" si="184"/>
        <v>1117221.1434480711</v>
      </c>
      <c r="AB375" s="10">
        <f t="shared" si="185"/>
        <v>1.117221143448071</v>
      </c>
      <c r="AC375" s="10">
        <f t="shared" si="186"/>
        <v>1.016221143448071</v>
      </c>
      <c r="AD375" s="3">
        <f t="shared" si="187"/>
        <v>147.38522747615244</v>
      </c>
      <c r="AI375" s="94">
        <f t="shared" si="188"/>
        <v>0.12911300497386363</v>
      </c>
    </row>
    <row r="376" spans="2:35">
      <c r="B376" s="39">
        <f t="shared" si="189"/>
        <v>348</v>
      </c>
      <c r="C376" s="42">
        <f t="shared" si="190"/>
        <v>6.2589928057541773</v>
      </c>
      <c r="D376" s="10">
        <f t="shared" si="191"/>
        <v>8.741007194245725</v>
      </c>
      <c r="E376" s="40">
        <f t="shared" si="192"/>
        <v>28.51798561150855</v>
      </c>
      <c r="F376" s="40">
        <f t="shared" si="193"/>
        <v>46</v>
      </c>
      <c r="G376" s="3">
        <f t="shared" si="194"/>
        <v>72.48201438849145</v>
      </c>
      <c r="H376" s="3">
        <f t="shared" si="195"/>
        <v>111.95687429327049</v>
      </c>
      <c r="I376">
        <f t="shared" si="180"/>
        <v>1.1195687429327048E-4</v>
      </c>
      <c r="J376" s="4">
        <f t="shared" si="196"/>
        <v>786.39994137668464</v>
      </c>
      <c r="K376" s="40">
        <f t="shared" si="197"/>
        <v>7.0241326969946822</v>
      </c>
      <c r="L376" s="40">
        <f t="shared" si="181"/>
        <v>0</v>
      </c>
      <c r="M376" s="10">
        <f t="shared" si="198"/>
        <v>1.117221143448071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8.5572936411739047</v>
      </c>
      <c r="Q376" s="42">
        <f t="shared" si="200"/>
        <v>0.76317567338800518</v>
      </c>
      <c r="R376" s="4">
        <f t="shared" si="201"/>
        <v>74160.511352104382</v>
      </c>
      <c r="S376">
        <f t="shared" si="182"/>
        <v>7.4160511352104386E-5</v>
      </c>
      <c r="T376" s="41">
        <f t="shared" si="183"/>
        <v>7.5069002391653676E-4</v>
      </c>
      <c r="U376" s="42">
        <f t="shared" si="202"/>
        <v>0.13168385358747767</v>
      </c>
      <c r="V376" s="42">
        <f t="shared" si="203"/>
        <v>0.12975243545876813</v>
      </c>
      <c r="W376" s="42">
        <f t="shared" si="204"/>
        <v>0.12915355504431111</v>
      </c>
      <c r="X376" s="42">
        <f t="shared" si="205"/>
        <v>5.9888041445702034E-4</v>
      </c>
      <c r="Y376" s="42">
        <f t="shared" si="179"/>
        <v>2.4373287187456523E-3</v>
      </c>
      <c r="Z376" s="10">
        <f t="shared" si="206"/>
        <v>3.246784479737058</v>
      </c>
      <c r="AA376">
        <f t="shared" si="184"/>
        <v>1117538.2098705007</v>
      </c>
      <c r="AB376" s="10">
        <f t="shared" si="185"/>
        <v>1.1175382098705007</v>
      </c>
      <c r="AC376" s="10">
        <f t="shared" si="186"/>
        <v>1.0165382098705007</v>
      </c>
      <c r="AD376" s="3">
        <f t="shared" si="187"/>
        <v>147.43121245402477</v>
      </c>
      <c r="AI376" s="94">
        <f t="shared" si="188"/>
        <v>0.12915355504431111</v>
      </c>
    </row>
    <row r="377" spans="2:35">
      <c r="B377" s="39">
        <f t="shared" si="189"/>
        <v>349</v>
      </c>
      <c r="C377" s="42">
        <f t="shared" si="190"/>
        <v>6.2769784172649654</v>
      </c>
      <c r="D377" s="10">
        <f t="shared" si="191"/>
        <v>8.7230215827349369</v>
      </c>
      <c r="E377" s="40">
        <f t="shared" si="192"/>
        <v>28.553956834530126</v>
      </c>
      <c r="F377" s="40">
        <f t="shared" si="193"/>
        <v>46</v>
      </c>
      <c r="G377" s="3">
        <f t="shared" si="194"/>
        <v>72.446043165469874</v>
      </c>
      <c r="H377" s="3">
        <f t="shared" si="195"/>
        <v>111.95687429327049</v>
      </c>
      <c r="I377">
        <f t="shared" si="180"/>
        <v>1.1195687429327048E-4</v>
      </c>
      <c r="J377" s="4">
        <f t="shared" si="196"/>
        <v>788.01232262771464</v>
      </c>
      <c r="K377" s="40">
        <f t="shared" si="197"/>
        <v>7.0385345035939482</v>
      </c>
      <c r="L377" s="40">
        <f t="shared" si="181"/>
        <v>0</v>
      </c>
      <c r="M377" s="10">
        <f t="shared" si="198"/>
        <v>1.1175382098705007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8.5580682746502514</v>
      </c>
      <c r="Q377" s="42">
        <f t="shared" si="200"/>
        <v>0.76527727049305083</v>
      </c>
      <c r="R377" s="4">
        <f t="shared" si="201"/>
        <v>74006.896486396989</v>
      </c>
      <c r="S377">
        <f t="shared" si="182"/>
        <v>7.4006896486396995E-5</v>
      </c>
      <c r="T377" s="41">
        <f t="shared" si="183"/>
        <v>7.5084363878224418E-4</v>
      </c>
      <c r="U377" s="42">
        <f t="shared" si="202"/>
        <v>0.13141108581503569</v>
      </c>
      <c r="V377" s="42">
        <f t="shared" si="203"/>
        <v>0.12979070621438343</v>
      </c>
      <c r="W377" s="42">
        <f t="shared" si="204"/>
        <v>0.12919385164304462</v>
      </c>
      <c r="X377" s="42">
        <f t="shared" si="205"/>
        <v>5.9685457133881736E-4</v>
      </c>
      <c r="Y377" s="42">
        <f t="shared" si="179"/>
        <v>2.438583066584911E-3</v>
      </c>
      <c r="Z377" s="10">
        <f t="shared" si="206"/>
        <v>3.2477908057394309</v>
      </c>
      <c r="AA377">
        <f t="shared" si="184"/>
        <v>1117853.2812401536</v>
      </c>
      <c r="AB377" s="10">
        <f t="shared" si="185"/>
        <v>1.1178532812401536</v>
      </c>
      <c r="AC377" s="10">
        <f t="shared" si="186"/>
        <v>1.0168532812401536</v>
      </c>
      <c r="AD377" s="3">
        <f t="shared" si="187"/>
        <v>147.4769080841412</v>
      </c>
      <c r="AI377" s="94">
        <f t="shared" si="188"/>
        <v>0.12919385164304462</v>
      </c>
    </row>
    <row r="378" spans="2:35">
      <c r="B378" s="39">
        <f t="shared" si="189"/>
        <v>350</v>
      </c>
      <c r="C378" s="42">
        <f t="shared" si="190"/>
        <v>6.2949640287757536</v>
      </c>
      <c r="D378" s="10">
        <f t="shared" si="191"/>
        <v>8.7050359712241487</v>
      </c>
      <c r="E378" s="40">
        <f t="shared" si="192"/>
        <v>28.589928057551703</v>
      </c>
      <c r="F378" s="40">
        <f t="shared" si="193"/>
        <v>46</v>
      </c>
      <c r="G378" s="3">
        <f t="shared" si="194"/>
        <v>72.410071942448297</v>
      </c>
      <c r="H378" s="3">
        <f t="shared" si="195"/>
        <v>111.95687429327049</v>
      </c>
      <c r="I378">
        <f t="shared" si="180"/>
        <v>1.1195687429327048E-4</v>
      </c>
      <c r="J378" s="4">
        <f t="shared" si="196"/>
        <v>789.6267363774856</v>
      </c>
      <c r="K378" s="40">
        <f t="shared" si="197"/>
        <v>7.0529544644937321</v>
      </c>
      <c r="L378" s="40">
        <f t="shared" si="181"/>
        <v>0</v>
      </c>
      <c r="M378" s="10">
        <f t="shared" si="198"/>
        <v>1.1178532812401536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8.5588378857147198</v>
      </c>
      <c r="Q378" s="42">
        <f t="shared" si="200"/>
        <v>0.76737867862239595</v>
      </c>
      <c r="R378" s="4">
        <f t="shared" si="201"/>
        <v>73853.250445960701</v>
      </c>
      <c r="S378">
        <f t="shared" si="182"/>
        <v>7.3853250445960695E-5</v>
      </c>
      <c r="T378" s="41">
        <f t="shared" si="183"/>
        <v>7.5099728482268052E-4</v>
      </c>
      <c r="U378" s="42">
        <f t="shared" si="202"/>
        <v>0.13113826268687456</v>
      </c>
      <c r="V378" s="42">
        <f t="shared" si="203"/>
        <v>0.12982872025252354</v>
      </c>
      <c r="W378" s="42">
        <f t="shared" si="204"/>
        <v>0.12923389468657473</v>
      </c>
      <c r="X378" s="42">
        <f t="shared" si="205"/>
        <v>5.9482556594880887E-4</v>
      </c>
      <c r="Y378" s="42">
        <f t="shared" si="179"/>
        <v>2.439833037864738E-3</v>
      </c>
      <c r="Z378" s="10">
        <f t="shared" si="206"/>
        <v>3.2487907575335799</v>
      </c>
      <c r="AA378">
        <f t="shared" si="184"/>
        <v>1118166.35690413</v>
      </c>
      <c r="AB378" s="10">
        <f t="shared" si="185"/>
        <v>1.11816635690413</v>
      </c>
      <c r="AC378" s="10">
        <f t="shared" si="186"/>
        <v>1.01716635690413</v>
      </c>
      <c r="AD378" s="3">
        <f t="shared" si="187"/>
        <v>147.52231427181002</v>
      </c>
      <c r="AI378" s="94">
        <f t="shared" si="188"/>
        <v>0.12923389468657473</v>
      </c>
    </row>
    <row r="379" spans="2:35">
      <c r="B379" s="39">
        <f t="shared" si="189"/>
        <v>351</v>
      </c>
      <c r="C379" s="42">
        <f t="shared" si="190"/>
        <v>6.3129496402865417</v>
      </c>
      <c r="D379" s="10">
        <f t="shared" si="191"/>
        <v>8.6870503597133606</v>
      </c>
      <c r="E379" s="40">
        <f t="shared" si="192"/>
        <v>28.625899280573279</v>
      </c>
      <c r="F379" s="40">
        <f t="shared" si="193"/>
        <v>46</v>
      </c>
      <c r="G379" s="3">
        <f t="shared" si="194"/>
        <v>72.374100719426721</v>
      </c>
      <c r="H379" s="3">
        <f t="shared" si="195"/>
        <v>111.95687429327049</v>
      </c>
      <c r="I379">
        <f t="shared" si="180"/>
        <v>1.1195687429327048E-4</v>
      </c>
      <c r="J379" s="4">
        <f t="shared" si="196"/>
        <v>791.24318262599706</v>
      </c>
      <c r="K379" s="40">
        <f t="shared" si="197"/>
        <v>7.0673925796940296</v>
      </c>
      <c r="L379" s="40">
        <f t="shared" si="181"/>
        <v>0</v>
      </c>
      <c r="M379" s="10">
        <f t="shared" si="198"/>
        <v>1.11816635690413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8.559602475649509</v>
      </c>
      <c r="Q379" s="42">
        <f t="shared" si="200"/>
        <v>0.76947989904261449</v>
      </c>
      <c r="R379" s="4">
        <f t="shared" si="201"/>
        <v>73699.57345012993</v>
      </c>
      <c r="S379">
        <f t="shared" si="182"/>
        <v>7.3699573450129925E-5</v>
      </c>
      <c r="T379" s="41">
        <f t="shared" si="183"/>
        <v>7.5115096181851125E-4</v>
      </c>
      <c r="U379" s="42">
        <f t="shared" si="202"/>
        <v>0.13086538459245772</v>
      </c>
      <c r="V379" s="42">
        <f t="shared" si="203"/>
        <v>0.12986647749618693</v>
      </c>
      <c r="W379" s="42">
        <f t="shared" si="204"/>
        <v>0.1292736840919233</v>
      </c>
      <c r="X379" s="42">
        <f t="shared" si="205"/>
        <v>5.927934042636307E-4</v>
      </c>
      <c r="Y379" s="42">
        <f t="shared" si="179"/>
        <v>2.4410786274707474E-3</v>
      </c>
      <c r="Z379" s="10">
        <f t="shared" si="206"/>
        <v>3.2497843330466862</v>
      </c>
      <c r="AA379">
        <f t="shared" si="184"/>
        <v>1118477.4362134486</v>
      </c>
      <c r="AB379" s="10">
        <f t="shared" si="185"/>
        <v>1.1184774362134486</v>
      </c>
      <c r="AC379" s="10">
        <f t="shared" si="186"/>
        <v>1.0174774362134487</v>
      </c>
      <c r="AD379" s="3">
        <f t="shared" si="187"/>
        <v>147.5674309229077</v>
      </c>
      <c r="AI379" s="94">
        <f t="shared" si="188"/>
        <v>0.1292736840919233</v>
      </c>
    </row>
    <row r="380" spans="2:35">
      <c r="B380" s="39">
        <f t="shared" si="189"/>
        <v>352</v>
      </c>
      <c r="C380" s="42">
        <f t="shared" si="190"/>
        <v>6.3309352517973299</v>
      </c>
      <c r="D380" s="10">
        <f t="shared" si="191"/>
        <v>8.6690647482025724</v>
      </c>
      <c r="E380" s="40">
        <f t="shared" si="192"/>
        <v>28.661870503594855</v>
      </c>
      <c r="F380" s="40">
        <f t="shared" si="193"/>
        <v>46</v>
      </c>
      <c r="G380" s="3">
        <f t="shared" si="194"/>
        <v>72.338129496405145</v>
      </c>
      <c r="H380" s="3">
        <f t="shared" si="195"/>
        <v>111.95687429327049</v>
      </c>
      <c r="I380">
        <f t="shared" si="180"/>
        <v>1.1195687429327048E-4</v>
      </c>
      <c r="J380" s="4">
        <f t="shared" si="196"/>
        <v>792.86166137324926</v>
      </c>
      <c r="K380" s="40">
        <f t="shared" si="197"/>
        <v>7.0818488491948424</v>
      </c>
      <c r="L380" s="40">
        <f t="shared" si="181"/>
        <v>0</v>
      </c>
      <c r="M380" s="10">
        <f t="shared" si="198"/>
        <v>1.1184774362134486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8.5603620457271248</v>
      </c>
      <c r="Q380" s="42">
        <f t="shared" si="200"/>
        <v>0.77158093301929831</v>
      </c>
      <c r="R380" s="4">
        <f t="shared" si="201"/>
        <v>73545.865718239074</v>
      </c>
      <c r="S380">
        <f t="shared" si="182"/>
        <v>7.3545865718239068E-5</v>
      </c>
      <c r="T380" s="41">
        <f t="shared" si="183"/>
        <v>7.5130466955040205E-4</v>
      </c>
      <c r="U380" s="42">
        <f t="shared" si="202"/>
        <v>0.13059245192124841</v>
      </c>
      <c r="V380" s="42">
        <f t="shared" si="203"/>
        <v>0.12990397786907706</v>
      </c>
      <c r="W380" s="42">
        <f t="shared" si="204"/>
        <v>0.12931321977660989</v>
      </c>
      <c r="X380" s="42">
        <f t="shared" si="205"/>
        <v>5.9075809246716959E-4</v>
      </c>
      <c r="Y380" s="42">
        <f t="shared" si="179"/>
        <v>2.4423198302950221E-3</v>
      </c>
      <c r="Z380" s="10">
        <f t="shared" si="206"/>
        <v>3.2507715302189752</v>
      </c>
      <c r="AA380">
        <f t="shared" si="184"/>
        <v>1118786.5185232144</v>
      </c>
      <c r="AB380" s="10">
        <f t="shared" si="185"/>
        <v>1.1187865185232144</v>
      </c>
      <c r="AC380" s="10">
        <f t="shared" si="186"/>
        <v>1.0177865185232144</v>
      </c>
      <c r="AD380" s="3">
        <f t="shared" si="187"/>
        <v>147.61225794390347</v>
      </c>
      <c r="AI380" s="94">
        <f t="shared" si="188"/>
        <v>0.12931321977660989</v>
      </c>
    </row>
    <row r="381" spans="2:35">
      <c r="B381" s="39">
        <f t="shared" si="189"/>
        <v>353</v>
      </c>
      <c r="C381" s="42">
        <f t="shared" si="190"/>
        <v>6.348920863308118</v>
      </c>
      <c r="D381" s="10">
        <f t="shared" si="191"/>
        <v>8.6510791366917843</v>
      </c>
      <c r="E381" s="40">
        <f t="shared" si="192"/>
        <v>28.697841726616431</v>
      </c>
      <c r="F381" s="40">
        <f t="shared" si="193"/>
        <v>46</v>
      </c>
      <c r="G381" s="3">
        <f t="shared" si="194"/>
        <v>72.302158273383569</v>
      </c>
      <c r="H381" s="3">
        <f t="shared" si="195"/>
        <v>111.95687429327049</v>
      </c>
      <c r="I381">
        <f t="shared" si="180"/>
        <v>1.1195687429327048E-4</v>
      </c>
      <c r="J381" s="4">
        <f t="shared" si="196"/>
        <v>794.48217261924242</v>
      </c>
      <c r="K381" s="40">
        <f t="shared" si="197"/>
        <v>7.096323272996174</v>
      </c>
      <c r="L381" s="40">
        <f t="shared" si="181"/>
        <v>0</v>
      </c>
      <c r="M381" s="10">
        <f t="shared" si="198"/>
        <v>1.1187865185232144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8.5611165972108196</v>
      </c>
      <c r="Q381" s="42">
        <f t="shared" si="200"/>
        <v>0.7736817818170646</v>
      </c>
      <c r="R381" s="4">
        <f t="shared" si="201"/>
        <v>73392.127469622515</v>
      </c>
      <c r="S381">
        <f t="shared" si="182"/>
        <v>7.3392127469622522E-5</v>
      </c>
      <c r="T381" s="41">
        <f t="shared" si="183"/>
        <v>7.5145840779901861E-4</v>
      </c>
      <c r="U381" s="42">
        <f t="shared" si="202"/>
        <v>0.13031946506270992</v>
      </c>
      <c r="V381" s="42">
        <f t="shared" si="203"/>
        <v>0.12994122129529009</v>
      </c>
      <c r="W381" s="42">
        <f t="shared" si="204"/>
        <v>0.1293525016586736</v>
      </c>
      <c r="X381" s="42">
        <f t="shared" si="205"/>
        <v>5.8871963661649707E-4</v>
      </c>
      <c r="Y381" s="42">
        <f t="shared" si="179"/>
        <v>2.4435566412358291E-3</v>
      </c>
      <c r="Z381" s="10">
        <f t="shared" si="206"/>
        <v>3.2517523470033098</v>
      </c>
      <c r="AA381">
        <f t="shared" si="184"/>
        <v>1119093.6031924866</v>
      </c>
      <c r="AB381" s="10">
        <f t="shared" si="185"/>
        <v>1.1190936031924865</v>
      </c>
      <c r="AC381" s="10">
        <f t="shared" si="186"/>
        <v>1.0180936031924865</v>
      </c>
      <c r="AD381" s="3">
        <f t="shared" si="187"/>
        <v>147.65679524183997</v>
      </c>
      <c r="AI381" s="94">
        <f t="shared" si="188"/>
        <v>0.1293525016586736</v>
      </c>
    </row>
    <row r="382" spans="2:35">
      <c r="B382" s="39">
        <f t="shared" si="189"/>
        <v>354</v>
      </c>
      <c r="C382" s="42">
        <f t="shared" si="190"/>
        <v>6.3669064748189061</v>
      </c>
      <c r="D382" s="10">
        <f t="shared" si="191"/>
        <v>8.6330935251809962</v>
      </c>
      <c r="E382" s="40">
        <f t="shared" si="192"/>
        <v>28.733812949638008</v>
      </c>
      <c r="F382" s="40">
        <f t="shared" si="193"/>
        <v>46</v>
      </c>
      <c r="G382" s="3">
        <f t="shared" si="194"/>
        <v>72.266187050361992</v>
      </c>
      <c r="H382" s="3">
        <f t="shared" si="195"/>
        <v>111.95687429327049</v>
      </c>
      <c r="I382">
        <f t="shared" si="180"/>
        <v>1.1195687429327048E-4</v>
      </c>
      <c r="J382" s="4">
        <f t="shared" si="196"/>
        <v>796.10471636397619</v>
      </c>
      <c r="K382" s="40">
        <f t="shared" si="197"/>
        <v>7.1108158510980202</v>
      </c>
      <c r="L382" s="40">
        <f t="shared" si="181"/>
        <v>0</v>
      </c>
      <c r="M382" s="10">
        <f t="shared" si="198"/>
        <v>1.1190936031924865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8.5618661313542717</v>
      </c>
      <c r="Q382" s="42">
        <f t="shared" si="200"/>
        <v>0.77578244669956298</v>
      </c>
      <c r="R382" s="4">
        <f t="shared" si="201"/>
        <v>73238.358923614651</v>
      </c>
      <c r="S382">
        <f t="shared" si="182"/>
        <v>7.3238358923614645E-5</v>
      </c>
      <c r="T382" s="41">
        <f t="shared" si="183"/>
        <v>7.516121763450265E-4</v>
      </c>
      <c r="U382" s="42">
        <f t="shared" si="202"/>
        <v>0.13004642440630559</v>
      </c>
      <c r="V382" s="42">
        <f t="shared" si="203"/>
        <v>0.12997820769945312</v>
      </c>
      <c r="W382" s="42">
        <f t="shared" si="204"/>
        <v>0.12939152965665593</v>
      </c>
      <c r="X382" s="42">
        <f t="shared" si="205"/>
        <v>5.866780427971896E-4</v>
      </c>
      <c r="Y382" s="42">
        <f t="shared" si="179"/>
        <v>2.444789055197666E-3</v>
      </c>
      <c r="Z382" s="10">
        <f t="shared" si="206"/>
        <v>3.2527267813652196</v>
      </c>
      <c r="AA382">
        <f t="shared" si="184"/>
        <v>1119398.6895842918</v>
      </c>
      <c r="AB382" s="10">
        <f t="shared" si="185"/>
        <v>1.1193986895842918</v>
      </c>
      <c r="AC382" s="10">
        <f t="shared" si="186"/>
        <v>1.0183986895842918</v>
      </c>
      <c r="AD382" s="3">
        <f t="shared" si="187"/>
        <v>147.70104272433528</v>
      </c>
      <c r="AI382" s="94">
        <f t="shared" si="188"/>
        <v>0.12939152965665593</v>
      </c>
    </row>
    <row r="383" spans="2:35">
      <c r="B383" s="39">
        <f t="shared" si="189"/>
        <v>355</v>
      </c>
      <c r="C383" s="42">
        <f t="shared" si="190"/>
        <v>6.3848920863296943</v>
      </c>
      <c r="D383" s="10">
        <f t="shared" si="191"/>
        <v>8.615107913670208</v>
      </c>
      <c r="E383" s="40">
        <f t="shared" si="192"/>
        <v>28.769784172659584</v>
      </c>
      <c r="F383" s="40">
        <f t="shared" si="193"/>
        <v>46</v>
      </c>
      <c r="G383" s="3">
        <f t="shared" si="194"/>
        <v>72.230215827340416</v>
      </c>
      <c r="H383" s="3">
        <f t="shared" si="195"/>
        <v>111.95687429327049</v>
      </c>
      <c r="I383">
        <f t="shared" si="180"/>
        <v>1.1195687429327048E-4</v>
      </c>
      <c r="J383" s="4">
        <f t="shared" si="196"/>
        <v>797.7292926074507</v>
      </c>
      <c r="K383" s="40">
        <f t="shared" si="197"/>
        <v>7.1253265835003816</v>
      </c>
      <c r="L383" s="40">
        <f t="shared" si="181"/>
        <v>0</v>
      </c>
      <c r="M383" s="10">
        <f t="shared" si="198"/>
        <v>1.1193986895842918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8.5626106494016394</v>
      </c>
      <c r="Q383" s="42">
        <f t="shared" si="200"/>
        <v>0.77788292892948252</v>
      </c>
      <c r="R383" s="4">
        <f t="shared" si="201"/>
        <v>73084.560299549878</v>
      </c>
      <c r="S383">
        <f t="shared" si="182"/>
        <v>7.3084560299549873E-5</v>
      </c>
      <c r="T383" s="41">
        <f t="shared" si="183"/>
        <v>7.517659749690913E-4</v>
      </c>
      <c r="U383" s="42">
        <f t="shared" si="202"/>
        <v>0.12977333034149874</v>
      </c>
      <c r="V383" s="42">
        <f t="shared" si="203"/>
        <v>0.13001493700678274</v>
      </c>
      <c r="W383" s="42">
        <f t="shared" si="204"/>
        <v>0.1294303036896027</v>
      </c>
      <c r="X383" s="42">
        <f t="shared" si="205"/>
        <v>5.8463331718003331E-4</v>
      </c>
      <c r="Y383" s="42">
        <f t="shared" si="179"/>
        <v>2.4460170670914218E-3</v>
      </c>
      <c r="Z383" s="10">
        <f t="shared" si="206"/>
        <v>3.2536948312830853</v>
      </c>
      <c r="AA383">
        <f t="shared" si="184"/>
        <v>1119701.7770656794</v>
      </c>
      <c r="AB383" s="10">
        <f t="shared" si="185"/>
        <v>1.1197017770656794</v>
      </c>
      <c r="AC383" s="10">
        <f t="shared" si="186"/>
        <v>1.0187017770656794</v>
      </c>
      <c r="AD383" s="3">
        <f t="shared" si="187"/>
        <v>147.74500029959091</v>
      </c>
      <c r="AI383" s="94">
        <f t="shared" si="188"/>
        <v>0.1294303036896027</v>
      </c>
    </row>
    <row r="384" spans="2:35">
      <c r="B384" s="39">
        <f t="shared" si="189"/>
        <v>356</v>
      </c>
      <c r="C384" s="42">
        <f t="shared" si="190"/>
        <v>6.4028776978404824</v>
      </c>
      <c r="D384" s="10">
        <f t="shared" si="191"/>
        <v>8.5971223021594199</v>
      </c>
      <c r="E384" s="40">
        <f t="shared" si="192"/>
        <v>28.80575539568116</v>
      </c>
      <c r="F384" s="40">
        <f t="shared" si="193"/>
        <v>46</v>
      </c>
      <c r="G384" s="3">
        <f t="shared" si="194"/>
        <v>72.19424460431884</v>
      </c>
      <c r="H384" s="3">
        <f t="shared" si="195"/>
        <v>111.95687429327049</v>
      </c>
      <c r="I384">
        <f t="shared" si="180"/>
        <v>1.1195687429327048E-4</v>
      </c>
      <c r="J384" s="4">
        <f t="shared" si="196"/>
        <v>799.35590134966583</v>
      </c>
      <c r="K384" s="40">
        <f t="shared" si="197"/>
        <v>7.1398554702032584</v>
      </c>
      <c r="L384" s="40">
        <f t="shared" si="181"/>
        <v>0</v>
      </c>
      <c r="M384" s="10">
        <f t="shared" si="198"/>
        <v>1.1197017770656794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8.5633501525877094</v>
      </c>
      <c r="Q384" s="42">
        <f t="shared" si="200"/>
        <v>0.77998322976855927</v>
      </c>
      <c r="R384" s="4">
        <f t="shared" si="201"/>
        <v>72930.731816762622</v>
      </c>
      <c r="S384">
        <f t="shared" si="182"/>
        <v>7.293073181676262E-5</v>
      </c>
      <c r="T384" s="41">
        <f t="shared" si="183"/>
        <v>7.5191980345187858E-4</v>
      </c>
      <c r="U384" s="42">
        <f t="shared" si="202"/>
        <v>0.12950018325775273</v>
      </c>
      <c r="V384" s="42">
        <f t="shared" si="203"/>
        <v>0.13005140914293079</v>
      </c>
      <c r="W384" s="42">
        <f t="shared" si="204"/>
        <v>0.12946882367707102</v>
      </c>
      <c r="X384" s="42">
        <f t="shared" si="205"/>
        <v>5.8258546585976401E-4</v>
      </c>
      <c r="Y384" s="42">
        <f t="shared" si="179"/>
        <v>2.447240671834201E-3</v>
      </c>
      <c r="Z384" s="10">
        <f t="shared" si="206"/>
        <v>3.2546564947478731</v>
      </c>
      <c r="AA384">
        <f t="shared" si="184"/>
        <v>1120002.8650076399</v>
      </c>
      <c r="AB384" s="10">
        <f t="shared" si="185"/>
        <v>1.1200028650076399</v>
      </c>
      <c r="AC384" s="10">
        <f t="shared" si="186"/>
        <v>1.0190028650076399</v>
      </c>
      <c r="AD384" s="3">
        <f t="shared" si="187"/>
        <v>147.78866787637998</v>
      </c>
      <c r="AI384" s="94">
        <f t="shared" si="188"/>
        <v>0.12946882367707102</v>
      </c>
    </row>
    <row r="385" spans="2:35">
      <c r="B385" s="39">
        <f t="shared" si="189"/>
        <v>357</v>
      </c>
      <c r="C385" s="42">
        <f t="shared" si="190"/>
        <v>6.4208633093512706</v>
      </c>
      <c r="D385" s="10">
        <f t="shared" si="191"/>
        <v>8.5791366906486317</v>
      </c>
      <c r="E385" s="40">
        <f t="shared" si="192"/>
        <v>28.841726618702737</v>
      </c>
      <c r="F385" s="40">
        <f t="shared" si="193"/>
        <v>46</v>
      </c>
      <c r="G385" s="3">
        <f t="shared" si="194"/>
        <v>72.158273381297263</v>
      </c>
      <c r="H385" s="3">
        <f t="shared" si="195"/>
        <v>111.95687429327049</v>
      </c>
      <c r="I385">
        <f t="shared" si="180"/>
        <v>1.1195687429327048E-4</v>
      </c>
      <c r="J385" s="4">
        <f t="shared" si="196"/>
        <v>800.9845425906218</v>
      </c>
      <c r="K385" s="40">
        <f t="shared" si="197"/>
        <v>7.1544025112066514</v>
      </c>
      <c r="L385" s="40">
        <f t="shared" si="181"/>
        <v>0</v>
      </c>
      <c r="M385" s="10">
        <f t="shared" si="198"/>
        <v>1.1200028650076399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8.564084642137713</v>
      </c>
      <c r="Q385" s="42">
        <f t="shared" si="200"/>
        <v>0.78208335047758326</v>
      </c>
      <c r="R385" s="4">
        <f t="shared" si="201"/>
        <v>72776.873694587237</v>
      </c>
      <c r="S385">
        <f t="shared" si="182"/>
        <v>7.2776873694587241E-5</v>
      </c>
      <c r="T385" s="41">
        <f t="shared" si="183"/>
        <v>7.5207366157405392E-4</v>
      </c>
      <c r="U385" s="42">
        <f t="shared" si="202"/>
        <v>0.12922698354453077</v>
      </c>
      <c r="V385" s="42">
        <f t="shared" si="203"/>
        <v>0.13008762403420249</v>
      </c>
      <c r="W385" s="42">
        <f t="shared" si="204"/>
        <v>0.12950708953911877</v>
      </c>
      <c r="X385" s="42">
        <f t="shared" si="205"/>
        <v>5.8053449508371768E-4</v>
      </c>
      <c r="Y385" s="42">
        <f t="shared" si="179"/>
        <v>2.4484598643496292E-3</v>
      </c>
      <c r="Z385" s="10">
        <f t="shared" si="206"/>
        <v>3.2556117697635107</v>
      </c>
      <c r="AA385">
        <f t="shared" si="184"/>
        <v>1120301.9527852214</v>
      </c>
      <c r="AB385" s="10">
        <f t="shared" si="185"/>
        <v>1.1203019527852214</v>
      </c>
      <c r="AC385" s="10">
        <f t="shared" si="186"/>
        <v>1.0193019527852214</v>
      </c>
      <c r="AD385" s="3">
        <f t="shared" si="187"/>
        <v>147.83204536406402</v>
      </c>
      <c r="AI385" s="94">
        <f t="shared" si="188"/>
        <v>0.12950708953911877</v>
      </c>
    </row>
    <row r="386" spans="2:35">
      <c r="B386" s="39">
        <f t="shared" si="189"/>
        <v>358</v>
      </c>
      <c r="C386" s="42">
        <f t="shared" si="190"/>
        <v>6.4388489208620587</v>
      </c>
      <c r="D386" s="10">
        <f t="shared" si="191"/>
        <v>8.5611510791378436</v>
      </c>
      <c r="E386" s="40">
        <f t="shared" si="192"/>
        <v>28.877697841724313</v>
      </c>
      <c r="F386" s="40">
        <f t="shared" si="193"/>
        <v>46</v>
      </c>
      <c r="G386" s="3">
        <f t="shared" si="194"/>
        <v>72.122302158275687</v>
      </c>
      <c r="H386" s="3">
        <f t="shared" si="195"/>
        <v>111.95687429327049</v>
      </c>
      <c r="I386">
        <f t="shared" si="180"/>
        <v>1.1195687429327048E-4</v>
      </c>
      <c r="J386" s="4">
        <f t="shared" si="196"/>
        <v>802.61521633031862</v>
      </c>
      <c r="K386" s="40">
        <f t="shared" si="197"/>
        <v>7.1689677065105615</v>
      </c>
      <c r="L386" s="40">
        <f t="shared" si="181"/>
        <v>0</v>
      </c>
      <c r="M386" s="10">
        <f t="shared" si="198"/>
        <v>1.1203019527852214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8.5648141192676235</v>
      </c>
      <c r="Q386" s="42">
        <f t="shared" si="200"/>
        <v>0.78418329231640571</v>
      </c>
      <c r="R386" s="4">
        <f t="shared" si="201"/>
        <v>72622.986152358135</v>
      </c>
      <c r="S386">
        <f t="shared" si="182"/>
        <v>7.2622986152358135E-5</v>
      </c>
      <c r="T386" s="41">
        <f t="shared" si="183"/>
        <v>7.52227549116283E-4</v>
      </c>
      <c r="U386" s="42">
        <f t="shared" si="202"/>
        <v>0.12895373159129625</v>
      </c>
      <c r="V386" s="42">
        <f t="shared" si="203"/>
        <v>0.13012358160726406</v>
      </c>
      <c r="W386" s="42">
        <f t="shared" si="204"/>
        <v>0.12954510119631957</v>
      </c>
      <c r="X386" s="42">
        <f t="shared" si="205"/>
        <v>5.7848041094449298E-4</v>
      </c>
      <c r="Y386" s="42">
        <f t="shared" si="179"/>
        <v>2.4496746395675107E-3</v>
      </c>
      <c r="Z386" s="10">
        <f t="shared" si="206"/>
        <v>3.2565606543463992</v>
      </c>
      <c r="AA386">
        <f t="shared" si="184"/>
        <v>1120599.0397773772</v>
      </c>
      <c r="AB386" s="10">
        <f t="shared" si="185"/>
        <v>1.1205990397773771</v>
      </c>
      <c r="AC386" s="10">
        <f t="shared" si="186"/>
        <v>1.0195990397773771</v>
      </c>
      <c r="AD386" s="3">
        <f t="shared" si="187"/>
        <v>147.875132672571</v>
      </c>
      <c r="AI386" s="94">
        <f t="shared" si="188"/>
        <v>0.12954510119631957</v>
      </c>
    </row>
    <row r="387" spans="2:35">
      <c r="B387" s="39">
        <f t="shared" si="189"/>
        <v>359</v>
      </c>
      <c r="C387" s="42">
        <f t="shared" si="190"/>
        <v>6.4568345323728469</v>
      </c>
      <c r="D387" s="10">
        <f t="shared" si="191"/>
        <v>8.5431654676270554</v>
      </c>
      <c r="E387" s="40">
        <f t="shared" si="192"/>
        <v>28.913669064745889</v>
      </c>
      <c r="F387" s="40">
        <f t="shared" si="193"/>
        <v>46</v>
      </c>
      <c r="G387" s="3">
        <f t="shared" si="194"/>
        <v>72.086330935254111</v>
      </c>
      <c r="H387" s="3">
        <f t="shared" si="195"/>
        <v>111.95687429327049</v>
      </c>
      <c r="I387">
        <f t="shared" si="180"/>
        <v>1.1195687429327048E-4</v>
      </c>
      <c r="J387" s="4">
        <f t="shared" si="196"/>
        <v>804.24792256875605</v>
      </c>
      <c r="K387" s="40">
        <f t="shared" si="197"/>
        <v>7.1835510561149869</v>
      </c>
      <c r="L387" s="40">
        <f t="shared" si="181"/>
        <v>0</v>
      </c>
      <c r="M387" s="10">
        <f t="shared" si="198"/>
        <v>1.1205990397773771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8.5655385851838002</v>
      </c>
      <c r="Q387" s="42">
        <f t="shared" si="200"/>
        <v>0.78628305654394637</v>
      </c>
      <c r="R387" s="4">
        <f t="shared" si="201"/>
        <v>72469.069409409713</v>
      </c>
      <c r="S387">
        <f t="shared" si="182"/>
        <v>7.2469069409409711E-5</v>
      </c>
      <c r="T387" s="41">
        <f t="shared" si="183"/>
        <v>7.523814658592315E-4</v>
      </c>
      <c r="U387" s="42">
        <f t="shared" si="202"/>
        <v>0.12868042778751246</v>
      </c>
      <c r="V387" s="42">
        <f t="shared" si="203"/>
        <v>0.1301592817894123</v>
      </c>
      <c r="W387" s="42">
        <f t="shared" si="204"/>
        <v>0.12958285856974333</v>
      </c>
      <c r="X387" s="42">
        <f t="shared" si="205"/>
        <v>5.7642321966897003E-4</v>
      </c>
      <c r="Y387" s="42">
        <f t="shared" si="179"/>
        <v>2.4508849924240956E-3</v>
      </c>
      <c r="Z387" s="10">
        <f t="shared" si="206"/>
        <v>3.2575031465257402</v>
      </c>
      <c r="AA387">
        <f t="shared" si="184"/>
        <v>1120894.1253670687</v>
      </c>
      <c r="AB387" s="10">
        <f t="shared" si="185"/>
        <v>1.1208941253670688</v>
      </c>
      <c r="AC387" s="10">
        <f t="shared" si="186"/>
        <v>1.0198941253670688</v>
      </c>
      <c r="AD387" s="3">
        <f t="shared" si="187"/>
        <v>147.91792971241026</v>
      </c>
      <c r="AI387" s="94">
        <f t="shared" si="188"/>
        <v>0.12958285856974333</v>
      </c>
    </row>
    <row r="388" spans="2:35">
      <c r="B388" s="39">
        <f t="shared" si="189"/>
        <v>360</v>
      </c>
      <c r="C388" s="42">
        <f t="shared" si="190"/>
        <v>6.474820143883635</v>
      </c>
      <c r="D388" s="10">
        <f t="shared" si="191"/>
        <v>8.5251798561162673</v>
      </c>
      <c r="E388" s="40">
        <f t="shared" si="192"/>
        <v>28.949640287767465</v>
      </c>
      <c r="F388" s="40">
        <f t="shared" si="193"/>
        <v>46</v>
      </c>
      <c r="G388" s="3">
        <f t="shared" si="194"/>
        <v>72.050359712232535</v>
      </c>
      <c r="H388" s="3">
        <f t="shared" si="195"/>
        <v>111.95687429327049</v>
      </c>
      <c r="I388">
        <f t="shared" si="180"/>
        <v>1.1195687429327048E-4</v>
      </c>
      <c r="J388" s="4">
        <f t="shared" si="196"/>
        <v>805.88266130593433</v>
      </c>
      <c r="K388" s="40">
        <f t="shared" si="197"/>
        <v>7.1981525600199285</v>
      </c>
      <c r="L388" s="40">
        <f t="shared" si="181"/>
        <v>0</v>
      </c>
      <c r="M388" s="10">
        <f t="shared" si="198"/>
        <v>1.1208941253670688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8.5662580410832483</v>
      </c>
      <c r="Q388" s="42">
        <f t="shared" si="200"/>
        <v>0.78838264441820016</v>
      </c>
      <c r="R388" s="4">
        <f t="shared" si="201"/>
        <v>72315.123685076367</v>
      </c>
      <c r="S388">
        <f t="shared" si="182"/>
        <v>7.2315123685076369E-5</v>
      </c>
      <c r="T388" s="41">
        <f t="shared" si="183"/>
        <v>7.5253541158356479E-4</v>
      </c>
      <c r="U388" s="42">
        <f t="shared" si="202"/>
        <v>0.12840707252264269</v>
      </c>
      <c r="V388" s="42">
        <f t="shared" si="203"/>
        <v>0.13019472450845618</v>
      </c>
      <c r="W388" s="42">
        <f t="shared" si="204"/>
        <v>0.12962036158096954</v>
      </c>
      <c r="X388" s="42">
        <f t="shared" si="205"/>
        <v>5.7436292748663798E-4</v>
      </c>
      <c r="Y388" s="42">
        <f t="shared" si="179"/>
        <v>2.4520909178620673E-3</v>
      </c>
      <c r="Z388" s="10">
        <f t="shared" si="206"/>
        <v>3.2584392443434891</v>
      </c>
      <c r="AA388">
        <f t="shared" si="184"/>
        <v>1121187.2089412501</v>
      </c>
      <c r="AB388" s="10">
        <f t="shared" si="185"/>
        <v>1.12118720894125</v>
      </c>
      <c r="AC388" s="10">
        <f t="shared" si="186"/>
        <v>1.02018720894125</v>
      </c>
      <c r="AD388" s="3">
        <f t="shared" si="187"/>
        <v>147.96043639467004</v>
      </c>
      <c r="AI388" s="94">
        <f t="shared" si="188"/>
        <v>0.12962036158096954</v>
      </c>
    </row>
    <row r="389" spans="2:35">
      <c r="B389" s="39">
        <f t="shared" si="189"/>
        <v>361</v>
      </c>
      <c r="C389" s="42">
        <f t="shared" si="190"/>
        <v>6.4928057553944232</v>
      </c>
      <c r="D389" s="10">
        <f t="shared" si="191"/>
        <v>8.5071942446054791</v>
      </c>
      <c r="E389" s="40">
        <f t="shared" si="192"/>
        <v>28.985611510789042</v>
      </c>
      <c r="F389" s="40">
        <f t="shared" si="193"/>
        <v>46</v>
      </c>
      <c r="G389" s="3">
        <f t="shared" si="194"/>
        <v>72.014388489210958</v>
      </c>
      <c r="H389" s="3">
        <f t="shared" si="195"/>
        <v>111.95687429327049</v>
      </c>
      <c r="I389">
        <f t="shared" si="180"/>
        <v>1.1195687429327048E-4</v>
      </c>
      <c r="J389" s="4">
        <f t="shared" si="196"/>
        <v>807.51943254185335</v>
      </c>
      <c r="K389" s="40">
        <f t="shared" si="197"/>
        <v>7.2127722182253864</v>
      </c>
      <c r="L389" s="40">
        <f t="shared" si="181"/>
        <v>0</v>
      </c>
      <c r="M389" s="10">
        <f t="shared" si="198"/>
        <v>1.12118720894125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8.566972488153608</v>
      </c>
      <c r="Q389" s="42">
        <f t="shared" si="200"/>
        <v>0.79048205719624498</v>
      </c>
      <c r="R389" s="4">
        <f t="shared" si="201"/>
        <v>72161.149198692496</v>
      </c>
      <c r="S389">
        <f t="shared" si="182"/>
        <v>7.2161149198692493E-5</v>
      </c>
      <c r="T389" s="41">
        <f t="shared" si="183"/>
        <v>7.5268938606994865E-4</v>
      </c>
      <c r="U389" s="42">
        <f t="shared" si="202"/>
        <v>0.12813366618615032</v>
      </c>
      <c r="V389" s="42">
        <f t="shared" si="203"/>
        <v>0.13022990969264689</v>
      </c>
      <c r="W389" s="42">
        <f t="shared" si="204"/>
        <v>0.12965761015208485</v>
      </c>
      <c r="X389" s="42">
        <f t="shared" si="205"/>
        <v>5.7229954056203791E-4</v>
      </c>
      <c r="Y389" s="42">
        <f t="shared" si="179"/>
        <v>2.4532924108303924E-3</v>
      </c>
      <c r="Z389" s="10">
        <f t="shared" si="206"/>
        <v>3.2593689458541188</v>
      </c>
      <c r="AA389">
        <f t="shared" si="184"/>
        <v>1121478.289890795</v>
      </c>
      <c r="AB389" s="10">
        <f t="shared" si="185"/>
        <v>1.1214782898907951</v>
      </c>
      <c r="AC389" s="10">
        <f t="shared" si="186"/>
        <v>1.0204782898907951</v>
      </c>
      <c r="AD389" s="3">
        <f t="shared" si="187"/>
        <v>148.00265263100727</v>
      </c>
      <c r="AI389" s="94">
        <f t="shared" si="188"/>
        <v>0.12965761015208485</v>
      </c>
    </row>
    <row r="390" spans="2:35">
      <c r="B390" s="39">
        <f t="shared" si="189"/>
        <v>362</v>
      </c>
      <c r="C390" s="42">
        <f t="shared" si="190"/>
        <v>6.5107913669052113</v>
      </c>
      <c r="D390" s="10">
        <f t="shared" si="191"/>
        <v>8.489208633094691</v>
      </c>
      <c r="E390" s="40">
        <f t="shared" si="192"/>
        <v>29.021582733810618</v>
      </c>
      <c r="F390" s="40">
        <f t="shared" si="193"/>
        <v>46</v>
      </c>
      <c r="G390" s="3">
        <f t="shared" si="194"/>
        <v>71.978417266189382</v>
      </c>
      <c r="H390" s="3">
        <f t="shared" si="195"/>
        <v>111.95687429327049</v>
      </c>
      <c r="I390">
        <f t="shared" si="180"/>
        <v>1.1195687429327048E-4</v>
      </c>
      <c r="J390" s="4">
        <f t="shared" si="196"/>
        <v>809.15823627651298</v>
      </c>
      <c r="K390" s="40">
        <f t="shared" si="197"/>
        <v>7.2274100307313596</v>
      </c>
      <c r="L390" s="40">
        <f t="shared" si="181"/>
        <v>0</v>
      </c>
      <c r="M390" s="10">
        <f t="shared" si="198"/>
        <v>1.1214782898907951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8.567681927572977</v>
      </c>
      <c r="Q390" s="42">
        <f t="shared" si="200"/>
        <v>0.79258129613424821</v>
      </c>
      <c r="R390" s="4">
        <f t="shared" si="201"/>
        <v>72007.14616959251</v>
      </c>
      <c r="S390">
        <f t="shared" si="182"/>
        <v>7.2007146169592506E-5</v>
      </c>
      <c r="T390" s="41">
        <f t="shared" si="183"/>
        <v>7.5284338909904866E-4</v>
      </c>
      <c r="U390" s="42">
        <f t="shared" si="202"/>
        <v>0.12786020916749866</v>
      </c>
      <c r="V390" s="42">
        <f t="shared" si="203"/>
        <v>0.13026483727087146</v>
      </c>
      <c r="W390" s="42">
        <f t="shared" si="204"/>
        <v>0.12969460420567425</v>
      </c>
      <c r="X390" s="42">
        <f t="shared" si="205"/>
        <v>5.7023306519721206E-4</v>
      </c>
      <c r="Y390" s="42">
        <f t="shared" si="179"/>
        <v>2.4544894662845915E-3</v>
      </c>
      <c r="Z390" s="10">
        <f t="shared" si="206"/>
        <v>3.2602922491249555</v>
      </c>
      <c r="AA390">
        <f t="shared" si="184"/>
        <v>1121767.367610601</v>
      </c>
      <c r="AB390" s="10">
        <f t="shared" si="185"/>
        <v>1.121767367610601</v>
      </c>
      <c r="AC390" s="10">
        <f t="shared" si="186"/>
        <v>1.0207673676106011</v>
      </c>
      <c r="AD390" s="3">
        <f t="shared" si="187"/>
        <v>148.04457833366223</v>
      </c>
      <c r="AI390" s="94">
        <f t="shared" si="188"/>
        <v>0.12969460420567425</v>
      </c>
    </row>
    <row r="391" spans="2:35">
      <c r="B391" s="39">
        <f t="shared" si="189"/>
        <v>363</v>
      </c>
      <c r="C391" s="42">
        <f t="shared" si="190"/>
        <v>6.5287769784159995</v>
      </c>
      <c r="D391" s="10">
        <f t="shared" si="191"/>
        <v>8.4712230215839028</v>
      </c>
      <c r="E391" s="40">
        <f t="shared" si="192"/>
        <v>29.057553956832194</v>
      </c>
      <c r="F391" s="40">
        <f t="shared" si="193"/>
        <v>46</v>
      </c>
      <c r="G391" s="3">
        <f t="shared" si="194"/>
        <v>71.942446043167806</v>
      </c>
      <c r="H391" s="3">
        <f t="shared" si="195"/>
        <v>111.95687429327049</v>
      </c>
      <c r="I391">
        <f t="shared" si="180"/>
        <v>1.1195687429327048E-4</v>
      </c>
      <c r="J391" s="4">
        <f t="shared" si="196"/>
        <v>810.79907250991346</v>
      </c>
      <c r="K391" s="40">
        <f t="shared" si="197"/>
        <v>7.242065997537849</v>
      </c>
      <c r="L391" s="40">
        <f t="shared" si="181"/>
        <v>0</v>
      </c>
      <c r="M391" s="10">
        <f t="shared" si="198"/>
        <v>1.121767367610601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8.5683863605101909</v>
      </c>
      <c r="Q391" s="42">
        <f t="shared" si="200"/>
        <v>0.7946803624874742</v>
      </c>
      <c r="R391" s="4">
        <f t="shared" si="201"/>
        <v>71853.114817110778</v>
      </c>
      <c r="S391">
        <f t="shared" si="182"/>
        <v>7.185311481711078E-5</v>
      </c>
      <c r="T391" s="41">
        <f t="shared" si="183"/>
        <v>7.529974204515304E-4</v>
      </c>
      <c r="U391" s="42">
        <f t="shared" si="202"/>
        <v>0.12758670185615092</v>
      </c>
      <c r="V391" s="42">
        <f t="shared" si="203"/>
        <v>0.13029950717250413</v>
      </c>
      <c r="W391" s="42">
        <f t="shared" si="204"/>
        <v>0.12973134366483408</v>
      </c>
      <c r="X391" s="42">
        <f t="shared" si="205"/>
        <v>5.681635076700553E-4</v>
      </c>
      <c r="Y391" s="42">
        <f t="shared" si="179"/>
        <v>2.4556820791866727E-3</v>
      </c>
      <c r="Z391" s="10">
        <f t="shared" si="206"/>
        <v>3.2612091522360562</v>
      </c>
      <c r="AA391">
        <f t="shared" si="184"/>
        <v>1122054.4414995518</v>
      </c>
      <c r="AB391" s="10">
        <f t="shared" si="185"/>
        <v>1.1220544414995517</v>
      </c>
      <c r="AC391" s="10">
        <f t="shared" si="186"/>
        <v>1.0210544414995517</v>
      </c>
      <c r="AD391" s="3">
        <f t="shared" si="187"/>
        <v>148.08621341545347</v>
      </c>
      <c r="AI391" s="94">
        <f t="shared" si="188"/>
        <v>0.12973134366483408</v>
      </c>
    </row>
    <row r="392" spans="2:35">
      <c r="B392" s="39">
        <f t="shared" si="189"/>
        <v>364</v>
      </c>
      <c r="C392" s="42">
        <f t="shared" si="190"/>
        <v>6.5467625899267876</v>
      </c>
      <c r="D392" s="10">
        <f t="shared" si="191"/>
        <v>8.4532374100731147</v>
      </c>
      <c r="E392" s="40">
        <f t="shared" si="192"/>
        <v>29.093525179853771</v>
      </c>
      <c r="F392" s="40">
        <f t="shared" si="193"/>
        <v>46</v>
      </c>
      <c r="G392" s="3">
        <f t="shared" si="194"/>
        <v>71.906474820146229</v>
      </c>
      <c r="H392" s="3">
        <f t="shared" si="195"/>
        <v>111.95687429327049</v>
      </c>
      <c r="I392">
        <f t="shared" si="180"/>
        <v>1.1195687429327048E-4</v>
      </c>
      <c r="J392" s="4">
        <f t="shared" si="196"/>
        <v>812.44194124205455</v>
      </c>
      <c r="K392" s="40">
        <f t="shared" si="197"/>
        <v>7.2567401186448528</v>
      </c>
      <c r="L392" s="40">
        <f t="shared" si="181"/>
        <v>0</v>
      </c>
      <c r="M392" s="10">
        <f t="shared" si="198"/>
        <v>1.1220544414995517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8.5690857881247258</v>
      </c>
      <c r="Q392" s="42">
        <f t="shared" si="200"/>
        <v>0.79677925751029133</v>
      </c>
      <c r="R392" s="4">
        <f t="shared" si="201"/>
        <v>71699.055360581726</v>
      </c>
      <c r="S392">
        <f t="shared" si="182"/>
        <v>7.1699055360581725E-5</v>
      </c>
      <c r="T392" s="41">
        <f t="shared" si="183"/>
        <v>7.5315147990805944E-4</v>
      </c>
      <c r="U392" s="42">
        <f t="shared" si="202"/>
        <v>0.12731314464157054</v>
      </c>
      <c r="V392" s="42">
        <f t="shared" si="203"/>
        <v>0.13033391932733335</v>
      </c>
      <c r="W392" s="42">
        <f t="shared" si="204"/>
        <v>0.12976782845316723</v>
      </c>
      <c r="X392" s="42">
        <f t="shared" si="205"/>
        <v>5.660908741661197E-4</v>
      </c>
      <c r="Y392" s="42">
        <f t="shared" si="179"/>
        <v>2.4568702445049223E-3</v>
      </c>
      <c r="Z392" s="10">
        <f t="shared" si="206"/>
        <v>3.2621196532798997</v>
      </c>
      <c r="AA392">
        <f t="shared" si="184"/>
        <v>1122339.5109604199</v>
      </c>
      <c r="AB392" s="10">
        <f t="shared" si="185"/>
        <v>1.12233951096042</v>
      </c>
      <c r="AC392" s="10">
        <f t="shared" si="186"/>
        <v>1.02133951096042</v>
      </c>
      <c r="AD392" s="3">
        <f t="shared" si="187"/>
        <v>148.12755778976359</v>
      </c>
      <c r="AI392" s="94">
        <f t="shared" si="188"/>
        <v>0.12976782845316723</v>
      </c>
    </row>
    <row r="393" spans="2:35">
      <c r="B393" s="39">
        <f t="shared" si="189"/>
        <v>365</v>
      </c>
      <c r="C393" s="42">
        <f t="shared" si="190"/>
        <v>6.5647482014375758</v>
      </c>
      <c r="D393" s="10">
        <f t="shared" si="191"/>
        <v>8.4352517985623265</v>
      </c>
      <c r="E393" s="40">
        <f t="shared" si="192"/>
        <v>29.129496402875347</v>
      </c>
      <c r="F393" s="40">
        <f t="shared" si="193"/>
        <v>46</v>
      </c>
      <c r="G393" s="3">
        <f t="shared" si="194"/>
        <v>71.870503597124653</v>
      </c>
      <c r="H393" s="3">
        <f t="shared" si="195"/>
        <v>111.95687429327049</v>
      </c>
      <c r="I393">
        <f t="shared" si="180"/>
        <v>1.1195687429327048E-4</v>
      </c>
      <c r="J393" s="4">
        <f t="shared" si="196"/>
        <v>814.0868424729365</v>
      </c>
      <c r="K393" s="40">
        <f t="shared" si="197"/>
        <v>7.2714323940523737</v>
      </c>
      <c r="L393" s="40">
        <f t="shared" si="181"/>
        <v>0</v>
      </c>
      <c r="M393" s="10">
        <f t="shared" si="198"/>
        <v>1.12233951096042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8.5697802115665045</v>
      </c>
      <c r="Q393" s="42">
        <f t="shared" si="200"/>
        <v>0.7988779824561788</v>
      </c>
      <c r="R393" s="4">
        <f t="shared" si="201"/>
        <v>71544.968019339722</v>
      </c>
      <c r="S393">
        <f t="shared" si="182"/>
        <v>7.1544968019339727E-5</v>
      </c>
      <c r="T393" s="41">
        <f t="shared" si="183"/>
        <v>7.5330556724930147E-4</v>
      </c>
      <c r="U393" s="42">
        <f t="shared" si="202"/>
        <v>0.12703953791322078</v>
      </c>
      <c r="V393" s="42">
        <f t="shared" si="203"/>
        <v>0.13036807366581937</v>
      </c>
      <c r="W393" s="42">
        <f t="shared" si="204"/>
        <v>0.12980405849477095</v>
      </c>
      <c r="X393" s="42">
        <f t="shared" si="205"/>
        <v>5.6401517104842647E-4</v>
      </c>
      <c r="Y393" s="42">
        <f t="shared" si="179"/>
        <v>2.4580539572142605E-3</v>
      </c>
      <c r="Z393" s="10">
        <f t="shared" si="206"/>
        <v>3.2630237503618287</v>
      </c>
      <c r="AA393">
        <f t="shared" si="184"/>
        <v>1122622.575400006</v>
      </c>
      <c r="AB393" s="10">
        <f t="shared" si="185"/>
        <v>1.1226225754000061</v>
      </c>
      <c r="AC393" s="10">
        <f t="shared" si="186"/>
        <v>1.0216225754000061</v>
      </c>
      <c r="AD393" s="3">
        <f t="shared" si="187"/>
        <v>148.16861137055926</v>
      </c>
      <c r="AI393" s="94">
        <f t="shared" si="188"/>
        <v>0.12980405849477095</v>
      </c>
    </row>
    <row r="394" spans="2:35">
      <c r="B394" s="39">
        <f t="shared" si="189"/>
        <v>366</v>
      </c>
      <c r="C394" s="42">
        <f t="shared" si="190"/>
        <v>6.5827338129483639</v>
      </c>
      <c r="D394" s="10">
        <f t="shared" si="191"/>
        <v>8.4172661870515384</v>
      </c>
      <c r="E394" s="40">
        <f t="shared" si="192"/>
        <v>29.165467625896923</v>
      </c>
      <c r="F394" s="40">
        <f t="shared" si="193"/>
        <v>46</v>
      </c>
      <c r="G394" s="3">
        <f t="shared" si="194"/>
        <v>71.834532374103077</v>
      </c>
      <c r="H394" s="3">
        <f t="shared" si="195"/>
        <v>111.95687429327049</v>
      </c>
      <c r="I394">
        <f t="shared" si="180"/>
        <v>1.1195687429327048E-4</v>
      </c>
      <c r="J394" s="4">
        <f t="shared" si="196"/>
        <v>815.73377620255917</v>
      </c>
      <c r="K394" s="40">
        <f t="shared" si="197"/>
        <v>7.2861428237604109</v>
      </c>
      <c r="L394" s="40">
        <f t="shared" si="181"/>
        <v>0</v>
      </c>
      <c r="M394" s="10">
        <f t="shared" si="198"/>
        <v>1.1226225754000061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8.5704696319762217</v>
      </c>
      <c r="Q394" s="42">
        <f t="shared" si="200"/>
        <v>0.8009765385777341</v>
      </c>
      <c r="R394" s="4">
        <f t="shared" si="201"/>
        <v>71390.853012719177</v>
      </c>
      <c r="S394">
        <f t="shared" si="182"/>
        <v>7.1390853012719181E-5</v>
      </c>
      <c r="T394" s="41">
        <f t="shared" si="183"/>
        <v>7.5345968225592195E-4</v>
      </c>
      <c r="U394" s="42">
        <f t="shared" si="202"/>
        <v>0.12676588206056494</v>
      </c>
      <c r="V394" s="42">
        <f t="shared" si="203"/>
        <v>0.13040197011888002</v>
      </c>
      <c r="W394" s="42">
        <f t="shared" si="204"/>
        <v>0.12984003371425429</v>
      </c>
      <c r="X394" s="42">
        <f t="shared" si="205"/>
        <v>5.6193640462573469E-4</v>
      </c>
      <c r="Y394" s="42">
        <f t="shared" si="179"/>
        <v>2.4592332122961125E-3</v>
      </c>
      <c r="Z394" s="10">
        <f t="shared" si="206"/>
        <v>3.2639214415998485</v>
      </c>
      <c r="AA394">
        <f t="shared" si="184"/>
        <v>1122903.6342290745</v>
      </c>
      <c r="AB394" s="10">
        <f t="shared" si="185"/>
        <v>1.1229036342290744</v>
      </c>
      <c r="AC394" s="10">
        <f t="shared" si="186"/>
        <v>1.0219036342290744</v>
      </c>
      <c r="AD394" s="3">
        <f t="shared" si="187"/>
        <v>148.20937407238208</v>
      </c>
      <c r="AI394" s="94">
        <f t="shared" si="188"/>
        <v>0.12984003371425429</v>
      </c>
    </row>
    <row r="395" spans="2:35">
      <c r="B395" s="39">
        <f t="shared" si="189"/>
        <v>367</v>
      </c>
      <c r="C395" s="42">
        <f t="shared" si="190"/>
        <v>6.6007194244591521</v>
      </c>
      <c r="D395" s="10">
        <f t="shared" si="191"/>
        <v>8.3992805755407502</v>
      </c>
      <c r="E395" s="40">
        <f t="shared" si="192"/>
        <v>29.2014388489185</v>
      </c>
      <c r="F395" s="40">
        <f t="shared" si="193"/>
        <v>46</v>
      </c>
      <c r="G395" s="3">
        <f t="shared" si="194"/>
        <v>71.7985611510815</v>
      </c>
      <c r="H395" s="3">
        <f t="shared" si="195"/>
        <v>111.95687429327049</v>
      </c>
      <c r="I395">
        <f t="shared" si="180"/>
        <v>1.1195687429327048E-4</v>
      </c>
      <c r="J395" s="4">
        <f t="shared" si="196"/>
        <v>817.38274243092235</v>
      </c>
      <c r="K395" s="40">
        <f t="shared" si="197"/>
        <v>7.3008714077689616</v>
      </c>
      <c r="L395" s="40">
        <f t="shared" si="181"/>
        <v>0</v>
      </c>
      <c r="M395" s="10">
        <f t="shared" si="198"/>
        <v>1.1229036342290744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8.5711540504852142</v>
      </c>
      <c r="Q395" s="42">
        <f t="shared" si="200"/>
        <v>0.80307492712667983</v>
      </c>
      <c r="R395" s="4">
        <f t="shared" si="201"/>
        <v>71236.710560054489</v>
      </c>
      <c r="S395">
        <f t="shared" si="182"/>
        <v>7.1236710560054487E-5</v>
      </c>
      <c r="T395" s="41">
        <f t="shared" si="183"/>
        <v>7.5361382470858667E-4</v>
      </c>
      <c r="U395" s="42">
        <f t="shared" si="202"/>
        <v>0.12649217747306635</v>
      </c>
      <c r="V395" s="42">
        <f t="shared" si="203"/>
        <v>0.1304356086179109</v>
      </c>
      <c r="W395" s="42">
        <f t="shared" si="204"/>
        <v>0.12987575403673016</v>
      </c>
      <c r="X395" s="42">
        <f t="shared" si="205"/>
        <v>5.5985458118074094E-4</v>
      </c>
      <c r="Y395" s="42">
        <f t="shared" si="179"/>
        <v>2.4604080047383368E-3</v>
      </c>
      <c r="Z395" s="10">
        <f t="shared" si="206"/>
        <v>3.2648127251244983</v>
      </c>
      <c r="AA395">
        <f t="shared" si="184"/>
        <v>1123182.6868623148</v>
      </c>
      <c r="AB395" s="10">
        <f t="shared" si="185"/>
        <v>1.1231826868623149</v>
      </c>
      <c r="AC395" s="10">
        <f t="shared" si="186"/>
        <v>1.0221826868623149</v>
      </c>
      <c r="AD395" s="3">
        <f t="shared" si="187"/>
        <v>148.249845810343</v>
      </c>
      <c r="AI395" s="94">
        <f t="shared" si="188"/>
        <v>0.12987575403673016</v>
      </c>
    </row>
    <row r="396" spans="2:35">
      <c r="B396" s="39">
        <f t="shared" si="189"/>
        <v>368</v>
      </c>
      <c r="C396" s="42">
        <f t="shared" si="190"/>
        <v>6.6187050359699402</v>
      </c>
      <c r="D396" s="10">
        <f t="shared" si="191"/>
        <v>8.3812949640299621</v>
      </c>
      <c r="E396" s="40">
        <f t="shared" si="192"/>
        <v>29.237410071940076</v>
      </c>
      <c r="F396" s="40">
        <f t="shared" si="193"/>
        <v>46</v>
      </c>
      <c r="G396" s="3">
        <f t="shared" si="194"/>
        <v>71.762589928059924</v>
      </c>
      <c r="H396" s="3">
        <f t="shared" si="195"/>
        <v>111.95687429327049</v>
      </c>
      <c r="I396">
        <f t="shared" si="180"/>
        <v>1.1195687429327048E-4</v>
      </c>
      <c r="J396" s="4">
        <f t="shared" si="196"/>
        <v>819.03374115802671</v>
      </c>
      <c r="K396" s="40">
        <f t="shared" si="197"/>
        <v>7.3156181460780321</v>
      </c>
      <c r="L396" s="40">
        <f t="shared" si="181"/>
        <v>0</v>
      </c>
      <c r="M396" s="10">
        <f t="shared" si="198"/>
        <v>1.1231826868623149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8.5718334682153774</v>
      </c>
      <c r="Q396" s="42">
        <f t="shared" si="200"/>
        <v>0.80517314935387063</v>
      </c>
      <c r="R396" s="4">
        <f t="shared" si="201"/>
        <v>71082.540880680041</v>
      </c>
      <c r="S396">
        <f t="shared" si="182"/>
        <v>7.1082540880680042E-5</v>
      </c>
      <c r="T396" s="41">
        <f t="shared" si="183"/>
        <v>7.537679943879611E-4</v>
      </c>
      <c r="U396" s="42">
        <f t="shared" si="202"/>
        <v>0.12621842454018833</v>
      </c>
      <c r="V396" s="42">
        <f t="shared" si="203"/>
        <v>0.13046898909489008</v>
      </c>
      <c r="W396" s="42">
        <f t="shared" si="204"/>
        <v>0.12991121938781033</v>
      </c>
      <c r="X396" s="42">
        <f t="shared" si="205"/>
        <v>5.5776970707974161E-4</v>
      </c>
      <c r="Y396" s="42">
        <f t="shared" si="179"/>
        <v>2.4615783295353854E-3</v>
      </c>
      <c r="Z396" s="10">
        <f t="shared" si="206"/>
        <v>3.2656975990790369</v>
      </c>
      <c r="AA396">
        <f t="shared" si="184"/>
        <v>1123459.7327183983</v>
      </c>
      <c r="AB396" s="10">
        <f t="shared" si="185"/>
        <v>1.1234597327183984</v>
      </c>
      <c r="AC396" s="10">
        <f t="shared" si="186"/>
        <v>1.0224597327183984</v>
      </c>
      <c r="AD396" s="3">
        <f t="shared" si="187"/>
        <v>148.2900265001303</v>
      </c>
      <c r="AI396" s="94">
        <f t="shared" si="188"/>
        <v>0.12991121938781033</v>
      </c>
    </row>
    <row r="397" spans="2:35">
      <c r="B397" s="39">
        <f t="shared" si="189"/>
        <v>369</v>
      </c>
      <c r="C397" s="42">
        <f t="shared" si="190"/>
        <v>6.6366906474807283</v>
      </c>
      <c r="D397" s="10">
        <f t="shared" si="191"/>
        <v>8.363309352519174</v>
      </c>
      <c r="E397" s="40">
        <f t="shared" si="192"/>
        <v>29.273381294961652</v>
      </c>
      <c r="F397" s="40">
        <f t="shared" si="193"/>
        <v>46</v>
      </c>
      <c r="G397" s="3">
        <f t="shared" si="194"/>
        <v>71.726618705038348</v>
      </c>
      <c r="H397" s="3">
        <f t="shared" si="195"/>
        <v>111.95687429327049</v>
      </c>
      <c r="I397">
        <f t="shared" si="180"/>
        <v>1.1195687429327048E-4</v>
      </c>
      <c r="J397" s="4">
        <f t="shared" si="196"/>
        <v>820.6867723838717</v>
      </c>
      <c r="K397" s="40">
        <f t="shared" si="197"/>
        <v>7.330383038687617</v>
      </c>
      <c r="L397" s="40">
        <f t="shared" si="181"/>
        <v>0</v>
      </c>
      <c r="M397" s="10">
        <f t="shared" si="198"/>
        <v>1.1234597327183984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8.57250788627932</v>
      </c>
      <c r="Q397" s="42">
        <f t="shared" si="200"/>
        <v>0.80727120650930051</v>
      </c>
      <c r="R397" s="4">
        <f t="shared" si="201"/>
        <v>70928.344193930228</v>
      </c>
      <c r="S397">
        <f t="shared" si="182"/>
        <v>7.092834419393023E-5</v>
      </c>
      <c r="T397" s="41">
        <f t="shared" si="183"/>
        <v>7.5392219107471093E-4</v>
      </c>
      <c r="U397" s="42">
        <f t="shared" si="202"/>
        <v>0.12594462365139417</v>
      </c>
      <c r="V397" s="42">
        <f t="shared" si="203"/>
        <v>0.13050211148230989</v>
      </c>
      <c r="W397" s="42">
        <f t="shared" si="204"/>
        <v>0.12994642969361256</v>
      </c>
      <c r="X397" s="42">
        <f t="shared" si="205"/>
        <v>5.5568178869733198E-4</v>
      </c>
      <c r="Y397" s="42">
        <f t="shared" si="179"/>
        <v>2.4627441816883039E-3</v>
      </c>
      <c r="Z397" s="10">
        <f t="shared" si="206"/>
        <v>3.2665760616194079</v>
      </c>
      <c r="AA397">
        <f t="shared" si="184"/>
        <v>1123734.7712199683</v>
      </c>
      <c r="AB397" s="10">
        <f t="shared" si="185"/>
        <v>1.1237347712199683</v>
      </c>
      <c r="AC397" s="10">
        <f t="shared" si="186"/>
        <v>1.0227347712199684</v>
      </c>
      <c r="AD397" s="3">
        <f t="shared" si="187"/>
        <v>148.32991605800845</v>
      </c>
      <c r="AI397" s="94">
        <f t="shared" si="188"/>
        <v>0.12994642969361256</v>
      </c>
    </row>
    <row r="398" spans="2:35">
      <c r="B398" s="39">
        <f t="shared" si="189"/>
        <v>370</v>
      </c>
      <c r="C398" s="42">
        <f t="shared" si="190"/>
        <v>6.6546762589915165</v>
      </c>
      <c r="D398" s="10">
        <f t="shared" si="191"/>
        <v>8.3453237410083858</v>
      </c>
      <c r="E398" s="40">
        <f t="shared" si="192"/>
        <v>29.309352517983228</v>
      </c>
      <c r="F398" s="40">
        <f t="shared" si="193"/>
        <v>46</v>
      </c>
      <c r="G398" s="3">
        <f t="shared" si="194"/>
        <v>71.690647482016772</v>
      </c>
      <c r="H398" s="3">
        <f t="shared" si="195"/>
        <v>111.95687429327049</v>
      </c>
      <c r="I398">
        <f t="shared" si="180"/>
        <v>1.1195687429327048E-4</v>
      </c>
      <c r="J398" s="4">
        <f t="shared" si="196"/>
        <v>822.3418361084573</v>
      </c>
      <c r="K398" s="40">
        <f t="shared" si="197"/>
        <v>7.3451660855977172</v>
      </c>
      <c r="L398" s="40">
        <f t="shared" si="181"/>
        <v>0</v>
      </c>
      <c r="M398" s="10">
        <f t="shared" si="198"/>
        <v>1.1237347712199683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8.573177305780348</v>
      </c>
      <c r="Q398" s="42">
        <f t="shared" si="200"/>
        <v>0.8093690998421097</v>
      </c>
      <c r="R398" s="4">
        <f t="shared" si="201"/>
        <v>70774.120719139479</v>
      </c>
      <c r="S398">
        <f t="shared" si="182"/>
        <v>7.0774120719139475E-5</v>
      </c>
      <c r="T398" s="41">
        <f t="shared" si="183"/>
        <v>7.5407641454950172E-4</v>
      </c>
      <c r="U398" s="42">
        <f t="shared" si="202"/>
        <v>0.12567077519614722</v>
      </c>
      <c r="V398" s="42">
        <f t="shared" si="203"/>
        <v>0.1305349757131109</v>
      </c>
      <c r="W398" s="42">
        <f t="shared" si="204"/>
        <v>0.12998138488075942</v>
      </c>
      <c r="X398" s="42">
        <f t="shared" si="205"/>
        <v>5.5359083235148598E-4</v>
      </c>
      <c r="Y398" s="42">
        <f t="shared" si="179"/>
        <v>2.4639055562045986E-3</v>
      </c>
      <c r="Z398" s="10">
        <f t="shared" si="206"/>
        <v>3.2674481109140356</v>
      </c>
      <c r="AA398">
        <f t="shared" si="184"/>
        <v>1124007.8017935748</v>
      </c>
      <c r="AB398" s="10">
        <f t="shared" si="185"/>
        <v>1.1240078017935748</v>
      </c>
      <c r="AC398" s="10">
        <f t="shared" si="186"/>
        <v>1.0230078017935749</v>
      </c>
      <c r="AD398" s="3">
        <f t="shared" si="187"/>
        <v>148.36951440080853</v>
      </c>
      <c r="AI398" s="94">
        <f t="shared" si="188"/>
        <v>0.12998138488075942</v>
      </c>
    </row>
    <row r="399" spans="2:35">
      <c r="B399" s="39">
        <f t="shared" si="189"/>
        <v>371</v>
      </c>
      <c r="C399" s="42">
        <f t="shared" si="190"/>
        <v>6.6726618705023046</v>
      </c>
      <c r="D399" s="10">
        <f t="shared" si="191"/>
        <v>8.3273381294975977</v>
      </c>
      <c r="E399" s="40">
        <f t="shared" si="192"/>
        <v>29.345323741004805</v>
      </c>
      <c r="F399" s="40">
        <f t="shared" si="193"/>
        <v>46</v>
      </c>
      <c r="G399" s="3">
        <f t="shared" si="194"/>
        <v>71.654676258995195</v>
      </c>
      <c r="H399" s="3">
        <f t="shared" si="195"/>
        <v>111.95687429327049</v>
      </c>
      <c r="I399">
        <f t="shared" si="180"/>
        <v>1.1195687429327048E-4</v>
      </c>
      <c r="J399" s="4">
        <f t="shared" si="196"/>
        <v>823.99893233178352</v>
      </c>
      <c r="K399" s="40">
        <f t="shared" si="197"/>
        <v>7.3599672868083319</v>
      </c>
      <c r="L399" s="40">
        <f t="shared" si="181"/>
        <v>0</v>
      </c>
      <c r="M399" s="10">
        <f t="shared" si="198"/>
        <v>1.1240078017935748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8.573841727812324</v>
      </c>
      <c r="Q399" s="42">
        <f t="shared" si="200"/>
        <v>0.81146683060059166</v>
      </c>
      <c r="R399" s="4">
        <f t="shared" si="201"/>
        <v>70619.870675642174</v>
      </c>
      <c r="S399">
        <f t="shared" si="182"/>
        <v>7.0619870675642176E-5</v>
      </c>
      <c r="T399" s="41">
        <f t="shared" si="183"/>
        <v>7.5423066459299895E-4</v>
      </c>
      <c r="U399" s="42">
        <f t="shared" si="202"/>
        <v>0.1253968795639108</v>
      </c>
      <c r="V399" s="42">
        <f t="shared" si="203"/>
        <v>0.13056758172084601</v>
      </c>
      <c r="W399" s="42">
        <f t="shared" si="204"/>
        <v>0.13001608487637004</v>
      </c>
      <c r="X399" s="42">
        <f t="shared" si="205"/>
        <v>5.514968444759738E-4</v>
      </c>
      <c r="Y399" s="42">
        <f t="shared" si="179"/>
        <v>2.4650624480984616E-3</v>
      </c>
      <c r="Z399" s="10">
        <f t="shared" si="206"/>
        <v>3.2683137451440918</v>
      </c>
      <c r="AA399">
        <f t="shared" si="184"/>
        <v>1124278.8238697601</v>
      </c>
      <c r="AB399" s="10">
        <f t="shared" si="185"/>
        <v>1.1242788238697601</v>
      </c>
      <c r="AC399" s="10">
        <f t="shared" si="186"/>
        <v>1.0232788238697601</v>
      </c>
      <c r="AD399" s="3">
        <f t="shared" si="187"/>
        <v>148.40882144594056</v>
      </c>
      <c r="AI399" s="94">
        <f t="shared" si="188"/>
        <v>0.13001608487637004</v>
      </c>
    </row>
    <row r="400" spans="2:35">
      <c r="B400" s="39">
        <f t="shared" si="189"/>
        <v>372</v>
      </c>
      <c r="C400" s="42">
        <f t="shared" si="190"/>
        <v>6.6906474820130928</v>
      </c>
      <c r="D400" s="10">
        <f t="shared" si="191"/>
        <v>8.3093525179868095</v>
      </c>
      <c r="E400" s="40">
        <f t="shared" si="192"/>
        <v>29.381294964026381</v>
      </c>
      <c r="F400" s="40">
        <f t="shared" si="193"/>
        <v>46</v>
      </c>
      <c r="G400" s="3">
        <f t="shared" si="194"/>
        <v>71.618705035973619</v>
      </c>
      <c r="H400" s="3">
        <f t="shared" si="195"/>
        <v>111.95687429327049</v>
      </c>
      <c r="I400">
        <f t="shared" si="180"/>
        <v>1.1195687429327048E-4</v>
      </c>
      <c r="J400" s="4">
        <f t="shared" si="196"/>
        <v>825.65806105385059</v>
      </c>
      <c r="K400" s="40">
        <f t="shared" si="197"/>
        <v>7.3747866423194637</v>
      </c>
      <c r="L400" s="40">
        <f t="shared" si="181"/>
        <v>0</v>
      </c>
      <c r="M400" s="10">
        <f t="shared" si="198"/>
        <v>1.1242788238697601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8.574501153459881</v>
      </c>
      <c r="Q400" s="42">
        <f t="shared" si="200"/>
        <v>0.81356440003219999</v>
      </c>
      <c r="R400" s="4">
        <f t="shared" si="201"/>
        <v>70465.594282772712</v>
      </c>
      <c r="S400">
        <f t="shared" si="182"/>
        <v>7.0465594282772715E-5</v>
      </c>
      <c r="T400" s="41">
        <f t="shared" si="183"/>
        <v>7.5438494098586841E-4</v>
      </c>
      <c r="U400" s="42">
        <f t="shared" si="202"/>
        <v>0.12512293714414818</v>
      </c>
      <c r="V400" s="42">
        <f t="shared" si="203"/>
        <v>0.13059992943955401</v>
      </c>
      <c r="W400" s="42">
        <f t="shared" si="204"/>
        <v>0.1300505296080709</v>
      </c>
      <c r="X400" s="42">
        <f t="shared" si="205"/>
        <v>5.4939983148311056E-4</v>
      </c>
      <c r="Y400" s="42">
        <f t="shared" si="179"/>
        <v>2.4662148523907114E-3</v>
      </c>
      <c r="Z400" s="10">
        <f t="shared" si="206"/>
        <v>3.2691729625033834</v>
      </c>
      <c r="AA400">
        <f t="shared" si="184"/>
        <v>1124547.8368830213</v>
      </c>
      <c r="AB400" s="10">
        <f t="shared" si="185"/>
        <v>1.1245478368830213</v>
      </c>
      <c r="AC400" s="10">
        <f t="shared" si="186"/>
        <v>1.0235478368830213</v>
      </c>
      <c r="AD400" s="3">
        <f t="shared" si="187"/>
        <v>148.44783711138814</v>
      </c>
      <c r="AI400" s="94">
        <f t="shared" si="188"/>
        <v>0.1300505296080709</v>
      </c>
    </row>
    <row r="401" spans="2:35">
      <c r="B401" s="39">
        <f t="shared" si="189"/>
        <v>373</v>
      </c>
      <c r="C401" s="42">
        <f t="shared" si="190"/>
        <v>6.7086330935238809</v>
      </c>
      <c r="D401" s="10">
        <f t="shared" si="191"/>
        <v>8.2913669064760214</v>
      </c>
      <c r="E401" s="40">
        <f t="shared" si="192"/>
        <v>29.417266187047957</v>
      </c>
      <c r="F401" s="40">
        <f t="shared" si="193"/>
        <v>46</v>
      </c>
      <c r="G401" s="3">
        <f t="shared" si="194"/>
        <v>71.582733812952043</v>
      </c>
      <c r="H401" s="3">
        <f t="shared" si="195"/>
        <v>111.95687429327049</v>
      </c>
      <c r="I401">
        <f t="shared" si="180"/>
        <v>1.1195687429327048E-4</v>
      </c>
      <c r="J401" s="4">
        <f t="shared" si="196"/>
        <v>827.31922227465839</v>
      </c>
      <c r="K401" s="40">
        <f t="shared" si="197"/>
        <v>7.3896241521311117</v>
      </c>
      <c r="L401" s="40">
        <f t="shared" si="181"/>
        <v>0</v>
      </c>
      <c r="M401" s="10">
        <f t="shared" si="198"/>
        <v>1.1245478368830213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8.5751555837983524</v>
      </c>
      <c r="Q401" s="42">
        <f t="shared" si="200"/>
        <v>0.81566180938355559</v>
      </c>
      <c r="R401" s="4">
        <f t="shared" si="201"/>
        <v>70311.29175986546</v>
      </c>
      <c r="S401">
        <f t="shared" si="182"/>
        <v>7.0311291759865465E-5</v>
      </c>
      <c r="T401" s="41">
        <f t="shared" si="183"/>
        <v>7.5453924350877568E-4</v>
      </c>
      <c r="U401" s="42">
        <f t="shared" si="202"/>
        <v>0.12484894832632271</v>
      </c>
      <c r="V401" s="42">
        <f t="shared" si="203"/>
        <v>0.1306320188037644</v>
      </c>
      <c r="W401" s="42">
        <f t="shared" si="204"/>
        <v>0.13008471900399113</v>
      </c>
      <c r="X401" s="42">
        <f t="shared" si="205"/>
        <v>5.4729979977327647E-4</v>
      </c>
      <c r="Y401" s="42">
        <f t="shared" si="179"/>
        <v>2.467362764108751E-3</v>
      </c>
      <c r="Z401" s="10">
        <f t="shared" si="206"/>
        <v>3.2700257611982702</v>
      </c>
      <c r="AA401">
        <f t="shared" si="184"/>
        <v>1124814.8402717866</v>
      </c>
      <c r="AB401" s="10">
        <f t="shared" si="185"/>
        <v>1.1248148402717866</v>
      </c>
      <c r="AC401" s="10">
        <f t="shared" si="186"/>
        <v>1.0238148402717866</v>
      </c>
      <c r="AD401" s="3">
        <f t="shared" si="187"/>
        <v>148.48656131570507</v>
      </c>
      <c r="AI401" s="94">
        <f t="shared" si="188"/>
        <v>0.13008471900399113</v>
      </c>
    </row>
    <row r="402" spans="2:35">
      <c r="B402" s="39">
        <f t="shared" si="189"/>
        <v>374</v>
      </c>
      <c r="C402" s="42">
        <f t="shared" si="190"/>
        <v>6.7266187050346691</v>
      </c>
      <c r="D402" s="10">
        <f t="shared" si="191"/>
        <v>8.2733812949652332</v>
      </c>
      <c r="E402" s="40">
        <f t="shared" si="192"/>
        <v>29.453237410069534</v>
      </c>
      <c r="F402" s="40">
        <f t="shared" si="193"/>
        <v>46</v>
      </c>
      <c r="G402" s="3">
        <f t="shared" si="194"/>
        <v>71.546762589930466</v>
      </c>
      <c r="H402" s="3">
        <f t="shared" si="195"/>
        <v>111.95687429327049</v>
      </c>
      <c r="I402">
        <f t="shared" si="180"/>
        <v>1.1195687429327048E-4</v>
      </c>
      <c r="J402" s="4">
        <f t="shared" si="196"/>
        <v>828.98241599420703</v>
      </c>
      <c r="K402" s="40">
        <f t="shared" si="197"/>
        <v>7.4044798162432759</v>
      </c>
      <c r="L402" s="40">
        <f t="shared" si="181"/>
        <v>0</v>
      </c>
      <c r="M402" s="10">
        <f t="shared" si="198"/>
        <v>1.1248148402717866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8.575805019893723</v>
      </c>
      <c r="Q402" s="42">
        <f t="shared" si="200"/>
        <v>0.8177590599004535</v>
      </c>
      <c r="R402" s="4">
        <f t="shared" si="201"/>
        <v>70156.963326254845</v>
      </c>
      <c r="S402">
        <f t="shared" si="182"/>
        <v>7.015696332625485E-5</v>
      </c>
      <c r="T402" s="41">
        <f t="shared" si="183"/>
        <v>7.5469357194238632E-4</v>
      </c>
      <c r="U402" s="42">
        <f t="shared" si="202"/>
        <v>0.12457491349989767</v>
      </c>
      <c r="V402" s="42">
        <f t="shared" si="203"/>
        <v>0.13066384974855708</v>
      </c>
      <c r="W402" s="42">
        <f t="shared" si="204"/>
        <v>0.13011865299275949</v>
      </c>
      <c r="X402" s="42">
        <f t="shared" si="205"/>
        <v>5.4519675579758897E-4</v>
      </c>
      <c r="Y402" s="42">
        <f t="shared" si="179"/>
        <v>2.4685061782866585E-3</v>
      </c>
      <c r="Z402" s="10">
        <f t="shared" si="206"/>
        <v>3.2708721394477513</v>
      </c>
      <c r="AA402">
        <f t="shared" si="184"/>
        <v>1125079.8334784405</v>
      </c>
      <c r="AB402" s="10">
        <f t="shared" si="185"/>
        <v>1.1250798334784404</v>
      </c>
      <c r="AC402" s="10">
        <f t="shared" si="186"/>
        <v>1.0240798334784404</v>
      </c>
      <c r="AD402" s="3">
        <f t="shared" si="187"/>
        <v>148.52499397801893</v>
      </c>
      <c r="AI402" s="94">
        <f t="shared" si="188"/>
        <v>0.13011865299275949</v>
      </c>
    </row>
    <row r="403" spans="2:35">
      <c r="B403" s="39">
        <f t="shared" si="189"/>
        <v>375</v>
      </c>
      <c r="C403" s="42">
        <f t="shared" si="190"/>
        <v>6.7446043165454572</v>
      </c>
      <c r="D403" s="10">
        <f t="shared" si="191"/>
        <v>8.2553956834544451</v>
      </c>
      <c r="E403" s="40">
        <f t="shared" si="192"/>
        <v>29.48920863309111</v>
      </c>
      <c r="F403" s="40">
        <f t="shared" si="193"/>
        <v>46</v>
      </c>
      <c r="G403" s="3">
        <f t="shared" si="194"/>
        <v>71.51079136690889</v>
      </c>
      <c r="H403" s="3">
        <f t="shared" si="195"/>
        <v>111.95687429327049</v>
      </c>
      <c r="I403">
        <f t="shared" si="180"/>
        <v>1.1195687429327048E-4</v>
      </c>
      <c r="J403" s="4">
        <f t="shared" si="196"/>
        <v>830.64764221249629</v>
      </c>
      <c r="K403" s="40">
        <f t="shared" si="197"/>
        <v>7.4193536346559554</v>
      </c>
      <c r="L403" s="40">
        <f t="shared" si="181"/>
        <v>0</v>
      </c>
      <c r="M403" s="10">
        <f t="shared" si="198"/>
        <v>1.1250798334784404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8.5764494628027066</v>
      </c>
      <c r="Q403" s="42">
        <f t="shared" si="200"/>
        <v>0.81985615282786994</v>
      </c>
      <c r="R403" s="4">
        <f t="shared" si="201"/>
        <v>70002.609201275249</v>
      </c>
      <c r="S403">
        <f t="shared" si="182"/>
        <v>7.0002609201275253E-5</v>
      </c>
      <c r="T403" s="41">
        <f t="shared" si="183"/>
        <v>7.5484792606736592E-4</v>
      </c>
      <c r="U403" s="42">
        <f t="shared" si="202"/>
        <v>0.12430083305433641</v>
      </c>
      <c r="V403" s="42">
        <f t="shared" si="203"/>
        <v>0.13069542220950761</v>
      </c>
      <c r="W403" s="42">
        <f t="shared" si="204"/>
        <v>0.13015233150350744</v>
      </c>
      <c r="X403" s="42">
        <f t="shared" si="205"/>
        <v>5.4309070600017106E-4</v>
      </c>
      <c r="Y403" s="42">
        <f t="shared" si="179"/>
        <v>2.4696450899651572E-3</v>
      </c>
      <c r="Z403" s="10">
        <f t="shared" si="206"/>
        <v>3.2717120954833958</v>
      </c>
      <c r="AA403">
        <f t="shared" si="184"/>
        <v>1125342.8159493047</v>
      </c>
      <c r="AB403" s="10">
        <f t="shared" si="185"/>
        <v>1.1253428159493046</v>
      </c>
      <c r="AC403" s="10">
        <f t="shared" si="186"/>
        <v>1.0243428159493047</v>
      </c>
      <c r="AD403" s="3">
        <f t="shared" si="187"/>
        <v>148.56313501802822</v>
      </c>
      <c r="AI403" s="94">
        <f t="shared" si="188"/>
        <v>0.13015233150350744</v>
      </c>
    </row>
    <row r="404" spans="2:35">
      <c r="B404" s="39">
        <f t="shared" si="189"/>
        <v>376</v>
      </c>
      <c r="C404" s="42">
        <f t="shared" si="190"/>
        <v>6.7625899280562454</v>
      </c>
      <c r="D404" s="10">
        <f t="shared" si="191"/>
        <v>8.2374100719436569</v>
      </c>
      <c r="E404" s="40">
        <f t="shared" si="192"/>
        <v>29.525179856112686</v>
      </c>
      <c r="F404" s="40">
        <f t="shared" si="193"/>
        <v>46</v>
      </c>
      <c r="G404" s="3">
        <f t="shared" si="194"/>
        <v>71.474820143887314</v>
      </c>
      <c r="H404" s="3">
        <f t="shared" si="195"/>
        <v>111.95687429327049</v>
      </c>
      <c r="I404">
        <f t="shared" si="180"/>
        <v>1.1195687429327048E-4</v>
      </c>
      <c r="J404" s="4">
        <f t="shared" si="196"/>
        <v>832.31490092952652</v>
      </c>
      <c r="K404" s="40">
        <f t="shared" si="197"/>
        <v>7.4342456073691521</v>
      </c>
      <c r="L404" s="40">
        <f t="shared" si="181"/>
        <v>0</v>
      </c>
      <c r="M404" s="10">
        <f t="shared" si="198"/>
        <v>1.1253428159493046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8.5770889135726982</v>
      </c>
      <c r="Q404" s="42">
        <f t="shared" si="200"/>
        <v>0.82195308940996914</v>
      </c>
      <c r="R404" s="4">
        <f t="shared" si="201"/>
        <v>69848.229604261069</v>
      </c>
      <c r="S404">
        <f t="shared" si="182"/>
        <v>6.9848229604261073E-5</v>
      </c>
      <c r="T404" s="41">
        <f t="shared" si="183"/>
        <v>7.5500230566438015E-4</v>
      </c>
      <c r="U404" s="42">
        <f t="shared" si="202"/>
        <v>0.12402670737910221</v>
      </c>
      <c r="V404" s="42">
        <f t="shared" si="203"/>
        <v>0.13072673612274002</v>
      </c>
      <c r="W404" s="42">
        <f t="shared" si="204"/>
        <v>0.130185754465867</v>
      </c>
      <c r="X404" s="42">
        <f t="shared" si="205"/>
        <v>5.4098165687302413E-4</v>
      </c>
      <c r="Y404" s="42">
        <f t="shared" si="179"/>
        <v>2.4707794941916991E-3</v>
      </c>
      <c r="Z404" s="10">
        <f t="shared" si="206"/>
        <v>3.2725456275494214</v>
      </c>
      <c r="AA404">
        <f t="shared" si="184"/>
        <v>1125603.787134659</v>
      </c>
      <c r="AB404" s="10">
        <f t="shared" si="185"/>
        <v>1.1256037871346589</v>
      </c>
      <c r="AC404" s="10">
        <f t="shared" si="186"/>
        <v>1.0246037871346589</v>
      </c>
      <c r="AD404" s="3">
        <f t="shared" si="187"/>
        <v>148.60098435600565</v>
      </c>
      <c r="AI404" s="94">
        <f t="shared" si="188"/>
        <v>0.130185754465867</v>
      </c>
    </row>
    <row r="405" spans="2:35">
      <c r="B405" s="39">
        <f t="shared" si="189"/>
        <v>377</v>
      </c>
      <c r="C405" s="42">
        <f t="shared" si="190"/>
        <v>6.7805755395670335</v>
      </c>
      <c r="D405" s="10">
        <f t="shared" si="191"/>
        <v>8.2194244604328688</v>
      </c>
      <c r="E405" s="40">
        <f t="shared" si="192"/>
        <v>29.561151079134262</v>
      </c>
      <c r="F405" s="40">
        <f t="shared" si="193"/>
        <v>46</v>
      </c>
      <c r="G405" s="3">
        <f t="shared" si="194"/>
        <v>71.438848920865738</v>
      </c>
      <c r="H405" s="3">
        <f t="shared" si="195"/>
        <v>111.95687429327049</v>
      </c>
      <c r="I405">
        <f t="shared" si="180"/>
        <v>1.1195687429327048E-4</v>
      </c>
      <c r="J405" s="4">
        <f t="shared" si="196"/>
        <v>833.98419214529713</v>
      </c>
      <c r="K405" s="40">
        <f t="shared" si="197"/>
        <v>7.4491557343828623</v>
      </c>
      <c r="L405" s="40">
        <f t="shared" si="181"/>
        <v>0</v>
      </c>
      <c r="M405" s="10">
        <f t="shared" si="198"/>
        <v>1.1256037871346589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8.5777233732418612</v>
      </c>
      <c r="Q405" s="42">
        <f t="shared" si="200"/>
        <v>0.82404987089011028</v>
      </c>
      <c r="R405" s="4">
        <f t="shared" si="201"/>
        <v>69693.824754546746</v>
      </c>
      <c r="S405">
        <f t="shared" si="182"/>
        <v>6.9693824754546747E-5</v>
      </c>
      <c r="T405" s="41">
        <f t="shared" si="183"/>
        <v>7.5515671051409438E-4</v>
      </c>
      <c r="U405" s="42">
        <f t="shared" si="202"/>
        <v>0.12375253686365847</v>
      </c>
      <c r="V405" s="42">
        <f t="shared" si="203"/>
        <v>0.1307577914248261</v>
      </c>
      <c r="W405" s="42">
        <f t="shared" si="204"/>
        <v>0.1302189218099731</v>
      </c>
      <c r="X405" s="42">
        <f t="shared" si="205"/>
        <v>5.3886961485299922E-4</v>
      </c>
      <c r="Y405" s="42">
        <f t="shared" si="179"/>
        <v>2.4719093860203338E-3</v>
      </c>
      <c r="Z405" s="10">
        <f t="shared" si="206"/>
        <v>3.2733727339024918</v>
      </c>
      <c r="AA405">
        <f t="shared" si="184"/>
        <v>1125862.7464886815</v>
      </c>
      <c r="AB405" s="10">
        <f t="shared" si="185"/>
        <v>1.1258627464886815</v>
      </c>
      <c r="AC405" s="10">
        <f t="shared" si="186"/>
        <v>1.0248627464886815</v>
      </c>
      <c r="AD405" s="3">
        <f t="shared" si="187"/>
        <v>148.63854191278921</v>
      </c>
      <c r="AI405" s="94">
        <f t="shared" si="188"/>
        <v>0.1302189218099731</v>
      </c>
    </row>
    <row r="406" spans="2:35">
      <c r="B406" s="39">
        <f t="shared" si="189"/>
        <v>378</v>
      </c>
      <c r="C406" s="42">
        <f t="shared" si="190"/>
        <v>6.7985611510778217</v>
      </c>
      <c r="D406" s="10">
        <f t="shared" si="191"/>
        <v>8.2014388489220806</v>
      </c>
      <c r="E406" s="40">
        <f t="shared" si="192"/>
        <v>29.597122302155839</v>
      </c>
      <c r="F406" s="40">
        <f t="shared" si="193"/>
        <v>46</v>
      </c>
      <c r="G406" s="3">
        <f t="shared" si="194"/>
        <v>71.402877697844161</v>
      </c>
      <c r="H406" s="3">
        <f t="shared" si="195"/>
        <v>111.95687429327049</v>
      </c>
      <c r="I406">
        <f t="shared" si="180"/>
        <v>1.1195687429327048E-4</v>
      </c>
      <c r="J406" s="4">
        <f t="shared" si="196"/>
        <v>835.6555158598087</v>
      </c>
      <c r="K406" s="40">
        <f t="shared" si="197"/>
        <v>7.4640840156970905</v>
      </c>
      <c r="L406" s="40">
        <f t="shared" si="181"/>
        <v>0</v>
      </c>
      <c r="M406" s="10">
        <f t="shared" si="198"/>
        <v>1.1258627464886815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8.5783528428389744</v>
      </c>
      <c r="Q406" s="42">
        <f t="shared" si="200"/>
        <v>0.82614649851085475</v>
      </c>
      <c r="R406" s="4">
        <f t="shared" si="201"/>
        <v>69539.394871466604</v>
      </c>
      <c r="S406">
        <f t="shared" si="182"/>
        <v>6.9539394871466606E-5</v>
      </c>
      <c r="T406" s="41">
        <f t="shared" si="183"/>
        <v>7.5531114039717462E-4</v>
      </c>
      <c r="U406" s="42">
        <f t="shared" si="202"/>
        <v>0.12347832189746838</v>
      </c>
      <c r="V406" s="42">
        <f t="shared" si="203"/>
        <v>0.13078858805300217</v>
      </c>
      <c r="W406" s="42">
        <f t="shared" si="204"/>
        <v>0.13025183346645619</v>
      </c>
      <c r="X406" s="42">
        <f t="shared" si="205"/>
        <v>5.3675458654597885E-4</v>
      </c>
      <c r="Y406" s="42">
        <f t="shared" si="179"/>
        <v>2.4730347605120473E-3</v>
      </c>
      <c r="Z406" s="10">
        <f t="shared" si="206"/>
        <v>3.2741934128121302</v>
      </c>
      <c r="AA406">
        <f t="shared" si="184"/>
        <v>1126119.6934695756</v>
      </c>
      <c r="AB406" s="10">
        <f t="shared" si="185"/>
        <v>1.1261196934695756</v>
      </c>
      <c r="AC406" s="10">
        <f t="shared" si="186"/>
        <v>1.0251196934695757</v>
      </c>
      <c r="AD406" s="3">
        <f t="shared" si="187"/>
        <v>148.67580760980067</v>
      </c>
      <c r="AI406" s="94">
        <f t="shared" si="188"/>
        <v>0.13025183346645619</v>
      </c>
    </row>
    <row r="407" spans="2:35">
      <c r="B407" s="39">
        <f t="shared" si="189"/>
        <v>379</v>
      </c>
      <c r="C407" s="42">
        <f t="shared" si="190"/>
        <v>6.8165467625886098</v>
      </c>
      <c r="D407" s="10">
        <f t="shared" si="191"/>
        <v>8.1834532374112925</v>
      </c>
      <c r="E407" s="40">
        <f t="shared" si="192"/>
        <v>29.633093525177415</v>
      </c>
      <c r="F407" s="40">
        <f t="shared" si="193"/>
        <v>46</v>
      </c>
      <c r="G407" s="3">
        <f t="shared" si="194"/>
        <v>71.366906474822585</v>
      </c>
      <c r="H407" s="3">
        <f t="shared" si="195"/>
        <v>111.95687429327049</v>
      </c>
      <c r="I407">
        <f t="shared" si="180"/>
        <v>1.1195687429327048E-4</v>
      </c>
      <c r="J407" s="4">
        <f t="shared" si="196"/>
        <v>837.32887207306101</v>
      </c>
      <c r="K407" s="40">
        <f t="shared" si="197"/>
        <v>7.479030451311834</v>
      </c>
      <c r="L407" s="40">
        <f t="shared" si="181"/>
        <v>0</v>
      </c>
      <c r="M407" s="10">
        <f t="shared" si="198"/>
        <v>1.1261196934695756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8.5789773233837572</v>
      </c>
      <c r="Q407" s="42">
        <f t="shared" si="200"/>
        <v>0.82824297351397247</v>
      </c>
      <c r="R407" s="4">
        <f t="shared" si="201"/>
        <v>69384.94017435507</v>
      </c>
      <c r="S407">
        <f t="shared" si="182"/>
        <v>6.9384940174355074E-5</v>
      </c>
      <c r="T407" s="41">
        <f t="shared" si="183"/>
        <v>7.5546559509428611E-4</v>
      </c>
      <c r="U407" s="42">
        <f t="shared" si="202"/>
        <v>0.12320406286999533</v>
      </c>
      <c r="V407" s="42">
        <f t="shared" si="203"/>
        <v>0.13081912594483303</v>
      </c>
      <c r="W407" s="42">
        <f t="shared" si="204"/>
        <v>0.1302844893664582</v>
      </c>
      <c r="X407" s="42">
        <f t="shared" si="205"/>
        <v>5.3463657837482526E-4</v>
      </c>
      <c r="Y407" s="42">
        <f t="shared" si="179"/>
        <v>2.4741556127343624E-3</v>
      </c>
      <c r="Z407" s="10">
        <f t="shared" si="206"/>
        <v>3.2750076625601654</v>
      </c>
      <c r="AA407">
        <f t="shared" si="184"/>
        <v>1126374.6275393979</v>
      </c>
      <c r="AB407" s="10">
        <f t="shared" si="185"/>
        <v>1.126374627539398</v>
      </c>
      <c r="AC407" s="10">
        <f t="shared" si="186"/>
        <v>1.025374627539398</v>
      </c>
      <c r="AD407" s="3">
        <f t="shared" si="187"/>
        <v>148.71278136902075</v>
      </c>
      <c r="AI407" s="94">
        <f t="shared" si="188"/>
        <v>0.1302844893664582</v>
      </c>
    </row>
    <row r="408" spans="2:35">
      <c r="B408" s="39">
        <f t="shared" si="189"/>
        <v>380</v>
      </c>
      <c r="C408" s="42">
        <f t="shared" si="190"/>
        <v>6.834532374099398</v>
      </c>
      <c r="D408" s="10">
        <f t="shared" si="191"/>
        <v>8.1654676259005043</v>
      </c>
      <c r="E408" s="40">
        <f t="shared" si="192"/>
        <v>29.669064748198991</v>
      </c>
      <c r="F408" s="40">
        <f t="shared" si="193"/>
        <v>46</v>
      </c>
      <c r="G408" s="3">
        <f t="shared" si="194"/>
        <v>71.330935251801009</v>
      </c>
      <c r="H408" s="3">
        <f t="shared" si="195"/>
        <v>111.95687429327049</v>
      </c>
      <c r="I408">
        <f t="shared" si="180"/>
        <v>1.1195687429327048E-4</v>
      </c>
      <c r="J408" s="4">
        <f t="shared" si="196"/>
        <v>839.00426078505416</v>
      </c>
      <c r="K408" s="40">
        <f t="shared" si="197"/>
        <v>7.4939950412270937</v>
      </c>
      <c r="L408" s="40">
        <f t="shared" si="181"/>
        <v>0</v>
      </c>
      <c r="M408" s="10">
        <f t="shared" si="198"/>
        <v>1.126374627539398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8.5795968158864717</v>
      </c>
      <c r="Q408" s="42">
        <f t="shared" si="200"/>
        <v>0.8303392971404493</v>
      </c>
      <c r="R408" s="4">
        <f t="shared" si="201"/>
        <v>69230.460882546555</v>
      </c>
      <c r="S408">
        <f t="shared" si="182"/>
        <v>6.923046088254655E-5</v>
      </c>
      <c r="T408" s="41">
        <f t="shared" si="183"/>
        <v>7.5562007438609465E-4</v>
      </c>
      <c r="U408" s="42">
        <f t="shared" si="202"/>
        <v>0.12292976017070262</v>
      </c>
      <c r="V408" s="42">
        <f t="shared" si="203"/>
        <v>0.13084940503853232</v>
      </c>
      <c r="W408" s="42">
        <f t="shared" si="204"/>
        <v>0.13031688944161091</v>
      </c>
      <c r="X408" s="42">
        <f t="shared" si="205"/>
        <v>5.3251559692141237E-4</v>
      </c>
      <c r="Y408" s="42">
        <f t="shared" si="179"/>
        <v>2.4752719377616563E-3</v>
      </c>
      <c r="Z408" s="10">
        <f t="shared" si="206"/>
        <v>3.2758154814411156</v>
      </c>
      <c r="AA408">
        <f t="shared" si="184"/>
        <v>1126627.5481641777</v>
      </c>
      <c r="AB408" s="10">
        <f t="shared" si="185"/>
        <v>1.1266275481641777</v>
      </c>
      <c r="AC408" s="10">
        <f t="shared" si="186"/>
        <v>1.0256275481641777</v>
      </c>
      <c r="AD408" s="3">
        <f t="shared" si="187"/>
        <v>148.74946311300619</v>
      </c>
      <c r="AI408" s="94">
        <f t="shared" si="188"/>
        <v>0.13031688944161091</v>
      </c>
    </row>
    <row r="409" spans="2:35">
      <c r="B409" s="39">
        <f t="shared" si="189"/>
        <v>381</v>
      </c>
      <c r="C409" s="42">
        <f t="shared" si="190"/>
        <v>6.8525179856101861</v>
      </c>
      <c r="D409" s="10">
        <f t="shared" si="191"/>
        <v>8.1474820143897162</v>
      </c>
      <c r="E409" s="40">
        <f t="shared" si="192"/>
        <v>29.705035971220568</v>
      </c>
      <c r="F409" s="40">
        <f t="shared" si="193"/>
        <v>46</v>
      </c>
      <c r="G409" s="3">
        <f t="shared" si="194"/>
        <v>71.294964028779432</v>
      </c>
      <c r="H409" s="3">
        <f t="shared" si="195"/>
        <v>111.95687429327049</v>
      </c>
      <c r="I409">
        <f t="shared" si="180"/>
        <v>1.1195687429327048E-4</v>
      </c>
      <c r="J409" s="4">
        <f t="shared" si="196"/>
        <v>840.68168199578793</v>
      </c>
      <c r="K409" s="40">
        <f t="shared" si="197"/>
        <v>7.5089777854428696</v>
      </c>
      <c r="L409" s="40">
        <f t="shared" si="181"/>
        <v>0</v>
      </c>
      <c r="M409" s="10">
        <f t="shared" si="198"/>
        <v>1.1266275481641777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8.5802113213482123</v>
      </c>
      <c r="Q409" s="42">
        <f t="shared" si="200"/>
        <v>0.8324354706304935</v>
      </c>
      <c r="R409" s="4">
        <f t="shared" si="201"/>
        <v>69075.957215375442</v>
      </c>
      <c r="S409">
        <f t="shared" si="182"/>
        <v>6.9075957215375443E-5</v>
      </c>
      <c r="T409" s="41">
        <f t="shared" si="183"/>
        <v>7.557745780532657E-4</v>
      </c>
      <c r="U409" s="42">
        <f t="shared" si="202"/>
        <v>0.12265541418905355</v>
      </c>
      <c r="V409" s="42">
        <f t="shared" si="203"/>
        <v>0.13087942527279894</v>
      </c>
      <c r="W409" s="42">
        <f t="shared" si="204"/>
        <v>0.13034903362405084</v>
      </c>
      <c r="X409" s="42">
        <f t="shared" si="205"/>
        <v>5.3039164874810196E-4</v>
      </c>
      <c r="Y409" s="42">
        <f t="shared" si="179"/>
        <v>2.4763837306751029E-3</v>
      </c>
      <c r="Z409" s="10">
        <f t="shared" si="206"/>
        <v>3.2766168677620851</v>
      </c>
      <c r="AA409">
        <f t="shared" si="184"/>
        <v>1126878.4548138855</v>
      </c>
      <c r="AB409" s="10">
        <f t="shared" si="185"/>
        <v>1.1268784548138855</v>
      </c>
      <c r="AC409" s="10">
        <f t="shared" si="186"/>
        <v>1.0258784548138855</v>
      </c>
      <c r="AD409" s="3">
        <f t="shared" si="187"/>
        <v>148.7858527648855</v>
      </c>
      <c r="AI409" s="94">
        <f t="shared" si="188"/>
        <v>0.13034903362405084</v>
      </c>
    </row>
    <row r="410" spans="2:35">
      <c r="B410" s="39">
        <f t="shared" si="189"/>
        <v>382</v>
      </c>
      <c r="C410" s="42">
        <f t="shared" si="190"/>
        <v>6.8705035971209742</v>
      </c>
      <c r="D410" s="10">
        <f t="shared" si="191"/>
        <v>8.1294964028789281</v>
      </c>
      <c r="E410" s="40">
        <f t="shared" si="192"/>
        <v>29.741007194242144</v>
      </c>
      <c r="F410" s="40">
        <f t="shared" si="193"/>
        <v>46</v>
      </c>
      <c r="G410" s="3">
        <f t="shared" si="194"/>
        <v>71.258992805757856</v>
      </c>
      <c r="H410" s="3">
        <f t="shared" si="195"/>
        <v>111.95687429327049</v>
      </c>
      <c r="I410">
        <f t="shared" si="180"/>
        <v>1.1195687429327048E-4</v>
      </c>
      <c r="J410" s="4">
        <f t="shared" si="196"/>
        <v>842.36113570526243</v>
      </c>
      <c r="K410" s="40">
        <f t="shared" si="197"/>
        <v>7.52397868395916</v>
      </c>
      <c r="L410" s="40">
        <f t="shared" si="181"/>
        <v>0</v>
      </c>
      <c r="M410" s="10">
        <f t="shared" si="198"/>
        <v>1.1268784548138855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8.5808208407608522</v>
      </c>
      <c r="Q410" s="42">
        <f t="shared" si="200"/>
        <v>0.8345314952235432</v>
      </c>
      <c r="R410" s="4">
        <f t="shared" si="201"/>
        <v>68921.429392176127</v>
      </c>
      <c r="S410">
        <f t="shared" si="182"/>
        <v>6.8921429392176126E-5</v>
      </c>
      <c r="T410" s="41">
        <f t="shared" si="183"/>
        <v>7.5592910587646506E-4</v>
      </c>
      <c r="U410" s="42">
        <f t="shared" si="202"/>
        <v>0.12238102531451146</v>
      </c>
      <c r="V410" s="42">
        <f t="shared" si="203"/>
        <v>0.13090918658681333</v>
      </c>
      <c r="W410" s="42">
        <f t="shared" si="204"/>
        <v>0.13038092184641556</v>
      </c>
      <c r="X410" s="42">
        <f t="shared" si="205"/>
        <v>5.2826474039777138E-4</v>
      </c>
      <c r="Y410" s="42">
        <f t="shared" si="179"/>
        <v>2.4774909865626178E-3</v>
      </c>
      <c r="Z410" s="10">
        <f t="shared" si="206"/>
        <v>3.2774118198426567</v>
      </c>
      <c r="AA410">
        <f t="shared" si="184"/>
        <v>1127127.3469623972</v>
      </c>
      <c r="AB410" s="10">
        <f t="shared" si="185"/>
        <v>1.1271273469623972</v>
      </c>
      <c r="AC410" s="10">
        <f t="shared" si="186"/>
        <v>1.0261273469623973</v>
      </c>
      <c r="AD410" s="3">
        <f t="shared" si="187"/>
        <v>148.82195024835349</v>
      </c>
      <c r="AI410" s="94">
        <f t="shared" si="188"/>
        <v>0.13038092184641556</v>
      </c>
    </row>
    <row r="411" spans="2:35">
      <c r="B411" s="39">
        <f t="shared" si="189"/>
        <v>383</v>
      </c>
      <c r="C411" s="42">
        <f t="shared" si="190"/>
        <v>6.8884892086317624</v>
      </c>
      <c r="D411" s="10">
        <f t="shared" si="191"/>
        <v>8.1115107913681399</v>
      </c>
      <c r="E411" s="40">
        <f t="shared" si="192"/>
        <v>29.77697841726372</v>
      </c>
      <c r="F411" s="40">
        <f t="shared" si="193"/>
        <v>46</v>
      </c>
      <c r="G411" s="3">
        <f t="shared" si="194"/>
        <v>71.22302158273628</v>
      </c>
      <c r="H411" s="3">
        <f t="shared" si="195"/>
        <v>111.95687429327049</v>
      </c>
      <c r="I411">
        <f t="shared" si="180"/>
        <v>1.1195687429327048E-4</v>
      </c>
      <c r="J411" s="4">
        <f t="shared" si="196"/>
        <v>844.04262191347777</v>
      </c>
      <c r="K411" s="40">
        <f t="shared" si="197"/>
        <v>7.5389977367759684</v>
      </c>
      <c r="L411" s="40">
        <f t="shared" si="181"/>
        <v>0</v>
      </c>
      <c r="M411" s="10">
        <f t="shared" si="198"/>
        <v>1.1271273469623972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8.5814253751069636</v>
      </c>
      <c r="Q411" s="42">
        <f t="shared" si="200"/>
        <v>0.83662737215827254</v>
      </c>
      <c r="R411" s="4">
        <f t="shared" si="201"/>
        <v>68766.877632283009</v>
      </c>
      <c r="S411">
        <f t="shared" si="182"/>
        <v>6.8766877632283008E-5</v>
      </c>
      <c r="T411" s="41">
        <f t="shared" si="183"/>
        <v>7.5608365763635819E-4</v>
      </c>
      <c r="U411" s="42">
        <f t="shared" si="202"/>
        <v>0.12210659393653965</v>
      </c>
      <c r="V411" s="42">
        <f t="shared" si="203"/>
        <v>0.13093868892032595</v>
      </c>
      <c r="W411" s="42">
        <f t="shared" si="204"/>
        <v>0.13041255404183894</v>
      </c>
      <c r="X411" s="42">
        <f t="shared" si="205"/>
        <v>5.2613487848701679E-4</v>
      </c>
      <c r="Y411" s="42">
        <f t="shared" si="179"/>
        <v>2.4785937005189955E-3</v>
      </c>
      <c r="Z411" s="10">
        <f t="shared" si="206"/>
        <v>3.2782003360150473</v>
      </c>
      <c r="AA411">
        <f t="shared" si="184"/>
        <v>1127374.2240875463</v>
      </c>
      <c r="AB411" s="10">
        <f t="shared" si="185"/>
        <v>1.1273742240875464</v>
      </c>
      <c r="AC411" s="10">
        <f t="shared" si="186"/>
        <v>1.0263742240875464</v>
      </c>
      <c r="AD411" s="3">
        <f t="shared" si="187"/>
        <v>148.85775548767896</v>
      </c>
      <c r="AI411" s="94">
        <f t="shared" si="188"/>
        <v>0.13041255404183894</v>
      </c>
    </row>
    <row r="412" spans="2:35">
      <c r="B412" s="39">
        <f t="shared" si="189"/>
        <v>384</v>
      </c>
      <c r="C412" s="42">
        <f t="shared" si="190"/>
        <v>6.9064748201425505</v>
      </c>
      <c r="D412" s="10">
        <f t="shared" si="191"/>
        <v>8.0935251798573518</v>
      </c>
      <c r="E412" s="40">
        <f t="shared" si="192"/>
        <v>29.812949640285296</v>
      </c>
      <c r="F412" s="40">
        <f t="shared" si="193"/>
        <v>46</v>
      </c>
      <c r="G412" s="3">
        <f t="shared" si="194"/>
        <v>71.187050359714704</v>
      </c>
      <c r="H412" s="3">
        <f t="shared" si="195"/>
        <v>111.95687429327049</v>
      </c>
      <c r="I412">
        <f t="shared" si="180"/>
        <v>1.1195687429327048E-4</v>
      </c>
      <c r="J412" s="4">
        <f t="shared" si="196"/>
        <v>845.72614062043363</v>
      </c>
      <c r="K412" s="40">
        <f t="shared" si="197"/>
        <v>7.5540349438932894</v>
      </c>
      <c r="L412" s="40">
        <f t="shared" si="181"/>
        <v>0</v>
      </c>
      <c r="M412" s="10">
        <f t="shared" si="198"/>
        <v>1.1273742240875464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8.582024925359951</v>
      </c>
      <c r="Q412" s="42">
        <f t="shared" si="200"/>
        <v>0.83872310267259909</v>
      </c>
      <c r="R412" s="4">
        <f t="shared" si="201"/>
        <v>68612.302155030498</v>
      </c>
      <c r="S412">
        <f t="shared" si="182"/>
        <v>6.8612302155030501E-5</v>
      </c>
      <c r="T412" s="41">
        <f t="shared" si="183"/>
        <v>7.5623823311361067E-4</v>
      </c>
      <c r="U412" s="42">
        <f t="shared" si="202"/>
        <v>0.12183212044460145</v>
      </c>
      <c r="V412" s="42">
        <f t="shared" si="203"/>
        <v>0.13096793221355418</v>
      </c>
      <c r="W412" s="42">
        <f t="shared" si="204"/>
        <v>0.13044393014395778</v>
      </c>
      <c r="X412" s="42">
        <f t="shared" si="205"/>
        <v>5.240020695964076E-4</v>
      </c>
      <c r="Y412" s="42">
        <f t="shared" si="179"/>
        <v>2.4796918676458189E-3</v>
      </c>
      <c r="Z412" s="10">
        <f t="shared" si="206"/>
        <v>3.278982414623953</v>
      </c>
      <c r="AA412">
        <f t="shared" si="184"/>
        <v>1127619.0856710719</v>
      </c>
      <c r="AB412" s="10">
        <f t="shared" si="185"/>
        <v>1.1276190856710719</v>
      </c>
      <c r="AC412" s="10">
        <f t="shared" si="186"/>
        <v>1.026619085671072</v>
      </c>
      <c r="AD412" s="3">
        <f t="shared" si="187"/>
        <v>148.89326840769718</v>
      </c>
      <c r="AI412" s="94">
        <f t="shared" si="188"/>
        <v>0.13044393014395778</v>
      </c>
    </row>
    <row r="413" spans="2:35">
      <c r="B413" s="39">
        <f t="shared" si="189"/>
        <v>385</v>
      </c>
      <c r="C413" s="42">
        <f t="shared" si="190"/>
        <v>6.9244604316533387</v>
      </c>
      <c r="D413" s="10">
        <f t="shared" si="191"/>
        <v>8.0755395683465636</v>
      </c>
      <c r="E413" s="40">
        <f t="shared" si="192"/>
        <v>29.848920863306873</v>
      </c>
      <c r="F413" s="40">
        <f t="shared" si="193"/>
        <v>46</v>
      </c>
      <c r="G413" s="3">
        <f t="shared" si="194"/>
        <v>71.151079136693127</v>
      </c>
      <c r="H413" s="3">
        <f t="shared" si="195"/>
        <v>111.95687429327049</v>
      </c>
      <c r="I413">
        <f t="shared" si="180"/>
        <v>1.1195687429327048E-4</v>
      </c>
      <c r="J413" s="4">
        <f t="shared" si="196"/>
        <v>847.41169182613044</v>
      </c>
      <c r="K413" s="40">
        <f t="shared" si="197"/>
        <v>7.5690903053111294</v>
      </c>
      <c r="L413" s="40">
        <f t="shared" si="181"/>
        <v>0</v>
      </c>
      <c r="M413" s="10">
        <f t="shared" si="198"/>
        <v>1.1276190856710719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8.5826194924839516</v>
      </c>
      <c r="Q413" s="42">
        <f t="shared" si="200"/>
        <v>0.84081868800369042</v>
      </c>
      <c r="R413" s="4">
        <f t="shared" si="201"/>
        <v>68457.703179752949</v>
      </c>
      <c r="S413">
        <f t="shared" si="182"/>
        <v>6.845770317975295E-5</v>
      </c>
      <c r="T413" s="41">
        <f t="shared" si="183"/>
        <v>7.5639283208888818E-4</v>
      </c>
      <c r="U413" s="42">
        <f t="shared" si="202"/>
        <v>0.12155760522816013</v>
      </c>
      <c r="V413" s="42">
        <f t="shared" si="203"/>
        <v>0.13099691640729563</v>
      </c>
      <c r="W413" s="42">
        <f t="shared" si="204"/>
        <v>0.13047505008690524</v>
      </c>
      <c r="X413" s="42">
        <f t="shared" si="205"/>
        <v>5.218663203903906E-4</v>
      </c>
      <c r="Y413" s="42">
        <f t="shared" si="179"/>
        <v>2.4807854830516196E-3</v>
      </c>
      <c r="Z413" s="10">
        <f t="shared" si="206"/>
        <v>3.2797580540267308</v>
      </c>
      <c r="AA413">
        <f t="shared" si="184"/>
        <v>1127861.931198678</v>
      </c>
      <c r="AB413" s="10">
        <f t="shared" si="185"/>
        <v>1.1278619311986779</v>
      </c>
      <c r="AC413" s="10">
        <f t="shared" si="186"/>
        <v>1.026861931198678</v>
      </c>
      <c r="AD413" s="3">
        <f t="shared" si="187"/>
        <v>148.92848893381841</v>
      </c>
      <c r="AI413" s="94">
        <f t="shared" si="188"/>
        <v>0.13047505008690524</v>
      </c>
    </row>
    <row r="414" spans="2:35">
      <c r="B414" s="39">
        <f t="shared" si="189"/>
        <v>386</v>
      </c>
      <c r="C414" s="42">
        <f t="shared" si="190"/>
        <v>6.9424460431641268</v>
      </c>
      <c r="D414" s="10">
        <f t="shared" si="191"/>
        <v>8.0575539568357755</v>
      </c>
      <c r="E414" s="40">
        <f t="shared" si="192"/>
        <v>29.884892086328449</v>
      </c>
      <c r="F414" s="40">
        <f t="shared" si="193"/>
        <v>46</v>
      </c>
      <c r="G414" s="3">
        <f t="shared" si="194"/>
        <v>71.115107913671551</v>
      </c>
      <c r="H414" s="3">
        <f t="shared" si="195"/>
        <v>111.95687429327049</v>
      </c>
      <c r="I414">
        <f t="shared" si="180"/>
        <v>1.1195687429327048E-4</v>
      </c>
      <c r="J414" s="4">
        <f t="shared" si="196"/>
        <v>849.09927553056787</v>
      </c>
      <c r="K414" s="40">
        <f t="shared" si="197"/>
        <v>7.5841638210294837</v>
      </c>
      <c r="L414" s="40">
        <f t="shared" si="181"/>
        <v>0</v>
      </c>
      <c r="M414" s="10">
        <f t="shared" si="198"/>
        <v>1.1278619311986779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8.5832090774339669</v>
      </c>
      <c r="Q414" s="42">
        <f t="shared" si="200"/>
        <v>0.84291412938797095</v>
      </c>
      <c r="R414" s="4">
        <f t="shared" si="201"/>
        <v>68303.080925784816</v>
      </c>
      <c r="S414">
        <f t="shared" si="182"/>
        <v>6.8303080925784818E-5</v>
      </c>
      <c r="T414" s="41">
        <f t="shared" si="183"/>
        <v>7.565474543428563E-4</v>
      </c>
      <c r="U414" s="42">
        <f t="shared" si="202"/>
        <v>0.12128304867667906</v>
      </c>
      <c r="V414" s="42">
        <f t="shared" si="203"/>
        <v>0.13102564144276158</v>
      </c>
      <c r="W414" s="42">
        <f t="shared" si="204"/>
        <v>0.13050591380531842</v>
      </c>
      <c r="X414" s="42">
        <f t="shared" si="205"/>
        <v>5.1972763744315142E-4</v>
      </c>
      <c r="Y414" s="42">
        <f t="shared" ref="Y414:Y477" si="209">IF((X414*(Q414-Q413)+Y413)&lt;0,0,X414*(Q414-Q413)+Y413)</f>
        <v>2.4818745418516723E-3</v>
      </c>
      <c r="Z414" s="10">
        <f t="shared" si="206"/>
        <v>3.2805272525930977</v>
      </c>
      <c r="AA414">
        <f t="shared" si="184"/>
        <v>1128102.7601599379</v>
      </c>
      <c r="AB414" s="10">
        <f t="shared" si="185"/>
        <v>1.1281027601599378</v>
      </c>
      <c r="AC414" s="10">
        <f t="shared" si="186"/>
        <v>1.0271027601599378</v>
      </c>
      <c r="AD414" s="3">
        <f t="shared" si="187"/>
        <v>148.9634169920142</v>
      </c>
      <c r="AI414" s="94">
        <f t="shared" si="188"/>
        <v>0.13050591380531842</v>
      </c>
    </row>
    <row r="415" spans="2:35">
      <c r="B415" s="39">
        <f t="shared" si="189"/>
        <v>387</v>
      </c>
      <c r="C415" s="42">
        <f t="shared" si="190"/>
        <v>6.960431654674915</v>
      </c>
      <c r="D415" s="10">
        <f t="shared" si="191"/>
        <v>8.0395683453249873</v>
      </c>
      <c r="E415" s="40">
        <f t="shared" si="192"/>
        <v>29.920863309350025</v>
      </c>
      <c r="F415" s="40">
        <f t="shared" si="193"/>
        <v>46</v>
      </c>
      <c r="G415" s="3">
        <f t="shared" si="194"/>
        <v>71.079136690649975</v>
      </c>
      <c r="H415" s="3">
        <f t="shared" si="195"/>
        <v>111.95687429327049</v>
      </c>
      <c r="I415">
        <f t="shared" si="180"/>
        <v>1.1195687429327048E-4</v>
      </c>
      <c r="J415" s="4">
        <f t="shared" si="196"/>
        <v>850.78889173374603</v>
      </c>
      <c r="K415" s="40">
        <f t="shared" si="197"/>
        <v>7.5992554910483534</v>
      </c>
      <c r="L415" s="40">
        <f t="shared" si="181"/>
        <v>0</v>
      </c>
      <c r="M415" s="10">
        <f t="shared" si="198"/>
        <v>1.1281027601599378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8.583793681155667</v>
      </c>
      <c r="Q415" s="42">
        <f t="shared" si="200"/>
        <v>0.845009428061129</v>
      </c>
      <c r="R415" s="4">
        <f t="shared" si="201"/>
        <v>68148.435612460453</v>
      </c>
      <c r="S415">
        <f t="shared" si="182"/>
        <v>6.8148435612460449E-5</v>
      </c>
      <c r="T415" s="41">
        <f t="shared" si="183"/>
        <v>7.5670209965618071E-4</v>
      </c>
      <c r="U415" s="42">
        <f t="shared" si="202"/>
        <v>0.12100845117962153</v>
      </c>
      <c r="V415" s="42">
        <f t="shared" si="203"/>
        <v>0.13105410726178701</v>
      </c>
      <c r="W415" s="42">
        <f t="shared" si="204"/>
        <v>0.13053652123432627</v>
      </c>
      <c r="X415" s="42">
        <f t="shared" si="205"/>
        <v>5.1758602746074245E-4</v>
      </c>
      <c r="Y415" s="42">
        <f t="shared" si="209"/>
        <v>2.4829590391682557E-3</v>
      </c>
      <c r="Z415" s="10">
        <f t="shared" si="206"/>
        <v>3.2812900087054424</v>
      </c>
      <c r="AA415">
        <f t="shared" si="184"/>
        <v>1128341.5720483921</v>
      </c>
      <c r="AB415" s="10">
        <f t="shared" si="185"/>
        <v>1.1283415720483922</v>
      </c>
      <c r="AC415" s="10">
        <f t="shared" si="186"/>
        <v>1.0273415720483923</v>
      </c>
      <c r="AD415" s="3">
        <f t="shared" si="187"/>
        <v>148.99805250883136</v>
      </c>
      <c r="AI415" s="94">
        <f t="shared" si="188"/>
        <v>0.13053652123432627</v>
      </c>
    </row>
    <row r="416" spans="2:35">
      <c r="B416" s="39">
        <f t="shared" si="189"/>
        <v>388</v>
      </c>
      <c r="C416" s="42">
        <f t="shared" si="190"/>
        <v>6.9784172661857031</v>
      </c>
      <c r="D416" s="10">
        <f t="shared" si="191"/>
        <v>8.0215827338141992</v>
      </c>
      <c r="E416" s="40">
        <f t="shared" si="192"/>
        <v>29.956834532371602</v>
      </c>
      <c r="F416" s="40">
        <f t="shared" si="193"/>
        <v>46</v>
      </c>
      <c r="G416" s="3">
        <f t="shared" si="194"/>
        <v>71.043165467628398</v>
      </c>
      <c r="H416" s="3">
        <f t="shared" si="195"/>
        <v>111.95687429327049</v>
      </c>
      <c r="I416">
        <f t="shared" si="180"/>
        <v>1.1195687429327048E-4</v>
      </c>
      <c r="J416" s="4">
        <f t="shared" si="196"/>
        <v>852.48054043566492</v>
      </c>
      <c r="K416" s="40">
        <f t="shared" si="197"/>
        <v>7.6143653153677393</v>
      </c>
      <c r="L416" s="40">
        <f t="shared" si="181"/>
        <v>0</v>
      </c>
      <c r="M416" s="10">
        <f t="shared" si="198"/>
        <v>1.1283415720483922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8.5843733045856236</v>
      </c>
      <c r="Q416" s="42">
        <f t="shared" si="200"/>
        <v>0.84710458525812327</v>
      </c>
      <c r="R416" s="4">
        <f t="shared" si="201"/>
        <v>67993.767459114271</v>
      </c>
      <c r="S416">
        <f t="shared" si="182"/>
        <v>6.7993767459114269E-5</v>
      </c>
      <c r="T416" s="41">
        <f t="shared" si="183"/>
        <v>7.5685676780952687E-4</v>
      </c>
      <c r="U416" s="42">
        <f t="shared" si="202"/>
        <v>0.12073381312645085</v>
      </c>
      <c r="V416" s="42">
        <f t="shared" si="203"/>
        <v>0.1310823138066595</v>
      </c>
      <c r="W416" s="42">
        <f t="shared" si="204"/>
        <v>0.13056687230956179</v>
      </c>
      <c r="X416" s="42">
        <f t="shared" si="205"/>
        <v>5.1544149709770171E-4</v>
      </c>
      <c r="Y416" s="42">
        <f t="shared" si="209"/>
        <v>2.4840389701305293E-3</v>
      </c>
      <c r="Z416" s="10">
        <f t="shared" si="206"/>
        <v>3.2820463207586341</v>
      </c>
      <c r="AA416">
        <f t="shared" si="184"/>
        <v>1128578.3663614898</v>
      </c>
      <c r="AB416" s="10">
        <f t="shared" si="185"/>
        <v>1.1285783663614897</v>
      </c>
      <c r="AC416" s="10">
        <f t="shared" si="186"/>
        <v>1.0275783663614897</v>
      </c>
      <c r="AD416" s="3">
        <f t="shared" si="187"/>
        <v>149.03239541138356</v>
      </c>
      <c r="AI416" s="94">
        <f t="shared" si="188"/>
        <v>0.13056687230956179</v>
      </c>
    </row>
    <row r="417" spans="2:35">
      <c r="B417" s="39">
        <f t="shared" si="189"/>
        <v>389</v>
      </c>
      <c r="C417" s="42">
        <f t="shared" si="190"/>
        <v>6.9964028776964913</v>
      </c>
      <c r="D417" s="10">
        <f t="shared" si="191"/>
        <v>8.003597122303411</v>
      </c>
      <c r="E417" s="40">
        <f t="shared" si="192"/>
        <v>29.992805755393178</v>
      </c>
      <c r="F417" s="40">
        <f t="shared" si="193"/>
        <v>46</v>
      </c>
      <c r="G417" s="3">
        <f t="shared" si="194"/>
        <v>71.007194244606822</v>
      </c>
      <c r="H417" s="3">
        <f t="shared" si="195"/>
        <v>111.95687429327049</v>
      </c>
      <c r="I417">
        <f t="shared" si="180"/>
        <v>1.1195687429327048E-4</v>
      </c>
      <c r="J417" s="4">
        <f t="shared" si="196"/>
        <v>854.17422163632489</v>
      </c>
      <c r="K417" s="40">
        <f t="shared" si="197"/>
        <v>7.6294932939876441</v>
      </c>
      <c r="L417" s="40">
        <f t="shared" si="181"/>
        <v>0</v>
      </c>
      <c r="M417" s="10">
        <f t="shared" si="198"/>
        <v>1.1285783663614897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8.5849479486511804</v>
      </c>
      <c r="Q417" s="42">
        <f t="shared" si="200"/>
        <v>0.8491996022131898</v>
      </c>
      <c r="R417" s="4">
        <f t="shared" si="201"/>
        <v>67839.076685080654</v>
      </c>
      <c r="S417">
        <f t="shared" si="182"/>
        <v>6.7839076685080648E-5</v>
      </c>
      <c r="T417" s="41">
        <f t="shared" si="183"/>
        <v>7.5701145858356048E-4</v>
      </c>
      <c r="U417" s="42">
        <f t="shared" si="202"/>
        <v>0.12045913490663031</v>
      </c>
      <c r="V417" s="42">
        <f t="shared" si="203"/>
        <v>0.1311102610202094</v>
      </c>
      <c r="W417" s="42">
        <f t="shared" si="204"/>
        <v>0.13059696696715478</v>
      </c>
      <c r="X417" s="42">
        <f t="shared" si="205"/>
        <v>5.1329405305461373E-4</v>
      </c>
      <c r="Y417" s="42">
        <f t="shared" si="209"/>
        <v>2.4851143298746134E-3</v>
      </c>
      <c r="Z417" s="10">
        <f t="shared" si="206"/>
        <v>3.2827961871600935</v>
      </c>
      <c r="AA417">
        <f t="shared" si="184"/>
        <v>1128813.1426006085</v>
      </c>
      <c r="AB417" s="10">
        <f t="shared" si="185"/>
        <v>1.1288131426006085</v>
      </c>
      <c r="AC417" s="10">
        <f t="shared" si="186"/>
        <v>1.0278131426006085</v>
      </c>
      <c r="AD417" s="3">
        <f t="shared" si="187"/>
        <v>149.0664456273544</v>
      </c>
      <c r="AI417" s="94">
        <f t="shared" si="188"/>
        <v>0.13059696696715478</v>
      </c>
    </row>
    <row r="418" spans="2:35">
      <c r="B418" s="39">
        <f t="shared" si="189"/>
        <v>390</v>
      </c>
      <c r="C418" s="42">
        <f t="shared" si="190"/>
        <v>7.0143884892072794</v>
      </c>
      <c r="D418" s="10">
        <f t="shared" si="191"/>
        <v>7.9856115107926229</v>
      </c>
      <c r="E418" s="40">
        <f t="shared" si="192"/>
        <v>30.028776978414754</v>
      </c>
      <c r="F418" s="40">
        <f t="shared" si="193"/>
        <v>46</v>
      </c>
      <c r="G418" s="3">
        <f t="shared" si="194"/>
        <v>70.971223021585246</v>
      </c>
      <c r="H418" s="3">
        <f t="shared" si="195"/>
        <v>111.95687429327049</v>
      </c>
      <c r="I418">
        <f t="shared" si="180"/>
        <v>1.1195687429327048E-4</v>
      </c>
      <c r="J418" s="4">
        <f t="shared" si="196"/>
        <v>855.86993533572513</v>
      </c>
      <c r="K418" s="40">
        <f t="shared" si="197"/>
        <v>7.6446394269080606</v>
      </c>
      <c r="L418" s="40">
        <f t="shared" si="181"/>
        <v>0</v>
      </c>
      <c r="M418" s="10">
        <f t="shared" si="198"/>
        <v>1.1288131426006085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8.5855176142705201</v>
      </c>
      <c r="Q418" s="42">
        <f t="shared" si="200"/>
        <v>0.85129448015984877</v>
      </c>
      <c r="R418" s="4">
        <f t="shared" si="201"/>
        <v>67684.363509694027</v>
      </c>
      <c r="S418">
        <f t="shared" si="182"/>
        <v>6.7684363509694023E-5</v>
      </c>
      <c r="T418" s="41">
        <f t="shared" si="183"/>
        <v>7.5716617175894711E-4</v>
      </c>
      <c r="U418" s="42">
        <f t="shared" si="202"/>
        <v>0.1201844169096233</v>
      </c>
      <c r="V418" s="42">
        <f t="shared" si="203"/>
        <v>0.13113794884573032</v>
      </c>
      <c r="W418" s="42">
        <f t="shared" si="204"/>
        <v>0.13062680514373437</v>
      </c>
      <c r="X418" s="42">
        <f t="shared" si="205"/>
        <v>5.1114370199595305E-4</v>
      </c>
      <c r="Y418" s="42">
        <f t="shared" si="209"/>
        <v>2.4861851135434985E-3</v>
      </c>
      <c r="Z418" s="10">
        <f t="shared" si="206"/>
        <v>3.2835396063296463</v>
      </c>
      <c r="AA418">
        <f t="shared" si="184"/>
        <v>1129045.9002710104</v>
      </c>
      <c r="AB418" s="10">
        <f t="shared" si="185"/>
        <v>1.1290459002710103</v>
      </c>
      <c r="AC418" s="10">
        <f t="shared" si="186"/>
        <v>1.0280459002710103</v>
      </c>
      <c r="AD418" s="3">
        <f t="shared" si="187"/>
        <v>149.1002030849906</v>
      </c>
      <c r="AI418" s="94">
        <f t="shared" si="188"/>
        <v>0.13062680514373437</v>
      </c>
    </row>
    <row r="419" spans="2:35">
      <c r="B419" s="39">
        <f t="shared" si="189"/>
        <v>391</v>
      </c>
      <c r="C419" s="42">
        <f t="shared" si="190"/>
        <v>7.0323741007180676</v>
      </c>
      <c r="D419" s="10">
        <f t="shared" si="191"/>
        <v>7.9676258992818347</v>
      </c>
      <c r="E419" s="40">
        <f t="shared" si="192"/>
        <v>30.064748201436331</v>
      </c>
      <c r="F419" s="40">
        <f t="shared" si="193"/>
        <v>46</v>
      </c>
      <c r="G419" s="3">
        <f t="shared" si="194"/>
        <v>70.935251798563669</v>
      </c>
      <c r="H419" s="3">
        <f t="shared" si="195"/>
        <v>111.95687429327049</v>
      </c>
      <c r="I419">
        <f t="shared" si="180"/>
        <v>1.1195687429327048E-4</v>
      </c>
      <c r="J419" s="4">
        <f t="shared" si="196"/>
        <v>857.56768153386633</v>
      </c>
      <c r="K419" s="40">
        <f t="shared" si="197"/>
        <v>7.6598037141289952</v>
      </c>
      <c r="L419" s="40">
        <f t="shared" si="181"/>
        <v>0</v>
      </c>
      <c r="M419" s="10">
        <f t="shared" si="198"/>
        <v>1.1290459002710103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8.5860823023525601</v>
      </c>
      <c r="Q419" s="42">
        <f t="shared" si="200"/>
        <v>0.85338922033091136</v>
      </c>
      <c r="R419" s="4">
        <f t="shared" si="201"/>
        <v>67529.628152288773</v>
      </c>
      <c r="S419">
        <f t="shared" si="182"/>
        <v>6.7529628152288766E-5</v>
      </c>
      <c r="T419" s="41">
        <f t="shared" si="183"/>
        <v>7.5732090711635243E-4</v>
      </c>
      <c r="U419" s="42">
        <f t="shared" si="202"/>
        <v>0.11990965952489309</v>
      </c>
      <c r="V419" s="42">
        <f t="shared" si="203"/>
        <v>0.1311653772271103</v>
      </c>
      <c r="W419" s="42">
        <f t="shared" si="204"/>
        <v>0.13065638677642333</v>
      </c>
      <c r="X419" s="42">
        <f t="shared" si="205"/>
        <v>5.0899045068697468E-4</v>
      </c>
      <c r="Y419" s="42">
        <f t="shared" si="209"/>
        <v>2.4872513162872397E-3</v>
      </c>
      <c r="Z419" s="10">
        <f t="shared" si="206"/>
        <v>3.284276576699745</v>
      </c>
      <c r="AA419">
        <f t="shared" si="184"/>
        <v>1129276.6388819108</v>
      </c>
      <c r="AB419" s="10">
        <f t="shared" si="185"/>
        <v>1.1292766388819109</v>
      </c>
      <c r="AC419" s="10">
        <f t="shared" si="186"/>
        <v>1.0282766388819109</v>
      </c>
      <c r="AD419" s="3">
        <f t="shared" si="187"/>
        <v>149.13366771311254</v>
      </c>
      <c r="AI419" s="94">
        <f t="shared" si="188"/>
        <v>0.13065638677642333</v>
      </c>
    </row>
    <row r="420" spans="2:35">
      <c r="B420" s="39">
        <f t="shared" si="189"/>
        <v>392</v>
      </c>
      <c r="C420" s="42">
        <f t="shared" si="190"/>
        <v>7.0503597122288557</v>
      </c>
      <c r="D420" s="10">
        <f t="shared" si="191"/>
        <v>7.9496402877710466</v>
      </c>
      <c r="E420" s="40">
        <f t="shared" si="192"/>
        <v>30.100719424457907</v>
      </c>
      <c r="F420" s="40">
        <f t="shared" si="193"/>
        <v>46</v>
      </c>
      <c r="G420" s="3">
        <f t="shared" si="194"/>
        <v>70.899280575542093</v>
      </c>
      <c r="H420" s="3">
        <f t="shared" si="195"/>
        <v>111.95687429327049</v>
      </c>
      <c r="I420">
        <f t="shared" si="180"/>
        <v>1.1195687429327048E-4</v>
      </c>
      <c r="J420" s="4">
        <f t="shared" si="196"/>
        <v>859.26746023074827</v>
      </c>
      <c r="K420" s="40">
        <f t="shared" si="197"/>
        <v>7.674986155650446</v>
      </c>
      <c r="L420" s="40">
        <f t="shared" si="181"/>
        <v>0</v>
      </c>
      <c r="M420" s="10">
        <f t="shared" si="198"/>
        <v>1.1292766388819109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8.5866420137971353</v>
      </c>
      <c r="Q420" s="42">
        <f t="shared" si="200"/>
        <v>0.85548382395848643</v>
      </c>
      <c r="R420" s="4">
        <f t="shared" si="201"/>
        <v>67374.87083219926</v>
      </c>
      <c r="S420">
        <f t="shared" si="182"/>
        <v>6.7374870832199261E-5</v>
      </c>
      <c r="T420" s="41">
        <f t="shared" si="183"/>
        <v>7.5747566443644192E-4</v>
      </c>
      <c r="U420" s="42">
        <f t="shared" si="202"/>
        <v>0.11963486314190294</v>
      </c>
      <c r="V420" s="42">
        <f t="shared" si="203"/>
        <v>0.13119254610872574</v>
      </c>
      <c r="W420" s="42">
        <f t="shared" si="204"/>
        <v>0.13068571180284688</v>
      </c>
      <c r="X420" s="42">
        <f t="shared" si="205"/>
        <v>5.0683430587886158E-4</v>
      </c>
      <c r="Y420" s="42">
        <f t="shared" si="209"/>
        <v>2.488312933262913E-3</v>
      </c>
      <c r="Z420" s="10">
        <f t="shared" si="206"/>
        <v>3.2850070967153848</v>
      </c>
      <c r="AA420">
        <f t="shared" si="184"/>
        <v>1129505.3579464522</v>
      </c>
      <c r="AB420" s="10">
        <f t="shared" si="185"/>
        <v>1.1295053579464522</v>
      </c>
      <c r="AC420" s="10">
        <f t="shared" si="186"/>
        <v>1.0285053579464523</v>
      </c>
      <c r="AD420" s="3">
        <f t="shared" si="187"/>
        <v>149.16683944110983</v>
      </c>
      <c r="AI420" s="94">
        <f t="shared" si="188"/>
        <v>0.13068571180284688</v>
      </c>
    </row>
    <row r="421" spans="2:35">
      <c r="B421" s="39">
        <f t="shared" si="189"/>
        <v>393</v>
      </c>
      <c r="C421" s="42">
        <f t="shared" si="190"/>
        <v>7.0683453237396439</v>
      </c>
      <c r="D421" s="10">
        <f t="shared" si="191"/>
        <v>7.9316546762602584</v>
      </c>
      <c r="E421" s="40">
        <f t="shared" si="192"/>
        <v>30.136690647479483</v>
      </c>
      <c r="F421" s="40">
        <f t="shared" si="193"/>
        <v>46</v>
      </c>
      <c r="G421" s="3">
        <f t="shared" si="194"/>
        <v>70.863309352520517</v>
      </c>
      <c r="H421" s="3">
        <f t="shared" si="195"/>
        <v>111.95687429327049</v>
      </c>
      <c r="I421">
        <f t="shared" si="180"/>
        <v>1.1195687429327048E-4</v>
      </c>
      <c r="J421" s="4">
        <f t="shared" si="196"/>
        <v>860.96927142637105</v>
      </c>
      <c r="K421" s="40">
        <f t="shared" si="197"/>
        <v>7.6901867514724129</v>
      </c>
      <c r="L421" s="40">
        <f t="shared" si="181"/>
        <v>0</v>
      </c>
      <c r="M421" s="10">
        <f t="shared" si="198"/>
        <v>1.1295053579464522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8.5871967494949395</v>
      </c>
      <c r="Q421" s="42">
        <f t="shared" si="200"/>
        <v>0.85757829227398719</v>
      </c>
      <c r="R421" s="4">
        <f t="shared" si="201"/>
        <v>67220.091768759929</v>
      </c>
      <c r="S421">
        <f t="shared" si="182"/>
        <v>6.7220091768759933E-5</v>
      </c>
      <c r="T421" s="41">
        <f t="shared" si="183"/>
        <v>7.5763044349988126E-4</v>
      </c>
      <c r="U421" s="42">
        <f t="shared" si="202"/>
        <v>0.11936002815011626</v>
      </c>
      <c r="V421" s="42">
        <f t="shared" si="203"/>
        <v>0.13121945543538749</v>
      </c>
      <c r="W421" s="42">
        <f t="shared" si="204"/>
        <v>0.13071478016112931</v>
      </c>
      <c r="X421" s="42">
        <f t="shared" si="205"/>
        <v>5.0467527425818171E-4</v>
      </c>
      <c r="Y421" s="42">
        <f t="shared" si="209"/>
        <v>2.4893699596344634E-3</v>
      </c>
      <c r="Z421" s="10">
        <f t="shared" si="206"/>
        <v>3.2857311648338663</v>
      </c>
      <c r="AA421">
        <f t="shared" si="184"/>
        <v>1129732.0569816297</v>
      </c>
      <c r="AB421" s="10">
        <f t="shared" si="185"/>
        <v>1.1297320569816296</v>
      </c>
      <c r="AC421" s="10">
        <f t="shared" si="186"/>
        <v>1.0287320569816296</v>
      </c>
      <c r="AD421" s="3">
        <f t="shared" si="187"/>
        <v>149.19971819893104</v>
      </c>
      <c r="AI421" s="94">
        <f t="shared" si="188"/>
        <v>0.13071478016112931</v>
      </c>
    </row>
    <row r="422" spans="2:35">
      <c r="B422" s="39">
        <f t="shared" si="189"/>
        <v>394</v>
      </c>
      <c r="C422" s="42">
        <f t="shared" si="190"/>
        <v>7.086330935250432</v>
      </c>
      <c r="D422" s="10">
        <f t="shared" si="191"/>
        <v>7.9136690647494703</v>
      </c>
      <c r="E422" s="40">
        <f t="shared" si="192"/>
        <v>30.172661870501059</v>
      </c>
      <c r="F422" s="40">
        <f t="shared" si="193"/>
        <v>46</v>
      </c>
      <c r="G422" s="3">
        <f t="shared" si="194"/>
        <v>70.827338129498941</v>
      </c>
      <c r="H422" s="3">
        <f t="shared" si="195"/>
        <v>111.95687429327049</v>
      </c>
      <c r="I422">
        <f t="shared" si="180"/>
        <v>1.1195687429327048E-4</v>
      </c>
      <c r="J422" s="4">
        <f t="shared" si="196"/>
        <v>862.67311512073445</v>
      </c>
      <c r="K422" s="40">
        <f t="shared" si="197"/>
        <v>7.7054055015948943</v>
      </c>
      <c r="L422" s="40">
        <f t="shared" si="181"/>
        <v>0</v>
      </c>
      <c r="M422" s="10">
        <f t="shared" si="198"/>
        <v>1.1297320569816296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8.5877465103273618</v>
      </c>
      <c r="Q422" s="42">
        <f t="shared" si="200"/>
        <v>0.85967262650813803</v>
      </c>
      <c r="R422" s="4">
        <f t="shared" si="201"/>
        <v>67065.291181305147</v>
      </c>
      <c r="S422">
        <f t="shared" si="182"/>
        <v>6.7065291181305151E-5</v>
      </c>
      <c r="T422" s="41">
        <f t="shared" si="183"/>
        <v>7.5778524408733603E-4</v>
      </c>
      <c r="U422" s="42">
        <f t="shared" si="202"/>
        <v>0.11908515493899631</v>
      </c>
      <c r="V422" s="42">
        <f t="shared" si="203"/>
        <v>0.13124610515255156</v>
      </c>
      <c r="W422" s="42">
        <f t="shared" si="204"/>
        <v>0.13074359178988457</v>
      </c>
      <c r="X422" s="42">
        <f t="shared" si="205"/>
        <v>5.0251336266698976E-4</v>
      </c>
      <c r="Y422" s="42">
        <f t="shared" si="209"/>
        <v>2.4904223905730153E-3</v>
      </c>
      <c r="Z422" s="10">
        <f t="shared" si="206"/>
        <v>3.2864487795251787</v>
      </c>
      <c r="AA422">
        <f t="shared" si="184"/>
        <v>1129956.735508411</v>
      </c>
      <c r="AB422" s="10">
        <f t="shared" si="185"/>
        <v>1.129956735508411</v>
      </c>
      <c r="AC422" s="10">
        <f t="shared" si="186"/>
        <v>1.028956735508411</v>
      </c>
      <c r="AD422" s="3">
        <f t="shared" si="187"/>
        <v>149.23230391710095</v>
      </c>
      <c r="AI422" s="94">
        <f t="shared" si="188"/>
        <v>0.13074359178988457</v>
      </c>
    </row>
    <row r="423" spans="2:35">
      <c r="B423" s="39">
        <f t="shared" si="189"/>
        <v>395</v>
      </c>
      <c r="C423" s="42">
        <f t="shared" si="190"/>
        <v>7.1043165467612202</v>
      </c>
      <c r="D423" s="10">
        <f t="shared" si="191"/>
        <v>7.8956834532386821</v>
      </c>
      <c r="E423" s="40">
        <f t="shared" si="192"/>
        <v>30.208633093522636</v>
      </c>
      <c r="F423" s="40">
        <f t="shared" si="193"/>
        <v>46</v>
      </c>
      <c r="G423" s="3">
        <f t="shared" si="194"/>
        <v>70.791366906477364</v>
      </c>
      <c r="H423" s="3">
        <f t="shared" si="195"/>
        <v>111.95687429327049</v>
      </c>
      <c r="I423">
        <f t="shared" ref="I423:I486" si="210">H423/1000^2</f>
        <v>1.1195687429327048E-4</v>
      </c>
      <c r="J423" s="4">
        <f t="shared" si="196"/>
        <v>864.3789913138387</v>
      </c>
      <c r="K423" s="40">
        <f t="shared" si="197"/>
        <v>7.7206424060178938</v>
      </c>
      <c r="L423" s="40">
        <f t="shared" ref="L423:L486" si="211">IF((gstar-K423)&lt;0,0,gstar-K423)</f>
        <v>0</v>
      </c>
      <c r="M423" s="10">
        <f t="shared" si="198"/>
        <v>1.129956735508411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8.5882912971667871</v>
      </c>
      <c r="Q423" s="42">
        <f t="shared" si="200"/>
        <v>0.86176682789098136</v>
      </c>
      <c r="R423" s="4">
        <f t="shared" si="201"/>
        <v>66910.469289169312</v>
      </c>
      <c r="S423">
        <f t="shared" ref="S423:S486" si="212">R423/1000^3</f>
        <v>6.6910469289169314E-5</v>
      </c>
      <c r="T423" s="41">
        <f t="shared" ref="T423:T486" si="213">(vc/1000^3-S423)</f>
        <v>7.579400659794718E-4</v>
      </c>
      <c r="U423" s="42">
        <f t="shared" si="202"/>
        <v>0.11881024389800639</v>
      </c>
      <c r="V423" s="42">
        <f t="shared" si="203"/>
        <v>0.1312724952061064</v>
      </c>
      <c r="W423" s="42">
        <f t="shared" si="204"/>
        <v>0.13077214662823156</v>
      </c>
      <c r="X423" s="42">
        <f t="shared" si="205"/>
        <v>5.0034857787484288E-4</v>
      </c>
      <c r="Y423" s="42">
        <f t="shared" si="209"/>
        <v>2.4914702212567043E-3</v>
      </c>
      <c r="Z423" s="10">
        <f t="shared" si="206"/>
        <v>3.287159939271747</v>
      </c>
      <c r="AA423">
        <f t="shared" ref="AA423:AA486" si="214">Z423*rat*to+patm*1000000</f>
        <v>1130179.3930516574</v>
      </c>
      <c r="AB423" s="10">
        <f t="shared" ref="AB423:AB486" si="215">AA423/1000000</f>
        <v>1.1301793930516573</v>
      </c>
      <c r="AC423" s="10">
        <f t="shared" ref="AC423:AC486" si="216">AB423-patm</f>
        <v>1.0291793930516573</v>
      </c>
      <c r="AD423" s="3">
        <f t="shared" ref="AD423:AD486" si="217">AC423*1000000/6895</f>
        <v>149.2645965267088</v>
      </c>
      <c r="AI423" s="94">
        <f t="shared" ref="AI423:AI486" si="218">($M423-patm)*1000000*$I423/SQRT(rat*to)*SQRT(k)*(2/(k+1))^((k+1)/2/(k-1))</f>
        <v>0.13077214662823156</v>
      </c>
    </row>
    <row r="424" spans="2:35">
      <c r="B424" s="39">
        <f t="shared" ref="B424:B487" si="219">1+B423</f>
        <v>396</v>
      </c>
      <c r="C424" s="42">
        <f t="shared" ref="C424:C487" si="220">xincp+C423</f>
        <v>7.1223021582720083</v>
      </c>
      <c r="D424" s="10">
        <f t="shared" ref="D424:D487" si="221">(F424-E424)/2</f>
        <v>7.877697841727894</v>
      </c>
      <c r="E424" s="40">
        <f t="shared" ref="E424:E487" si="222">E423+ci*2*xincp</f>
        <v>30.244604316544212</v>
      </c>
      <c r="F424" s="40">
        <f t="shared" ref="F424:F487" si="223">F423-osi*2*xincp</f>
        <v>46</v>
      </c>
      <c r="G424" s="3">
        <f t="shared" ref="G424:G487" si="224">G423-ei*n*2*xincp</f>
        <v>70.755395683455788</v>
      </c>
      <c r="H424" s="3">
        <f t="shared" ref="H424:H487" si="225">PI()/4*(dto+erate*(two-D424)/two)^2</f>
        <v>111.95687429327049</v>
      </c>
      <c r="I424">
        <f t="shared" si="210"/>
        <v>1.1195687429327048E-4</v>
      </c>
      <c r="J424" s="4">
        <f t="shared" ref="J424:J487" si="226">PI()/4*dc^2-PI()/4*(F424^2-E424^2)</f>
        <v>866.08690000568333</v>
      </c>
      <c r="K424" s="40">
        <f t="shared" ref="K424:K487" si="227">J424/H424</f>
        <v>7.7358974647414049</v>
      </c>
      <c r="L424" s="40">
        <f t="shared" si="211"/>
        <v>0</v>
      </c>
      <c r="M424" s="10">
        <f t="shared" ref="M424:M487" si="228">AB423</f>
        <v>1.1301793930516573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8.5888311108764057</v>
      </c>
      <c r="Q424" s="42">
        <f t="shared" ref="Q424:Q487" si="230">xincp/P424+Q423</f>
        <v>0.86386089765188423</v>
      </c>
      <c r="R424" s="4">
        <f t="shared" ref="R424:R487" si="231">PI()/4*(F424^2-E424^2)*G424</f>
        <v>66755.626311686865</v>
      </c>
      <c r="S424">
        <f t="shared" si="212"/>
        <v>6.675562631168686E-5</v>
      </c>
      <c r="T424" s="41">
        <f t="shared" si="213"/>
        <v>7.5809490895695436E-4</v>
      </c>
      <c r="U424" s="42">
        <f t="shared" ref="U424:U487" si="232">rhopgrain*R424/1000^2</f>
        <v>0.1185352954166099</v>
      </c>
      <c r="V424" s="42">
        <f t="shared" ref="V424:V487" si="233">(U423-U424)/(Q424-Q423)</f>
        <v>0.13129862554241903</v>
      </c>
      <c r="W424" s="42">
        <f t="shared" ref="W424:W487" si="234">IF(V424&lt;AI424,IF(AB423&gt;pbd,AI424,0),AI424)</f>
        <v>0.13080044461578383</v>
      </c>
      <c r="X424" s="42">
        <f t="shared" ref="X424:X487" si="235">V424-W424</f>
        <v>4.9818092663519997E-4</v>
      </c>
      <c r="Y424" s="42">
        <f t="shared" si="209"/>
        <v>2.4925134468706295E-3</v>
      </c>
      <c r="Z424" s="10">
        <f t="shared" ref="Z424:Z487" si="236">Y424/T424</f>
        <v>3.2878646425683327</v>
      </c>
      <c r="AA424">
        <f t="shared" si="214"/>
        <v>1130400.0291400924</v>
      </c>
      <c r="AB424" s="10">
        <f t="shared" si="215"/>
        <v>1.1304000291400924</v>
      </c>
      <c r="AC424" s="10">
        <f t="shared" si="216"/>
        <v>1.0294000291400924</v>
      </c>
      <c r="AD424" s="3">
        <f t="shared" si="217"/>
        <v>149.29659595940427</v>
      </c>
      <c r="AI424" s="94">
        <f t="shared" si="218"/>
        <v>0.13080044461578383</v>
      </c>
    </row>
    <row r="425" spans="2:35">
      <c r="B425" s="39">
        <f t="shared" si="219"/>
        <v>397</v>
      </c>
      <c r="C425" s="42">
        <f t="shared" si="220"/>
        <v>7.1402877697827964</v>
      </c>
      <c r="D425" s="10">
        <f t="shared" si="221"/>
        <v>7.8597122302171059</v>
      </c>
      <c r="E425" s="40">
        <f t="shared" si="222"/>
        <v>30.280575539565788</v>
      </c>
      <c r="F425" s="40">
        <f t="shared" si="223"/>
        <v>46</v>
      </c>
      <c r="G425" s="3">
        <f t="shared" si="224"/>
        <v>70.719424460434212</v>
      </c>
      <c r="H425" s="3">
        <f t="shared" si="225"/>
        <v>111.95687429327049</v>
      </c>
      <c r="I425">
        <f t="shared" si="210"/>
        <v>1.1195687429327048E-4</v>
      </c>
      <c r="J425" s="4">
        <f t="shared" si="226"/>
        <v>867.79684119626916</v>
      </c>
      <c r="K425" s="40">
        <f t="shared" si="227"/>
        <v>7.7511706777654359</v>
      </c>
      <c r="L425" s="40">
        <f t="shared" si="211"/>
        <v>0</v>
      </c>
      <c r="M425" s="10">
        <f t="shared" si="228"/>
        <v>1.1304000291400924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8.5893659523101622</v>
      </c>
      <c r="Q425" s="42">
        <f t="shared" si="230"/>
        <v>0.86595483701954501</v>
      </c>
      <c r="R425" s="4">
        <f t="shared" si="231"/>
        <v>66600.762468192115</v>
      </c>
      <c r="S425">
        <f t="shared" si="212"/>
        <v>6.6600762468192119E-5</v>
      </c>
      <c r="T425" s="41">
        <f t="shared" si="213"/>
        <v>7.5824977280044908E-4</v>
      </c>
      <c r="U425" s="42">
        <f t="shared" si="232"/>
        <v>0.11826030988427001</v>
      </c>
      <c r="V425" s="42">
        <f t="shared" si="233"/>
        <v>0.13132449610853955</v>
      </c>
      <c r="W425" s="42">
        <f t="shared" si="234"/>
        <v>0.1308284856926461</v>
      </c>
      <c r="X425" s="42">
        <f t="shared" si="235"/>
        <v>4.9601041589344974E-4</v>
      </c>
      <c r="Y425" s="42">
        <f t="shared" si="209"/>
        <v>2.4935520626072384E-3</v>
      </c>
      <c r="Z425" s="10">
        <f t="shared" si="236"/>
        <v>3.2885628879225184</v>
      </c>
      <c r="AA425">
        <f t="shared" si="214"/>
        <v>1130618.6433064542</v>
      </c>
      <c r="AB425" s="10">
        <f t="shared" si="215"/>
        <v>1.1306186433064542</v>
      </c>
      <c r="AC425" s="10">
        <f t="shared" si="216"/>
        <v>1.0296186433064543</v>
      </c>
      <c r="AD425" s="3">
        <f t="shared" si="217"/>
        <v>149.32830214741904</v>
      </c>
      <c r="AI425" s="94">
        <f t="shared" si="218"/>
        <v>0.1308284856926461</v>
      </c>
    </row>
    <row r="426" spans="2:35">
      <c r="B426" s="39">
        <f t="shared" si="219"/>
        <v>398</v>
      </c>
      <c r="C426" s="42">
        <f t="shared" si="220"/>
        <v>7.1582733812935846</v>
      </c>
      <c r="D426" s="10">
        <f t="shared" si="221"/>
        <v>7.8417266187063177</v>
      </c>
      <c r="E426" s="40">
        <f t="shared" si="222"/>
        <v>30.316546762587365</v>
      </c>
      <c r="F426" s="40">
        <f t="shared" si="223"/>
        <v>46</v>
      </c>
      <c r="G426" s="3">
        <f t="shared" si="224"/>
        <v>70.683453237412635</v>
      </c>
      <c r="H426" s="3">
        <f t="shared" si="225"/>
        <v>111.95687429327049</v>
      </c>
      <c r="I426">
        <f t="shared" si="210"/>
        <v>1.1195687429327048E-4</v>
      </c>
      <c r="J426" s="4">
        <f t="shared" si="226"/>
        <v>869.50881488559537</v>
      </c>
      <c r="K426" s="40">
        <f t="shared" si="227"/>
        <v>7.7664620450899804</v>
      </c>
      <c r="L426" s="40">
        <f t="shared" si="211"/>
        <v>0</v>
      </c>
      <c r="M426" s="10">
        <f t="shared" si="228"/>
        <v>1.1306186433064542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8.5898958223131245</v>
      </c>
      <c r="Q426" s="42">
        <f t="shared" si="230"/>
        <v>0.86804864722200037</v>
      </c>
      <c r="R426" s="4">
        <f t="shared" si="231"/>
        <v>66445.877978019547</v>
      </c>
      <c r="S426">
        <f t="shared" si="212"/>
        <v>6.6445877978019543E-5</v>
      </c>
      <c r="T426" s="41">
        <f t="shared" si="213"/>
        <v>7.5840465729062163E-4</v>
      </c>
      <c r="U426" s="42">
        <f t="shared" si="232"/>
        <v>0.11798528769045019</v>
      </c>
      <c r="V426" s="42">
        <f t="shared" si="233"/>
        <v>0.13135010685176207</v>
      </c>
      <c r="W426" s="42">
        <f t="shared" si="234"/>
        <v>0.13085626979943302</v>
      </c>
      <c r="X426" s="42">
        <f t="shared" si="235"/>
        <v>4.9383705232905473E-4</v>
      </c>
      <c r="Y426" s="42">
        <f t="shared" si="209"/>
        <v>2.4945860636657554E-3</v>
      </c>
      <c r="Z426" s="10">
        <f t="shared" si="236"/>
        <v>3.2892546738539172</v>
      </c>
      <c r="AA426">
        <f t="shared" si="214"/>
        <v>1130835.2350872473</v>
      </c>
      <c r="AB426" s="10">
        <f t="shared" si="215"/>
        <v>1.1308352350872473</v>
      </c>
      <c r="AC426" s="10">
        <f t="shared" si="216"/>
        <v>1.0298352350872473</v>
      </c>
      <c r="AD426" s="3">
        <f t="shared" si="217"/>
        <v>149.35971502353115</v>
      </c>
      <c r="AI426" s="94">
        <f t="shared" si="218"/>
        <v>0.13085626979943302</v>
      </c>
    </row>
    <row r="427" spans="2:35">
      <c r="B427" s="39">
        <f t="shared" si="219"/>
        <v>399</v>
      </c>
      <c r="C427" s="42">
        <f t="shared" si="220"/>
        <v>7.1762589928043727</v>
      </c>
      <c r="D427" s="10">
        <f t="shared" si="221"/>
        <v>7.8237410071955296</v>
      </c>
      <c r="E427" s="40">
        <f t="shared" si="222"/>
        <v>30.352517985608941</v>
      </c>
      <c r="F427" s="40">
        <f t="shared" si="223"/>
        <v>46</v>
      </c>
      <c r="G427" s="3">
        <f t="shared" si="224"/>
        <v>70.647482014391059</v>
      </c>
      <c r="H427" s="3">
        <f t="shared" si="225"/>
        <v>111.95687429327049</v>
      </c>
      <c r="I427">
        <f t="shared" si="210"/>
        <v>1.1195687429327048E-4</v>
      </c>
      <c r="J427" s="4">
        <f t="shared" si="226"/>
        <v>871.22282107366254</v>
      </c>
      <c r="K427" s="40">
        <f t="shared" si="227"/>
        <v>7.781771566715042</v>
      </c>
      <c r="L427" s="40">
        <f t="shared" si="211"/>
        <v>0</v>
      </c>
      <c r="M427" s="10">
        <f t="shared" si="228"/>
        <v>1.1308352350872473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8.590420721720891</v>
      </c>
      <c r="Q427" s="42">
        <f t="shared" si="230"/>
        <v>0.87014232948663162</v>
      </c>
      <c r="R427" s="4">
        <f t="shared" si="231"/>
        <v>66290.973060503515</v>
      </c>
      <c r="S427">
        <f t="shared" si="212"/>
        <v>6.6290973060503515E-5</v>
      </c>
      <c r="T427" s="41">
        <f t="shared" si="213"/>
        <v>7.585595622081377E-4</v>
      </c>
      <c r="U427" s="42">
        <f t="shared" si="232"/>
        <v>0.11771022922461367</v>
      </c>
      <c r="V427" s="42">
        <f t="shared" si="233"/>
        <v>0.13137545772016268</v>
      </c>
      <c r="W427" s="42">
        <f t="shared" si="234"/>
        <v>0.13088379687723803</v>
      </c>
      <c r="X427" s="42">
        <f t="shared" si="235"/>
        <v>4.9166084292465162E-4</v>
      </c>
      <c r="Y427" s="42">
        <f t="shared" si="209"/>
        <v>2.4956154452528004E-3</v>
      </c>
      <c r="Z427" s="10">
        <f t="shared" si="236"/>
        <v>3.2899399988949583</v>
      </c>
      <c r="AA427">
        <f t="shared" si="214"/>
        <v>1131049.8040229888</v>
      </c>
      <c r="AB427" s="10">
        <f t="shared" si="215"/>
        <v>1.1310498040229888</v>
      </c>
      <c r="AC427" s="10">
        <f t="shared" si="216"/>
        <v>1.0300498040229888</v>
      </c>
      <c r="AD427" s="3">
        <f t="shared" si="217"/>
        <v>149.39083452110063</v>
      </c>
      <c r="AI427" s="94">
        <f t="shared" si="218"/>
        <v>0.13088379687723803</v>
      </c>
    </row>
    <row r="428" spans="2:35">
      <c r="B428" s="39">
        <f t="shared" si="219"/>
        <v>400</v>
      </c>
      <c r="C428" s="42">
        <f t="shared" si="220"/>
        <v>7.1942446043151609</v>
      </c>
      <c r="D428" s="10">
        <f t="shared" si="221"/>
        <v>7.8057553956847414</v>
      </c>
      <c r="E428" s="40">
        <f t="shared" si="222"/>
        <v>30.388489208630517</v>
      </c>
      <c r="F428" s="40">
        <f t="shared" si="223"/>
        <v>46</v>
      </c>
      <c r="G428" s="3">
        <f t="shared" si="224"/>
        <v>70.611510791369483</v>
      </c>
      <c r="H428" s="3">
        <f t="shared" si="225"/>
        <v>111.95687429327049</v>
      </c>
      <c r="I428">
        <f t="shared" si="210"/>
        <v>1.1195687429327048E-4</v>
      </c>
      <c r="J428" s="4">
        <f t="shared" si="226"/>
        <v>872.93885976047045</v>
      </c>
      <c r="K428" s="40">
        <f t="shared" si="227"/>
        <v>7.7970992426406207</v>
      </c>
      <c r="L428" s="40">
        <f t="shared" si="211"/>
        <v>0</v>
      </c>
      <c r="M428" s="10">
        <f t="shared" si="228"/>
        <v>1.1310498040229888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8.5909406513602065</v>
      </c>
      <c r="Q428" s="42">
        <f t="shared" si="230"/>
        <v>0.87223588504017158</v>
      </c>
      <c r="R428" s="4">
        <f t="shared" si="231"/>
        <v>66136.0479349784</v>
      </c>
      <c r="S428">
        <f t="shared" si="212"/>
        <v>6.6136047934978407E-5</v>
      </c>
      <c r="T428" s="41">
        <f t="shared" si="213"/>
        <v>7.5871448733366275E-4</v>
      </c>
      <c r="U428" s="42">
        <f t="shared" si="232"/>
        <v>0.11743513487622374</v>
      </c>
      <c r="V428" s="42">
        <f t="shared" si="233"/>
        <v>0.13140054866219275</v>
      </c>
      <c r="W428" s="42">
        <f t="shared" si="234"/>
        <v>0.1309110668676646</v>
      </c>
      <c r="X428" s="42">
        <f t="shared" si="235"/>
        <v>4.8948179452815155E-4</v>
      </c>
      <c r="Y428" s="42">
        <f t="shared" si="209"/>
        <v>2.4966402025820914E-3</v>
      </c>
      <c r="Z428" s="10">
        <f t="shared" si="236"/>
        <v>3.2906188615904659</v>
      </c>
      <c r="AA428">
        <f t="shared" si="214"/>
        <v>1131262.3496580767</v>
      </c>
      <c r="AB428" s="10">
        <f t="shared" si="215"/>
        <v>1.1312623496580767</v>
      </c>
      <c r="AC428" s="10">
        <f t="shared" si="216"/>
        <v>1.0302623496580767</v>
      </c>
      <c r="AD428" s="3">
        <f t="shared" si="217"/>
        <v>149.42166057405029</v>
      </c>
      <c r="AI428" s="94">
        <f t="shared" si="218"/>
        <v>0.1309110668676646</v>
      </c>
    </row>
    <row r="429" spans="2:35">
      <c r="B429" s="39">
        <f t="shared" si="219"/>
        <v>401</v>
      </c>
      <c r="C429" s="42">
        <f t="shared" si="220"/>
        <v>7.212230215825949</v>
      </c>
      <c r="D429" s="10">
        <f t="shared" si="221"/>
        <v>7.7877697841739533</v>
      </c>
      <c r="E429" s="40">
        <f t="shared" si="222"/>
        <v>30.424460431652093</v>
      </c>
      <c r="F429" s="40">
        <f t="shared" si="223"/>
        <v>46</v>
      </c>
      <c r="G429" s="3">
        <f t="shared" si="224"/>
        <v>70.575539568347907</v>
      </c>
      <c r="H429" s="3">
        <f t="shared" si="225"/>
        <v>111.95687429327049</v>
      </c>
      <c r="I429">
        <f t="shared" si="210"/>
        <v>1.1195687429327048E-4</v>
      </c>
      <c r="J429" s="4">
        <f t="shared" si="226"/>
        <v>874.65693094601897</v>
      </c>
      <c r="K429" s="40">
        <f t="shared" si="227"/>
        <v>7.812445072866713</v>
      </c>
      <c r="L429" s="40">
        <f t="shared" si="211"/>
        <v>0</v>
      </c>
      <c r="M429" s="10">
        <f t="shared" si="228"/>
        <v>1.1312623496580767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8.5914556120486409</v>
      </c>
      <c r="Q429" s="42">
        <f t="shared" si="230"/>
        <v>0.87432931510871137</v>
      </c>
      <c r="R429" s="4">
        <f t="shared" si="231"/>
        <v>65981.102820778644</v>
      </c>
      <c r="S429">
        <f t="shared" si="212"/>
        <v>6.5981102820778642E-5</v>
      </c>
      <c r="T429" s="41">
        <f t="shared" si="213"/>
        <v>7.5886943244786258E-4</v>
      </c>
      <c r="U429" s="42">
        <f t="shared" si="232"/>
        <v>0.1171600050347438</v>
      </c>
      <c r="V429" s="42">
        <f t="shared" si="233"/>
        <v>0.13142537962677139</v>
      </c>
      <c r="W429" s="42">
        <f t="shared" si="234"/>
        <v>0.1309380797128093</v>
      </c>
      <c r="X429" s="42">
        <f t="shared" si="235"/>
        <v>4.8729991396209704E-4</v>
      </c>
      <c r="Y429" s="42">
        <f t="shared" si="209"/>
        <v>2.4976603308743766E-3</v>
      </c>
      <c r="Z429" s="10">
        <f t="shared" si="236"/>
        <v>3.2912912604975375</v>
      </c>
      <c r="AA429">
        <f t="shared" si="214"/>
        <v>1131472.8715407515</v>
      </c>
      <c r="AB429" s="10">
        <f t="shared" si="215"/>
        <v>1.1314728715407516</v>
      </c>
      <c r="AC429" s="10">
        <f t="shared" si="216"/>
        <v>1.0304728715407516</v>
      </c>
      <c r="AD429" s="3">
        <f t="shared" si="217"/>
        <v>149.45219311686029</v>
      </c>
      <c r="AI429" s="94">
        <f t="shared" si="218"/>
        <v>0.1309380797128093</v>
      </c>
    </row>
    <row r="430" spans="2:35">
      <c r="B430" s="39">
        <f t="shared" si="219"/>
        <v>402</v>
      </c>
      <c r="C430" s="42">
        <f t="shared" si="220"/>
        <v>7.2302158273367372</v>
      </c>
      <c r="D430" s="10">
        <f t="shared" si="221"/>
        <v>7.7697841726631651</v>
      </c>
      <c r="E430" s="40">
        <f t="shared" si="222"/>
        <v>30.46043165467367</v>
      </c>
      <c r="F430" s="40">
        <f t="shared" si="223"/>
        <v>46</v>
      </c>
      <c r="G430" s="3">
        <f t="shared" si="224"/>
        <v>70.53956834532633</v>
      </c>
      <c r="H430" s="3">
        <f t="shared" si="225"/>
        <v>111.95687429327049</v>
      </c>
      <c r="I430">
        <f t="shared" si="210"/>
        <v>1.1195687429327048E-4</v>
      </c>
      <c r="J430" s="4">
        <f t="shared" si="226"/>
        <v>876.37703463030823</v>
      </c>
      <c r="K430" s="40">
        <f t="shared" si="227"/>
        <v>7.8278090573933214</v>
      </c>
      <c r="L430" s="40">
        <f t="shared" si="211"/>
        <v>0</v>
      </c>
      <c r="M430" s="10">
        <f t="shared" si="228"/>
        <v>1.1314728715407516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8.5919656045945203</v>
      </c>
      <c r="Q430" s="42">
        <f t="shared" si="230"/>
        <v>0.87642262091770695</v>
      </c>
      <c r="R430" s="4">
        <f t="shared" si="231"/>
        <v>65826.137937238615</v>
      </c>
      <c r="S430">
        <f t="shared" si="212"/>
        <v>6.582613793723862E-5</v>
      </c>
      <c r="T430" s="41">
        <f t="shared" si="213"/>
        <v>7.5902439733140255E-4</v>
      </c>
      <c r="U430" s="42">
        <f t="shared" si="232"/>
        <v>0.11688484008963712</v>
      </c>
      <c r="V430" s="42">
        <f t="shared" si="233"/>
        <v>0.1314499505634642</v>
      </c>
      <c r="W430" s="42">
        <f t="shared" si="234"/>
        <v>0.13096483535525721</v>
      </c>
      <c r="X430" s="42">
        <f t="shared" si="235"/>
        <v>4.8511520820698761E-4</v>
      </c>
      <c r="Y430" s="42">
        <f t="shared" si="209"/>
        <v>2.4986758253577484E-3</v>
      </c>
      <c r="Z430" s="10">
        <f t="shared" si="236"/>
        <v>3.2919571941859274</v>
      </c>
      <c r="AA430">
        <f t="shared" si="214"/>
        <v>1131681.3692232163</v>
      </c>
      <c r="AB430" s="10">
        <f t="shared" si="215"/>
        <v>1.1316813692232164</v>
      </c>
      <c r="AC430" s="10">
        <f t="shared" si="216"/>
        <v>1.0306813692232164</v>
      </c>
      <c r="AD430" s="3">
        <f t="shared" si="217"/>
        <v>149.48243208458541</v>
      </c>
      <c r="AI430" s="94">
        <f t="shared" si="218"/>
        <v>0.13096483535525721</v>
      </c>
    </row>
    <row r="431" spans="2:35">
      <c r="B431" s="39">
        <f t="shared" si="219"/>
        <v>403</v>
      </c>
      <c r="C431" s="42">
        <f t="shared" si="220"/>
        <v>7.2482014388475253</v>
      </c>
      <c r="D431" s="10">
        <f t="shared" si="221"/>
        <v>7.751798561152377</v>
      </c>
      <c r="E431" s="40">
        <f t="shared" si="222"/>
        <v>30.496402877695246</v>
      </c>
      <c r="F431" s="40">
        <f t="shared" si="223"/>
        <v>46</v>
      </c>
      <c r="G431" s="3">
        <f t="shared" si="224"/>
        <v>70.503597122304754</v>
      </c>
      <c r="H431" s="3">
        <f t="shared" si="225"/>
        <v>111.95687429327049</v>
      </c>
      <c r="I431">
        <f t="shared" si="210"/>
        <v>1.1195687429327048E-4</v>
      </c>
      <c r="J431" s="4">
        <f t="shared" si="226"/>
        <v>878.09917081333845</v>
      </c>
      <c r="K431" s="40">
        <f t="shared" si="227"/>
        <v>7.8431911962204479</v>
      </c>
      <c r="L431" s="40">
        <f t="shared" si="211"/>
        <v>0</v>
      </c>
      <c r="M431" s="10">
        <f t="shared" si="228"/>
        <v>1.1316813692232164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8.5924706297972122</v>
      </c>
      <c r="Q431" s="42">
        <f t="shared" si="230"/>
        <v>0.87851580369198567</v>
      </c>
      <c r="R431" s="4">
        <f t="shared" si="231"/>
        <v>65671.15350369268</v>
      </c>
      <c r="S431">
        <f t="shared" si="212"/>
        <v>6.5671153503692683E-5</v>
      </c>
      <c r="T431" s="41">
        <f t="shared" si="213"/>
        <v>7.5917938176494845E-4</v>
      </c>
      <c r="U431" s="42">
        <f t="shared" si="232"/>
        <v>0.11660964043036694</v>
      </c>
      <c r="V431" s="42">
        <f t="shared" si="233"/>
        <v>0.13147426142230373</v>
      </c>
      <c r="W431" s="42">
        <f t="shared" si="234"/>
        <v>0.13099133373809685</v>
      </c>
      <c r="X431" s="42">
        <f t="shared" si="235"/>
        <v>4.829276842068797E-4</v>
      </c>
      <c r="Y431" s="42">
        <f t="shared" si="209"/>
        <v>2.4996866812675524E-3</v>
      </c>
      <c r="Z431" s="10">
        <f t="shared" si="236"/>
        <v>3.2926166612378931</v>
      </c>
      <c r="AA431">
        <f t="shared" si="214"/>
        <v>1131887.8422615896</v>
      </c>
      <c r="AB431" s="10">
        <f t="shared" si="215"/>
        <v>1.1318878422615897</v>
      </c>
      <c r="AC431" s="10">
        <f t="shared" si="216"/>
        <v>1.0308878422615897</v>
      </c>
      <c r="AD431" s="3">
        <f t="shared" si="217"/>
        <v>149.51237741284839</v>
      </c>
      <c r="AI431" s="94">
        <f t="shared" si="218"/>
        <v>0.13099133373809685</v>
      </c>
    </row>
    <row r="432" spans="2:35">
      <c r="B432" s="39">
        <f t="shared" si="219"/>
        <v>404</v>
      </c>
      <c r="C432" s="42">
        <f t="shared" si="220"/>
        <v>7.2661870503583135</v>
      </c>
      <c r="D432" s="10">
        <f t="shared" si="221"/>
        <v>7.7338129496415888</v>
      </c>
      <c r="E432" s="40">
        <f t="shared" si="222"/>
        <v>30.532374100716822</v>
      </c>
      <c r="F432" s="40">
        <f t="shared" si="223"/>
        <v>46</v>
      </c>
      <c r="G432" s="3">
        <f t="shared" si="224"/>
        <v>70.467625899283178</v>
      </c>
      <c r="H432" s="3">
        <f t="shared" si="225"/>
        <v>111.95687429327049</v>
      </c>
      <c r="I432">
        <f t="shared" si="210"/>
        <v>1.1195687429327048E-4</v>
      </c>
      <c r="J432" s="4">
        <f t="shared" si="226"/>
        <v>879.82333949510917</v>
      </c>
      <c r="K432" s="40">
        <f t="shared" si="227"/>
        <v>7.8585914893480879</v>
      </c>
      <c r="L432" s="40">
        <f t="shared" si="211"/>
        <v>0</v>
      </c>
      <c r="M432" s="10">
        <f t="shared" si="228"/>
        <v>1.1318878422615897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8.5929706884470285</v>
      </c>
      <c r="Q432" s="42">
        <f t="shared" si="230"/>
        <v>0.88060886465575328</v>
      </c>
      <c r="R432" s="4">
        <f t="shared" si="231"/>
        <v>65516.14973947531</v>
      </c>
      <c r="S432">
        <f t="shared" si="212"/>
        <v>6.551614973947531E-5</v>
      </c>
      <c r="T432" s="41">
        <f t="shared" si="213"/>
        <v>7.5933438552916585E-4</v>
      </c>
      <c r="U432" s="42">
        <f t="shared" si="232"/>
        <v>0.11633440644639673</v>
      </c>
      <c r="V432" s="42">
        <f t="shared" si="233"/>
        <v>0.13149831215368776</v>
      </c>
      <c r="W432" s="42">
        <f t="shared" si="234"/>
        <v>0.13101757480491447</v>
      </c>
      <c r="X432" s="42">
        <f t="shared" si="235"/>
        <v>4.8073734877329688E-4</v>
      </c>
      <c r="Y432" s="42">
        <f t="shared" si="209"/>
        <v>2.5006928938460949E-3</v>
      </c>
      <c r="Z432" s="10">
        <f t="shared" si="236"/>
        <v>3.2932696602477827</v>
      </c>
      <c r="AA432">
        <f t="shared" si="214"/>
        <v>1132092.290215774</v>
      </c>
      <c r="AB432" s="10">
        <f t="shared" si="215"/>
        <v>1.132092290215774</v>
      </c>
      <c r="AC432" s="10">
        <f t="shared" si="216"/>
        <v>1.031092290215774</v>
      </c>
      <c r="AD432" s="3">
        <f t="shared" si="217"/>
        <v>149.54202903782073</v>
      </c>
      <c r="AI432" s="94">
        <f t="shared" si="218"/>
        <v>0.13101757480491447</v>
      </c>
    </row>
    <row r="433" spans="2:35">
      <c r="B433" s="39">
        <f t="shared" si="219"/>
        <v>405</v>
      </c>
      <c r="C433" s="42">
        <f t="shared" si="220"/>
        <v>7.2841726618691016</v>
      </c>
      <c r="D433" s="10">
        <f t="shared" si="221"/>
        <v>7.7158273381308007</v>
      </c>
      <c r="E433" s="40">
        <f t="shared" si="222"/>
        <v>30.568345323738399</v>
      </c>
      <c r="F433" s="40">
        <f t="shared" si="223"/>
        <v>46</v>
      </c>
      <c r="G433" s="3">
        <f t="shared" si="224"/>
        <v>70.431654676261601</v>
      </c>
      <c r="H433" s="3">
        <f t="shared" si="225"/>
        <v>111.95687429327049</v>
      </c>
      <c r="I433">
        <f t="shared" si="210"/>
        <v>1.1195687429327048E-4</v>
      </c>
      <c r="J433" s="4">
        <f t="shared" si="226"/>
        <v>881.54954067562096</v>
      </c>
      <c r="K433" s="40">
        <f t="shared" si="227"/>
        <v>7.8740099367762468</v>
      </c>
      <c r="L433" s="40">
        <f t="shared" si="211"/>
        <v>0</v>
      </c>
      <c r="M433" s="10">
        <f t="shared" si="228"/>
        <v>1.132092290215774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8.5934657813249142</v>
      </c>
      <c r="Q433" s="42">
        <f t="shared" si="230"/>
        <v>0.88270180503260021</v>
      </c>
      <c r="R433" s="4">
        <f t="shared" si="231"/>
        <v>65361.126863920821</v>
      </c>
      <c r="S433">
        <f t="shared" si="212"/>
        <v>6.5361126863920817E-5</v>
      </c>
      <c r="T433" s="41">
        <f t="shared" si="213"/>
        <v>7.5948940840472033E-4</v>
      </c>
      <c r="U433" s="42">
        <f t="shared" si="232"/>
        <v>0.11605913852718965</v>
      </c>
      <c r="V433" s="42">
        <f t="shared" si="233"/>
        <v>0.13152210270881176</v>
      </c>
      <c r="W433" s="42">
        <f t="shared" si="234"/>
        <v>0.13104355849977722</v>
      </c>
      <c r="X433" s="42">
        <f t="shared" si="235"/>
        <v>4.7854420903453709E-4</v>
      </c>
      <c r="Y433" s="42">
        <f t="shared" si="209"/>
        <v>2.5016944583432896E-3</v>
      </c>
      <c r="Z433" s="10">
        <f t="shared" si="236"/>
        <v>3.2939161898228537</v>
      </c>
      <c r="AA433">
        <f t="shared" si="214"/>
        <v>1132294.7126497154</v>
      </c>
      <c r="AB433" s="10">
        <f t="shared" si="215"/>
        <v>1.1322947126497154</v>
      </c>
      <c r="AC433" s="10">
        <f t="shared" si="216"/>
        <v>1.0312947126497154</v>
      </c>
      <c r="AD433" s="3">
        <f t="shared" si="217"/>
        <v>149.57138689626038</v>
      </c>
      <c r="AI433" s="94">
        <f t="shared" si="218"/>
        <v>0.13104355849977722</v>
      </c>
    </row>
    <row r="434" spans="2:35">
      <c r="B434" s="39">
        <f t="shared" si="219"/>
        <v>406</v>
      </c>
      <c r="C434" s="42">
        <f t="shared" si="220"/>
        <v>7.3021582733798898</v>
      </c>
      <c r="D434" s="10">
        <f t="shared" si="221"/>
        <v>7.6978417266200125</v>
      </c>
      <c r="E434" s="40">
        <f t="shared" si="222"/>
        <v>30.604316546759975</v>
      </c>
      <c r="F434" s="40">
        <f t="shared" si="223"/>
        <v>46</v>
      </c>
      <c r="G434" s="3">
        <f t="shared" si="224"/>
        <v>70.395683453240025</v>
      </c>
      <c r="H434" s="3">
        <f t="shared" si="225"/>
        <v>111.95687429327049</v>
      </c>
      <c r="I434">
        <f t="shared" si="210"/>
        <v>1.1195687429327048E-4</v>
      </c>
      <c r="J434" s="4">
        <f t="shared" si="226"/>
        <v>883.27777435487315</v>
      </c>
      <c r="K434" s="40">
        <f t="shared" si="227"/>
        <v>7.8894465385049184</v>
      </c>
      <c r="L434" s="40">
        <f t="shared" si="211"/>
        <v>0</v>
      </c>
      <c r="M434" s="10">
        <f t="shared" si="228"/>
        <v>1.1322947126497154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8.5939559092030944</v>
      </c>
      <c r="Q434" s="42">
        <f t="shared" si="230"/>
        <v>0.88479462604550851</v>
      </c>
      <c r="R434" s="4">
        <f t="shared" si="231"/>
        <v>65206.085096363677</v>
      </c>
      <c r="S434">
        <f t="shared" si="212"/>
        <v>6.520608509636367E-5</v>
      </c>
      <c r="T434" s="41">
        <f t="shared" si="213"/>
        <v>7.5964445017227746E-4</v>
      </c>
      <c r="U434" s="42">
        <f t="shared" si="232"/>
        <v>0.11578383706220913</v>
      </c>
      <c r="V434" s="42">
        <f t="shared" si="233"/>
        <v>0.13154563303908287</v>
      </c>
      <c r="W434" s="42">
        <f t="shared" si="234"/>
        <v>0.13106928476726615</v>
      </c>
      <c r="X434" s="42">
        <f t="shared" si="235"/>
        <v>4.7634827181672335E-4</v>
      </c>
      <c r="Y434" s="42">
        <f t="shared" si="209"/>
        <v>2.50269137001601E-3</v>
      </c>
      <c r="Z434" s="10">
        <f t="shared" si="236"/>
        <v>3.2945562485823889</v>
      </c>
      <c r="AA434">
        <f t="shared" si="214"/>
        <v>1132495.1091311234</v>
      </c>
      <c r="AB434" s="10">
        <f t="shared" si="215"/>
        <v>1.1324951091311235</v>
      </c>
      <c r="AC434" s="10">
        <f t="shared" si="216"/>
        <v>1.0314951091311235</v>
      </c>
      <c r="AD434" s="3">
        <f t="shared" si="217"/>
        <v>149.60045092547114</v>
      </c>
      <c r="AI434" s="94">
        <f t="shared" si="218"/>
        <v>0.13106928476726615</v>
      </c>
    </row>
    <row r="435" spans="2:35">
      <c r="B435" s="39">
        <f t="shared" si="219"/>
        <v>407</v>
      </c>
      <c r="C435" s="42">
        <f t="shared" si="220"/>
        <v>7.3201438848906779</v>
      </c>
      <c r="D435" s="10">
        <f t="shared" si="221"/>
        <v>7.6798561151092244</v>
      </c>
      <c r="E435" s="40">
        <f t="shared" si="222"/>
        <v>30.640287769781551</v>
      </c>
      <c r="F435" s="40">
        <f t="shared" si="223"/>
        <v>46</v>
      </c>
      <c r="G435" s="3">
        <f t="shared" si="224"/>
        <v>70.359712230218449</v>
      </c>
      <c r="H435" s="3">
        <f t="shared" si="225"/>
        <v>111.95687429327049</v>
      </c>
      <c r="I435">
        <f t="shared" si="210"/>
        <v>1.1195687429327048E-4</v>
      </c>
      <c r="J435" s="4">
        <f t="shared" si="226"/>
        <v>885.00804053286595</v>
      </c>
      <c r="K435" s="40">
        <f t="shared" si="227"/>
        <v>7.9049012945341053</v>
      </c>
      <c r="L435" s="40">
        <f t="shared" si="211"/>
        <v>0</v>
      </c>
      <c r="M435" s="10">
        <f t="shared" si="228"/>
        <v>1.1324951091311235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8.5944410728443881</v>
      </c>
      <c r="Q435" s="42">
        <f t="shared" si="230"/>
        <v>0.88688732891685829</v>
      </c>
      <c r="R435" s="4">
        <f t="shared" si="231"/>
        <v>65051.024656138259</v>
      </c>
      <c r="S435">
        <f t="shared" si="212"/>
        <v>6.5051024656138253E-5</v>
      </c>
      <c r="T435" s="41">
        <f t="shared" si="213"/>
        <v>7.5979951061250293E-4</v>
      </c>
      <c r="U435" s="42">
        <f t="shared" si="232"/>
        <v>0.11550850244091845</v>
      </c>
      <c r="V435" s="42">
        <f t="shared" si="233"/>
        <v>0.13156890309663777</v>
      </c>
      <c r="W435" s="42">
        <f t="shared" si="234"/>
        <v>0.13109475355244063</v>
      </c>
      <c r="X435" s="42">
        <f t="shared" si="235"/>
        <v>4.7414954419713884E-4</v>
      </c>
      <c r="Y435" s="42">
        <f t="shared" si="209"/>
        <v>2.5036836241286004E-3</v>
      </c>
      <c r="Z435" s="10">
        <f t="shared" si="236"/>
        <v>3.2951898351583395</v>
      </c>
      <c r="AA435">
        <f t="shared" si="214"/>
        <v>1132693.4792316752</v>
      </c>
      <c r="AB435" s="10">
        <f t="shared" si="215"/>
        <v>1.1326934792316752</v>
      </c>
      <c r="AC435" s="10">
        <f t="shared" si="216"/>
        <v>1.0316934792316752</v>
      </c>
      <c r="AD435" s="3">
        <f t="shared" si="217"/>
        <v>149.62922106333215</v>
      </c>
      <c r="AI435" s="94">
        <f t="shared" si="218"/>
        <v>0.13109475355244063</v>
      </c>
    </row>
    <row r="436" spans="2:35">
      <c r="B436" s="39">
        <f t="shared" si="219"/>
        <v>408</v>
      </c>
      <c r="C436" s="42">
        <f t="shared" si="220"/>
        <v>7.3381294964014661</v>
      </c>
      <c r="D436" s="10">
        <f t="shared" si="221"/>
        <v>7.6618705035984362</v>
      </c>
      <c r="E436" s="40">
        <f t="shared" si="222"/>
        <v>30.676258992803128</v>
      </c>
      <c r="F436" s="40">
        <f t="shared" si="223"/>
        <v>46</v>
      </c>
      <c r="G436" s="3">
        <f t="shared" si="224"/>
        <v>70.323741007196872</v>
      </c>
      <c r="H436" s="3">
        <f t="shared" si="225"/>
        <v>111.95687429327049</v>
      </c>
      <c r="I436">
        <f t="shared" si="210"/>
        <v>1.1195687429327048E-4</v>
      </c>
      <c r="J436" s="4">
        <f t="shared" si="226"/>
        <v>886.74033920959982</v>
      </c>
      <c r="K436" s="40">
        <f t="shared" si="227"/>
        <v>7.9203742048638102</v>
      </c>
      <c r="L436" s="40">
        <f t="shared" si="211"/>
        <v>0</v>
      </c>
      <c r="M436" s="10">
        <f t="shared" si="228"/>
        <v>1.1326934792316752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8.594921273002722</v>
      </c>
      <c r="Q436" s="42">
        <f t="shared" si="230"/>
        <v>0.88897991486843431</v>
      </c>
      <c r="R436" s="4">
        <f t="shared" si="231"/>
        <v>64895.945762578922</v>
      </c>
      <c r="S436">
        <f t="shared" si="212"/>
        <v>6.4895945762578924E-5</v>
      </c>
      <c r="T436" s="41">
        <f t="shared" si="213"/>
        <v>7.5995458950606221E-4</v>
      </c>
      <c r="U436" s="42">
        <f t="shared" si="232"/>
        <v>0.11523313505278088</v>
      </c>
      <c r="V436" s="42">
        <f t="shared" si="233"/>
        <v>0.13159191283406288</v>
      </c>
      <c r="W436" s="42">
        <f t="shared" si="234"/>
        <v>0.13111996480086419</v>
      </c>
      <c r="X436" s="42">
        <f t="shared" si="235"/>
        <v>4.7194803319869361E-4</v>
      </c>
      <c r="Y436" s="42">
        <f t="shared" si="209"/>
        <v>2.5046712159527461E-3</v>
      </c>
      <c r="Z436" s="10">
        <f t="shared" si="236"/>
        <v>3.2958169481951214</v>
      </c>
      <c r="AA436">
        <f t="shared" si="214"/>
        <v>1132889.8225269492</v>
      </c>
      <c r="AB436" s="10">
        <f t="shared" si="215"/>
        <v>1.1328898225269493</v>
      </c>
      <c r="AC436" s="10">
        <f t="shared" si="216"/>
        <v>1.0318898225269493</v>
      </c>
      <c r="AD436" s="3">
        <f t="shared" si="217"/>
        <v>149.65769724828851</v>
      </c>
      <c r="AI436" s="94">
        <f t="shared" si="218"/>
        <v>0.13111996480086419</v>
      </c>
    </row>
    <row r="437" spans="2:35">
      <c r="B437" s="39">
        <f t="shared" si="219"/>
        <v>409</v>
      </c>
      <c r="C437" s="42">
        <f t="shared" si="220"/>
        <v>7.3561151079122542</v>
      </c>
      <c r="D437" s="10">
        <f t="shared" si="221"/>
        <v>7.6438848920876481</v>
      </c>
      <c r="E437" s="40">
        <f t="shared" si="222"/>
        <v>30.712230215824704</v>
      </c>
      <c r="F437" s="40">
        <f t="shared" si="223"/>
        <v>46</v>
      </c>
      <c r="G437" s="3">
        <f t="shared" si="224"/>
        <v>70.287769784175296</v>
      </c>
      <c r="H437" s="3">
        <f t="shared" si="225"/>
        <v>111.95687429327049</v>
      </c>
      <c r="I437">
        <f t="shared" si="210"/>
        <v>1.1195687429327048E-4</v>
      </c>
      <c r="J437" s="4">
        <f t="shared" si="226"/>
        <v>888.47467038507443</v>
      </c>
      <c r="K437" s="40">
        <f t="shared" si="227"/>
        <v>7.9358652694940321</v>
      </c>
      <c r="L437" s="40">
        <f t="shared" si="211"/>
        <v>0</v>
      </c>
      <c r="M437" s="10">
        <f t="shared" si="228"/>
        <v>1.1328898225269493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8.5953965104229813</v>
      </c>
      <c r="Q437" s="42">
        <f t="shared" si="230"/>
        <v>0.89107238512143283</v>
      </c>
      <c r="R437" s="4">
        <f t="shared" si="231"/>
        <v>64740.848635020091</v>
      </c>
      <c r="S437">
        <f t="shared" si="212"/>
        <v>6.4740848635020092E-5</v>
      </c>
      <c r="T437" s="41">
        <f t="shared" si="213"/>
        <v>7.6010968663362108E-4</v>
      </c>
      <c r="U437" s="42">
        <f t="shared" si="232"/>
        <v>0.11495773528725976</v>
      </c>
      <c r="V437" s="42">
        <f t="shared" si="233"/>
        <v>0.13161466220438003</v>
      </c>
      <c r="W437" s="42">
        <f t="shared" si="234"/>
        <v>0.13114491845859633</v>
      </c>
      <c r="X437" s="42">
        <f t="shared" si="235"/>
        <v>4.6974374578370726E-4</v>
      </c>
      <c r="Y437" s="42">
        <f t="shared" si="209"/>
        <v>2.5056541407673305E-3</v>
      </c>
      <c r="Z437" s="10">
        <f t="shared" si="236"/>
        <v>3.2964375863493971</v>
      </c>
      <c r="AA437">
        <f t="shared" si="214"/>
        <v>1133084.1385963596</v>
      </c>
      <c r="AB437" s="10">
        <f t="shared" si="215"/>
        <v>1.1330841385963597</v>
      </c>
      <c r="AC437" s="10">
        <f t="shared" si="216"/>
        <v>1.0320841385963597</v>
      </c>
      <c r="AD437" s="3">
        <f t="shared" si="217"/>
        <v>149.68587941934152</v>
      </c>
      <c r="AI437" s="94">
        <f t="shared" si="218"/>
        <v>0.13114491845859633</v>
      </c>
    </row>
    <row r="438" spans="2:35">
      <c r="B438" s="39">
        <f t="shared" si="219"/>
        <v>410</v>
      </c>
      <c r="C438" s="42">
        <f t="shared" si="220"/>
        <v>7.3741007194230423</v>
      </c>
      <c r="D438" s="10">
        <f t="shared" si="221"/>
        <v>7.62589928057686</v>
      </c>
      <c r="E438" s="40">
        <f t="shared" si="222"/>
        <v>30.74820143884628</v>
      </c>
      <c r="F438" s="40">
        <f t="shared" si="223"/>
        <v>46</v>
      </c>
      <c r="G438" s="3">
        <f t="shared" si="224"/>
        <v>70.25179856115372</v>
      </c>
      <c r="H438" s="3">
        <f t="shared" si="225"/>
        <v>111.95687429327049</v>
      </c>
      <c r="I438">
        <f t="shared" si="210"/>
        <v>1.1195687429327048E-4</v>
      </c>
      <c r="J438" s="4">
        <f t="shared" si="226"/>
        <v>890.21103405928966</v>
      </c>
      <c r="K438" s="40">
        <f t="shared" si="227"/>
        <v>7.9513744884247677</v>
      </c>
      <c r="L438" s="40">
        <f t="shared" si="211"/>
        <v>0</v>
      </c>
      <c r="M438" s="10">
        <f t="shared" si="228"/>
        <v>1.1330841385963597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8.5958667858408528</v>
      </c>
      <c r="Q438" s="42">
        <f t="shared" si="230"/>
        <v>0.89316474089646802</v>
      </c>
      <c r="R438" s="4">
        <f t="shared" si="231"/>
        <v>64585.733492796171</v>
      </c>
      <c r="S438">
        <f t="shared" si="212"/>
        <v>6.458573349279617E-5</v>
      </c>
      <c r="T438" s="41">
        <f t="shared" si="213"/>
        <v>7.6026480177584501E-4</v>
      </c>
      <c r="U438" s="42">
        <f t="shared" si="232"/>
        <v>0.11468230353381846</v>
      </c>
      <c r="V438" s="42">
        <f t="shared" si="233"/>
        <v>0.13163715116119259</v>
      </c>
      <c r="W438" s="42">
        <f t="shared" si="234"/>
        <v>0.13116961447218392</v>
      </c>
      <c r="X438" s="42">
        <f t="shared" si="235"/>
        <v>4.6753668900867407E-4</v>
      </c>
      <c r="Y438" s="42">
        <f t="shared" si="209"/>
        <v>2.5066323938586184E-3</v>
      </c>
      <c r="Z438" s="10">
        <f t="shared" si="236"/>
        <v>3.2970517482902872</v>
      </c>
      <c r="AA438">
        <f t="shared" si="214"/>
        <v>1133276.4270232199</v>
      </c>
      <c r="AB438" s="10">
        <f t="shared" si="215"/>
        <v>1.1332764270232198</v>
      </c>
      <c r="AC438" s="10">
        <f t="shared" si="216"/>
        <v>1.0322764270232199</v>
      </c>
      <c r="AD438" s="3">
        <f t="shared" si="217"/>
        <v>149.713767516058</v>
      </c>
      <c r="AI438" s="94">
        <f t="shared" si="218"/>
        <v>0.13116961447218392</v>
      </c>
    </row>
    <row r="439" spans="2:35">
      <c r="B439" s="39">
        <f t="shared" si="219"/>
        <v>411</v>
      </c>
      <c r="C439" s="42">
        <f t="shared" si="220"/>
        <v>7.3920863309338305</v>
      </c>
      <c r="D439" s="10">
        <f t="shared" si="221"/>
        <v>7.6079136690660718</v>
      </c>
      <c r="E439" s="40">
        <f t="shared" si="222"/>
        <v>30.784172661867856</v>
      </c>
      <c r="F439" s="40">
        <f t="shared" si="223"/>
        <v>46</v>
      </c>
      <c r="G439" s="3">
        <f t="shared" si="224"/>
        <v>70.215827338132144</v>
      </c>
      <c r="H439" s="3">
        <f t="shared" si="225"/>
        <v>111.95687429327049</v>
      </c>
      <c r="I439">
        <f t="shared" si="210"/>
        <v>1.1195687429327048E-4</v>
      </c>
      <c r="J439" s="4">
        <f t="shared" si="226"/>
        <v>891.94943023224562</v>
      </c>
      <c r="K439" s="40">
        <f t="shared" si="227"/>
        <v>7.9669018616560194</v>
      </c>
      <c r="L439" s="40">
        <f t="shared" si="211"/>
        <v>0</v>
      </c>
      <c r="M439" s="10">
        <f t="shared" si="228"/>
        <v>1.1332764270232198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8.5963320999829875</v>
      </c>
      <c r="Q439" s="42">
        <f t="shared" si="230"/>
        <v>0.89525698341357873</v>
      </c>
      <c r="R439" s="4">
        <f t="shared" si="231"/>
        <v>64430.600555241552</v>
      </c>
      <c r="S439">
        <f t="shared" si="212"/>
        <v>6.4430600555241555E-5</v>
      </c>
      <c r="T439" s="41">
        <f t="shared" si="213"/>
        <v>7.6041993471339959E-4</v>
      </c>
      <c r="U439" s="42">
        <f t="shared" si="232"/>
        <v>0.11440684018192021</v>
      </c>
      <c r="V439" s="42">
        <f t="shared" si="233"/>
        <v>0.13165937965865085</v>
      </c>
      <c r="W439" s="42">
        <f t="shared" si="234"/>
        <v>0.13119405278866944</v>
      </c>
      <c r="X439" s="42">
        <f t="shared" si="235"/>
        <v>4.6532686998140838E-4</v>
      </c>
      <c r="Y439" s="42">
        <f t="shared" si="209"/>
        <v>2.5076059705203477E-3</v>
      </c>
      <c r="Z439" s="10">
        <f t="shared" si="236"/>
        <v>3.2976594326994575</v>
      </c>
      <c r="AA439">
        <f t="shared" si="214"/>
        <v>1133466.6873947717</v>
      </c>
      <c r="AB439" s="10">
        <f t="shared" si="215"/>
        <v>1.1334666873947716</v>
      </c>
      <c r="AC439" s="10">
        <f t="shared" si="216"/>
        <v>1.0324666873947717</v>
      </c>
      <c r="AD439" s="3">
        <f t="shared" si="217"/>
        <v>149.74136147857456</v>
      </c>
      <c r="AI439" s="94">
        <f t="shared" si="218"/>
        <v>0.13119405278866944</v>
      </c>
    </row>
    <row r="440" spans="2:35">
      <c r="B440" s="39">
        <f t="shared" si="219"/>
        <v>412</v>
      </c>
      <c r="C440" s="42">
        <f t="shared" si="220"/>
        <v>7.4100719424446186</v>
      </c>
      <c r="D440" s="10">
        <f t="shared" si="221"/>
        <v>7.5899280575552837</v>
      </c>
      <c r="E440" s="40">
        <f t="shared" si="222"/>
        <v>30.820143884889433</v>
      </c>
      <c r="F440" s="40">
        <f t="shared" si="223"/>
        <v>46</v>
      </c>
      <c r="G440" s="3">
        <f t="shared" si="224"/>
        <v>70.179856115110567</v>
      </c>
      <c r="H440" s="3">
        <f t="shared" si="225"/>
        <v>111.95687429327049</v>
      </c>
      <c r="I440">
        <f t="shared" si="210"/>
        <v>1.1195687429327048E-4</v>
      </c>
      <c r="J440" s="4">
        <f t="shared" si="226"/>
        <v>893.68985890394231</v>
      </c>
      <c r="K440" s="40">
        <f t="shared" si="227"/>
        <v>7.9824473891877874</v>
      </c>
      <c r="L440" s="40">
        <f t="shared" si="211"/>
        <v>0</v>
      </c>
      <c r="M440" s="10">
        <f t="shared" si="228"/>
        <v>1.1334666873947716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8.5967924535670885</v>
      </c>
      <c r="Q440" s="42">
        <f t="shared" si="230"/>
        <v>0.89734911389223471</v>
      </c>
      <c r="R440" s="4">
        <f t="shared" si="231"/>
        <v>64275.45004169063</v>
      </c>
      <c r="S440">
        <f t="shared" si="212"/>
        <v>6.4275450041690631E-5</v>
      </c>
      <c r="T440" s="41">
        <f t="shared" si="213"/>
        <v>7.6057508522695059E-4</v>
      </c>
      <c r="U440" s="42">
        <f t="shared" si="232"/>
        <v>0.11413134562102839</v>
      </c>
      <c r="V440" s="42">
        <f t="shared" si="233"/>
        <v>0.13168134765132022</v>
      </c>
      <c r="W440" s="42">
        <f t="shared" si="234"/>
        <v>0.13121823335559465</v>
      </c>
      <c r="X440" s="42">
        <f t="shared" si="235"/>
        <v>4.6311429572556961E-4</v>
      </c>
      <c r="Y440" s="42">
        <f t="shared" si="209"/>
        <v>2.5085748660535366E-3</v>
      </c>
      <c r="Z440" s="10">
        <f t="shared" si="236"/>
        <v>3.2982606382708348</v>
      </c>
      <c r="AA440">
        <f t="shared" si="214"/>
        <v>1133654.9193020961</v>
      </c>
      <c r="AB440" s="10">
        <f t="shared" si="215"/>
        <v>1.1336549193020962</v>
      </c>
      <c r="AC440" s="10">
        <f t="shared" si="216"/>
        <v>1.0326549193020962</v>
      </c>
      <c r="AD440" s="3">
        <f t="shared" si="217"/>
        <v>149.76866124758467</v>
      </c>
      <c r="AI440" s="94">
        <f t="shared" si="218"/>
        <v>0.13121823335559465</v>
      </c>
    </row>
    <row r="441" spans="2:35">
      <c r="B441" s="39">
        <f t="shared" si="219"/>
        <v>413</v>
      </c>
      <c r="C441" s="42">
        <f t="shared" si="220"/>
        <v>7.4280575539554068</v>
      </c>
      <c r="D441" s="10">
        <f t="shared" si="221"/>
        <v>7.5719424460444955</v>
      </c>
      <c r="E441" s="40">
        <f t="shared" si="222"/>
        <v>30.856115107911009</v>
      </c>
      <c r="F441" s="40">
        <f t="shared" si="223"/>
        <v>46</v>
      </c>
      <c r="G441" s="3">
        <f t="shared" si="224"/>
        <v>70.143884892088991</v>
      </c>
      <c r="H441" s="3">
        <f t="shared" si="225"/>
        <v>111.95687429327049</v>
      </c>
      <c r="I441">
        <f t="shared" si="210"/>
        <v>1.1195687429327048E-4</v>
      </c>
      <c r="J441" s="4">
        <f t="shared" si="226"/>
        <v>895.43232007437985</v>
      </c>
      <c r="K441" s="40">
        <f t="shared" si="227"/>
        <v>7.9980110710200716</v>
      </c>
      <c r="L441" s="40">
        <f t="shared" si="211"/>
        <v>0</v>
      </c>
      <c r="M441" s="10">
        <f t="shared" si="228"/>
        <v>1.1336549193020962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8.5972478473016931</v>
      </c>
      <c r="Q441" s="42">
        <f t="shared" si="230"/>
        <v>0.8994411335513437</v>
      </c>
      <c r="R441" s="4">
        <f t="shared" si="231"/>
        <v>64120.282171477789</v>
      </c>
      <c r="S441">
        <f t="shared" si="212"/>
        <v>6.4120282171477796E-5</v>
      </c>
      <c r="T441" s="41">
        <f t="shared" si="213"/>
        <v>7.6073025309716339E-4</v>
      </c>
      <c r="U441" s="42">
        <f t="shared" si="232"/>
        <v>0.11385582024060625</v>
      </c>
      <c r="V441" s="42">
        <f t="shared" si="233"/>
        <v>0.13170305509437022</v>
      </c>
      <c r="W441" s="42">
        <f t="shared" si="234"/>
        <v>0.13124215612098927</v>
      </c>
      <c r="X441" s="42">
        <f t="shared" si="235"/>
        <v>4.6089897338094654E-4</v>
      </c>
      <c r="Y441" s="42">
        <f t="shared" si="209"/>
        <v>2.5095390757667126E-3</v>
      </c>
      <c r="Z441" s="10">
        <f t="shared" si="236"/>
        <v>3.2988553637108797</v>
      </c>
      <c r="AA441">
        <f t="shared" si="214"/>
        <v>1133841.1223401977</v>
      </c>
      <c r="AB441" s="10">
        <f t="shared" si="215"/>
        <v>1.1338411223401976</v>
      </c>
      <c r="AC441" s="10">
        <f t="shared" si="216"/>
        <v>1.0328411223401976</v>
      </c>
      <c r="AD441" s="3">
        <f t="shared" si="217"/>
        <v>149.79566676435064</v>
      </c>
      <c r="AI441" s="94">
        <f t="shared" si="218"/>
        <v>0.13124215612098927</v>
      </c>
    </row>
    <row r="442" spans="2:35">
      <c r="B442" s="39">
        <f t="shared" si="219"/>
        <v>414</v>
      </c>
      <c r="C442" s="42">
        <f t="shared" si="220"/>
        <v>7.4460431654661949</v>
      </c>
      <c r="D442" s="10">
        <f t="shared" si="221"/>
        <v>7.5539568345337074</v>
      </c>
      <c r="E442" s="40">
        <f t="shared" si="222"/>
        <v>30.892086330932585</v>
      </c>
      <c r="F442" s="40">
        <f t="shared" si="223"/>
        <v>46</v>
      </c>
      <c r="G442" s="3">
        <f t="shared" si="224"/>
        <v>70.107913669067415</v>
      </c>
      <c r="H442" s="3">
        <f t="shared" si="225"/>
        <v>111.95687429327049</v>
      </c>
      <c r="I442">
        <f t="shared" si="210"/>
        <v>1.1195687429327048E-4</v>
      </c>
      <c r="J442" s="4">
        <f t="shared" si="226"/>
        <v>897.17681374355811</v>
      </c>
      <c r="K442" s="40">
        <f t="shared" si="227"/>
        <v>8.0135929071528729</v>
      </c>
      <c r="L442" s="40">
        <f t="shared" si="211"/>
        <v>0</v>
      </c>
      <c r="M442" s="10">
        <f t="shared" si="228"/>
        <v>1.1338411223401976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8.5976982818863856</v>
      </c>
      <c r="Q442" s="42">
        <f t="shared" si="230"/>
        <v>0.90153304360925768</v>
      </c>
      <c r="R442" s="4">
        <f t="shared" si="231"/>
        <v>63965.09716393744</v>
      </c>
      <c r="S442">
        <f t="shared" si="212"/>
        <v>6.3965097163937434E-5</v>
      </c>
      <c r="T442" s="41">
        <f t="shared" si="213"/>
        <v>7.6088543810470376E-4</v>
      </c>
      <c r="U442" s="42">
        <f t="shared" si="232"/>
        <v>0.11358026443011715</v>
      </c>
      <c r="V442" s="42">
        <f t="shared" si="233"/>
        <v>0.13172450194339755</v>
      </c>
      <c r="W442" s="42">
        <f t="shared" si="234"/>
        <v>0.1312658210333815</v>
      </c>
      <c r="X442" s="42">
        <f t="shared" si="235"/>
        <v>4.586809100160516E-4</v>
      </c>
      <c r="Y442" s="42">
        <f t="shared" si="209"/>
        <v>2.5104985949757483E-3</v>
      </c>
      <c r="Z442" s="10">
        <f t="shared" si="236"/>
        <v>3.2994436077383362</v>
      </c>
      <c r="AA442">
        <f t="shared" si="214"/>
        <v>1134025.2961079266</v>
      </c>
      <c r="AB442" s="10">
        <f t="shared" si="215"/>
        <v>1.1340252961079267</v>
      </c>
      <c r="AC442" s="10">
        <f t="shared" si="216"/>
        <v>1.0330252961079267</v>
      </c>
      <c r="AD442" s="3">
        <f t="shared" si="217"/>
        <v>149.8223779706928</v>
      </c>
      <c r="AI442" s="94">
        <f t="shared" si="218"/>
        <v>0.1312658210333815</v>
      </c>
    </row>
    <row r="443" spans="2:35">
      <c r="B443" s="39">
        <f t="shared" si="219"/>
        <v>415</v>
      </c>
      <c r="C443" s="42">
        <f t="shared" si="220"/>
        <v>7.4640287769769831</v>
      </c>
      <c r="D443" s="10">
        <f t="shared" si="221"/>
        <v>7.5359712230229192</v>
      </c>
      <c r="E443" s="40">
        <f t="shared" si="222"/>
        <v>30.928057553954162</v>
      </c>
      <c r="F443" s="40">
        <f t="shared" si="223"/>
        <v>46</v>
      </c>
      <c r="G443" s="3">
        <f t="shared" si="224"/>
        <v>70.071942446045838</v>
      </c>
      <c r="H443" s="3">
        <f t="shared" si="225"/>
        <v>111.95687429327049</v>
      </c>
      <c r="I443">
        <f t="shared" si="210"/>
        <v>1.1195687429327048E-4</v>
      </c>
      <c r="J443" s="4">
        <f t="shared" si="226"/>
        <v>898.92333991147711</v>
      </c>
      <c r="K443" s="40">
        <f t="shared" si="227"/>
        <v>8.0291928975861886</v>
      </c>
      <c r="L443" s="40">
        <f t="shared" si="211"/>
        <v>0</v>
      </c>
      <c r="M443" s="10">
        <f t="shared" si="228"/>
        <v>1.1340252961079267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8.5981437580116307</v>
      </c>
      <c r="Q443" s="42">
        <f t="shared" si="230"/>
        <v>0.90362484528377951</v>
      </c>
      <c r="R443" s="4">
        <f t="shared" si="231"/>
        <v>63809.895238403973</v>
      </c>
      <c r="S443">
        <f t="shared" si="212"/>
        <v>6.3809895238403969E-5</v>
      </c>
      <c r="T443" s="41">
        <f t="shared" si="213"/>
        <v>7.6104064003023719E-4</v>
      </c>
      <c r="U443" s="42">
        <f t="shared" si="232"/>
        <v>0.1133046785790244</v>
      </c>
      <c r="V443" s="42">
        <f t="shared" si="233"/>
        <v>0.13174568815456336</v>
      </c>
      <c r="W443" s="42">
        <f t="shared" si="234"/>
        <v>0.13128922804178855</v>
      </c>
      <c r="X443" s="42">
        <f t="shared" si="235"/>
        <v>4.5646011277480913E-4</v>
      </c>
      <c r="Y443" s="42">
        <f t="shared" si="209"/>
        <v>2.5114534190040032E-3</v>
      </c>
      <c r="Z443" s="10">
        <f t="shared" si="236"/>
        <v>3.300025369084389</v>
      </c>
      <c r="AA443">
        <f t="shared" si="214"/>
        <v>1134207.440208029</v>
      </c>
      <c r="AB443" s="10">
        <f t="shared" si="215"/>
        <v>1.1342074402080291</v>
      </c>
      <c r="AC443" s="10">
        <f t="shared" si="216"/>
        <v>1.0332074402080291</v>
      </c>
      <c r="AD443" s="3">
        <f t="shared" si="217"/>
        <v>149.84879480899625</v>
      </c>
      <c r="AI443" s="94">
        <f t="shared" si="218"/>
        <v>0.13128922804178855</v>
      </c>
    </row>
    <row r="444" spans="2:35">
      <c r="B444" s="39">
        <f t="shared" si="219"/>
        <v>416</v>
      </c>
      <c r="C444" s="42">
        <f t="shared" si="220"/>
        <v>7.4820143884877712</v>
      </c>
      <c r="D444" s="10">
        <f t="shared" si="221"/>
        <v>7.5179856115121311</v>
      </c>
      <c r="E444" s="40">
        <f t="shared" si="222"/>
        <v>30.964028776975738</v>
      </c>
      <c r="F444" s="40">
        <f t="shared" si="223"/>
        <v>46</v>
      </c>
      <c r="G444" s="3">
        <f t="shared" si="224"/>
        <v>70.035971223024262</v>
      </c>
      <c r="H444" s="3">
        <f t="shared" si="225"/>
        <v>111.95687429327049</v>
      </c>
      <c r="I444">
        <f t="shared" si="210"/>
        <v>1.1195687429327048E-4</v>
      </c>
      <c r="J444" s="4">
        <f t="shared" si="226"/>
        <v>900.67189857813685</v>
      </c>
      <c r="K444" s="40">
        <f t="shared" si="227"/>
        <v>8.0448110423200205</v>
      </c>
      <c r="L444" s="40">
        <f t="shared" si="211"/>
        <v>0</v>
      </c>
      <c r="M444" s="10">
        <f t="shared" si="228"/>
        <v>1.1342074402080291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8.5985842763588813</v>
      </c>
      <c r="Q444" s="42">
        <f t="shared" si="230"/>
        <v>0.90571653979216937</v>
      </c>
      <c r="R444" s="4">
        <f t="shared" si="231"/>
        <v>63654.676614211792</v>
      </c>
      <c r="S444">
        <f t="shared" si="212"/>
        <v>6.3654676614211786E-5</v>
      </c>
      <c r="T444" s="41">
        <f t="shared" si="213"/>
        <v>7.6119585865442934E-4</v>
      </c>
      <c r="U444" s="42">
        <f t="shared" si="232"/>
        <v>0.11302906307679131</v>
      </c>
      <c r="V444" s="42">
        <f t="shared" si="233"/>
        <v>0.13176661368454687</v>
      </c>
      <c r="W444" s="42">
        <f t="shared" si="234"/>
        <v>0.13131237709572258</v>
      </c>
      <c r="X444" s="42">
        <f t="shared" si="235"/>
        <v>4.5423658882429163E-4</v>
      </c>
      <c r="Y444" s="42">
        <f t="shared" si="209"/>
        <v>2.5124035431823566E-3</v>
      </c>
      <c r="Z444" s="10">
        <f t="shared" si="236"/>
        <v>3.3006006464926751</v>
      </c>
      <c r="AA444">
        <f t="shared" si="214"/>
        <v>1134387.5542471493</v>
      </c>
      <c r="AB444" s="10">
        <f t="shared" si="215"/>
        <v>1.1343875542471493</v>
      </c>
      <c r="AC444" s="10">
        <f t="shared" si="216"/>
        <v>1.0333875542471493</v>
      </c>
      <c r="AD444" s="3">
        <f t="shared" si="217"/>
        <v>149.87491722221165</v>
      </c>
      <c r="AI444" s="94">
        <f t="shared" si="218"/>
        <v>0.13131237709572258</v>
      </c>
    </row>
    <row r="445" spans="2:35">
      <c r="B445" s="39">
        <f t="shared" si="219"/>
        <v>417</v>
      </c>
      <c r="C445" s="42">
        <f t="shared" si="220"/>
        <v>7.4999999999985594</v>
      </c>
      <c r="D445" s="10">
        <f t="shared" si="221"/>
        <v>7.5000000000013429</v>
      </c>
      <c r="E445" s="40">
        <f t="shared" si="222"/>
        <v>30.999999999997314</v>
      </c>
      <c r="F445" s="40">
        <f t="shared" si="223"/>
        <v>46</v>
      </c>
      <c r="G445" s="3">
        <f t="shared" si="224"/>
        <v>70.000000000002686</v>
      </c>
      <c r="H445" s="3">
        <f t="shared" si="225"/>
        <v>111.95687429327049</v>
      </c>
      <c r="I445">
        <f t="shared" si="210"/>
        <v>1.1195687429327048E-4</v>
      </c>
      <c r="J445" s="4">
        <f t="shared" si="226"/>
        <v>902.42248974353731</v>
      </c>
      <c r="K445" s="40">
        <f t="shared" si="227"/>
        <v>8.0604473413543687</v>
      </c>
      <c r="L445" s="40">
        <f t="shared" si="211"/>
        <v>0</v>
      </c>
      <c r="M445" s="10">
        <f t="shared" si="228"/>
        <v>1.1343875542471493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8.5990198376006166</v>
      </c>
      <c r="Q445" s="42">
        <f t="shared" si="230"/>
        <v>0.90780812835115177</v>
      </c>
      <c r="R445" s="4">
        <f t="shared" si="231"/>
        <v>63499.44151069528</v>
      </c>
      <c r="S445">
        <f t="shared" si="212"/>
        <v>6.3499441510695283E-5</v>
      </c>
      <c r="T445" s="41">
        <f t="shared" si="213"/>
        <v>7.6135109375794591E-4</v>
      </c>
      <c r="U445" s="42">
        <f t="shared" si="232"/>
        <v>0.11275341831288119</v>
      </c>
      <c r="V445" s="42">
        <f t="shared" si="233"/>
        <v>0.13178727849048322</v>
      </c>
      <c r="W445" s="42">
        <f t="shared" si="234"/>
        <v>0.13133526814519125</v>
      </c>
      <c r="X445" s="42">
        <f t="shared" si="235"/>
        <v>4.5201034529196438E-4</v>
      </c>
      <c r="Y445" s="42">
        <f t="shared" si="209"/>
        <v>2.5133489628491111E-3</v>
      </c>
      <c r="Z445" s="10">
        <f t="shared" si="236"/>
        <v>3.3011694387191262</v>
      </c>
      <c r="AA445">
        <f t="shared" si="214"/>
        <v>1134565.6378357811</v>
      </c>
      <c r="AB445" s="10">
        <f t="shared" si="215"/>
        <v>1.1345656378357811</v>
      </c>
      <c r="AC445" s="10">
        <f t="shared" si="216"/>
        <v>1.0335656378357811</v>
      </c>
      <c r="AD445" s="3">
        <f t="shared" si="217"/>
        <v>149.90074515384788</v>
      </c>
      <c r="AI445" s="94">
        <f t="shared" si="218"/>
        <v>0.13133526814519125</v>
      </c>
    </row>
    <row r="446" spans="2:35">
      <c r="B446" s="39">
        <f t="shared" si="219"/>
        <v>418</v>
      </c>
      <c r="C446" s="42">
        <f t="shared" si="220"/>
        <v>7.5179856115093475</v>
      </c>
      <c r="D446" s="10">
        <f t="shared" si="221"/>
        <v>7.4820143884905548</v>
      </c>
      <c r="E446" s="40">
        <f t="shared" si="222"/>
        <v>31.03597122301889</v>
      </c>
      <c r="F446" s="40">
        <f t="shared" si="223"/>
        <v>46</v>
      </c>
      <c r="G446" s="3">
        <f t="shared" si="224"/>
        <v>69.96402877698111</v>
      </c>
      <c r="H446" s="3">
        <f t="shared" si="225"/>
        <v>111.95687429327049</v>
      </c>
      <c r="I446">
        <f t="shared" si="210"/>
        <v>1.1195687429327048E-4</v>
      </c>
      <c r="J446" s="4">
        <f t="shared" si="226"/>
        <v>904.17511340767851</v>
      </c>
      <c r="K446" s="40">
        <f t="shared" si="227"/>
        <v>8.0761017946892313</v>
      </c>
      <c r="L446" s="40">
        <f t="shared" si="211"/>
        <v>0</v>
      </c>
      <c r="M446" s="10">
        <f t="shared" si="228"/>
        <v>1.1345656378357811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8.5994504424002063</v>
      </c>
      <c r="Q446" s="42">
        <f t="shared" si="230"/>
        <v>0.90989961217692139</v>
      </c>
      <c r="R446" s="4">
        <f t="shared" si="231"/>
        <v>63344.190147188849</v>
      </c>
      <c r="S446">
        <f t="shared" si="212"/>
        <v>6.3344190147188842E-5</v>
      </c>
      <c r="T446" s="41">
        <f t="shared" si="213"/>
        <v>7.6150634512145237E-4</v>
      </c>
      <c r="U446" s="42">
        <f t="shared" si="232"/>
        <v>0.11247774467675736</v>
      </c>
      <c r="V446" s="42">
        <f t="shared" si="233"/>
        <v>0.13180768253007261</v>
      </c>
      <c r="W446" s="42">
        <f t="shared" si="234"/>
        <v>0.13135790114069143</v>
      </c>
      <c r="X446" s="42">
        <f t="shared" si="235"/>
        <v>4.497813893811764E-4</v>
      </c>
      <c r="Y446" s="42">
        <f t="shared" si="209"/>
        <v>2.5142896733501342E-3</v>
      </c>
      <c r="Z446" s="10">
        <f t="shared" si="236"/>
        <v>3.3017317445321233</v>
      </c>
      <c r="AA446">
        <f t="shared" si="214"/>
        <v>1134741.6905883155</v>
      </c>
      <c r="AB446" s="10">
        <f t="shared" si="215"/>
        <v>1.1347416905883154</v>
      </c>
      <c r="AC446" s="10">
        <f t="shared" si="216"/>
        <v>1.0337416905883154</v>
      </c>
      <c r="AD446" s="3">
        <f t="shared" si="217"/>
        <v>149.92627854797905</v>
      </c>
      <c r="AI446" s="94">
        <f t="shared" si="218"/>
        <v>0.13135790114069143</v>
      </c>
    </row>
    <row r="447" spans="2:35">
      <c r="B447" s="39">
        <f t="shared" si="219"/>
        <v>419</v>
      </c>
      <c r="C447" s="42">
        <f t="shared" si="220"/>
        <v>7.5359712230201357</v>
      </c>
      <c r="D447" s="10">
        <f t="shared" si="221"/>
        <v>7.4640287769797666</v>
      </c>
      <c r="E447" s="40">
        <f t="shared" si="222"/>
        <v>31.071942446040467</v>
      </c>
      <c r="F447" s="40">
        <f t="shared" si="223"/>
        <v>46</v>
      </c>
      <c r="G447" s="3">
        <f t="shared" si="224"/>
        <v>69.928057553959533</v>
      </c>
      <c r="H447" s="3">
        <f t="shared" si="225"/>
        <v>111.95687429327049</v>
      </c>
      <c r="I447">
        <f t="shared" si="210"/>
        <v>1.1195687429327048E-4</v>
      </c>
      <c r="J447" s="4">
        <f t="shared" si="226"/>
        <v>905.92976957056044</v>
      </c>
      <c r="K447" s="40">
        <f t="shared" si="227"/>
        <v>8.0917744023246119</v>
      </c>
      <c r="L447" s="40">
        <f t="shared" si="211"/>
        <v>0</v>
      </c>
      <c r="M447" s="10">
        <f t="shared" si="228"/>
        <v>1.1347416905883154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8.5998760914120567</v>
      </c>
      <c r="Q447" s="42">
        <f t="shared" si="230"/>
        <v>0.91199099248515025</v>
      </c>
      <c r="R447" s="4">
        <f t="shared" si="231"/>
        <v>63188.922743026895</v>
      </c>
      <c r="S447">
        <f t="shared" si="212"/>
        <v>6.3188922743026891E-5</v>
      </c>
      <c r="T447" s="41">
        <f t="shared" si="213"/>
        <v>7.6166161252561428E-4</v>
      </c>
      <c r="U447" s="42">
        <f t="shared" si="232"/>
        <v>0.11220204255788313</v>
      </c>
      <c r="V447" s="42">
        <f t="shared" si="233"/>
        <v>0.13182782576150281</v>
      </c>
      <c r="W447" s="42">
        <f t="shared" si="234"/>
        <v>0.13138027603321531</v>
      </c>
      <c r="X447" s="42">
        <f t="shared" si="235"/>
        <v>4.4754972828750517E-4</v>
      </c>
      <c r="Y447" s="42">
        <f t="shared" si="209"/>
        <v>2.5152256700388276E-3</v>
      </c>
      <c r="Z447" s="10">
        <f t="shared" si="236"/>
        <v>3.3022875627124271</v>
      </c>
      <c r="AA447">
        <f t="shared" si="214"/>
        <v>1134915.7121230201</v>
      </c>
      <c r="AB447" s="10">
        <f t="shared" si="215"/>
        <v>1.13491571212302</v>
      </c>
      <c r="AC447" s="10">
        <f t="shared" si="216"/>
        <v>1.03391571212302</v>
      </c>
      <c r="AD447" s="3">
        <f t="shared" si="217"/>
        <v>149.95151734924147</v>
      </c>
      <c r="AI447" s="94">
        <f t="shared" si="218"/>
        <v>0.13138027603321531</v>
      </c>
    </row>
    <row r="448" spans="2:35">
      <c r="B448" s="39">
        <f t="shared" si="219"/>
        <v>420</v>
      </c>
      <c r="C448" s="42">
        <f t="shared" si="220"/>
        <v>7.5539568345309238</v>
      </c>
      <c r="D448" s="10">
        <f t="shared" si="221"/>
        <v>7.4460431654689785</v>
      </c>
      <c r="E448" s="40">
        <f t="shared" si="222"/>
        <v>31.107913669062043</v>
      </c>
      <c r="F448" s="40">
        <f t="shared" si="223"/>
        <v>46</v>
      </c>
      <c r="G448" s="3">
        <f t="shared" si="224"/>
        <v>69.892086330937957</v>
      </c>
      <c r="H448" s="3">
        <f t="shared" si="225"/>
        <v>111.95687429327049</v>
      </c>
      <c r="I448">
        <f t="shared" si="210"/>
        <v>1.1195687429327048E-4</v>
      </c>
      <c r="J448" s="4">
        <f t="shared" si="226"/>
        <v>907.6864582321831</v>
      </c>
      <c r="K448" s="40">
        <f t="shared" si="227"/>
        <v>8.1074651642605069</v>
      </c>
      <c r="L448" s="40">
        <f t="shared" si="211"/>
        <v>0</v>
      </c>
      <c r="M448" s="10">
        <f t="shared" si="228"/>
        <v>1.13491571212302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8.6002967852815519</v>
      </c>
      <c r="Q448" s="42">
        <f t="shared" si="230"/>
        <v>0.914082270490994</v>
      </c>
      <c r="R448" s="4">
        <f t="shared" si="231"/>
        <v>63033.639517543801</v>
      </c>
      <c r="S448">
        <f t="shared" si="212"/>
        <v>6.3033639517543798E-5</v>
      </c>
      <c r="T448" s="41">
        <f t="shared" si="213"/>
        <v>7.6181689575109733E-4</v>
      </c>
      <c r="U448" s="42">
        <f t="shared" si="232"/>
        <v>0.11192631234572183</v>
      </c>
      <c r="V448" s="42">
        <f t="shared" si="233"/>
        <v>0.13184770814345101</v>
      </c>
      <c r="W448" s="42">
        <f t="shared" si="234"/>
        <v>0.13140239277424778</v>
      </c>
      <c r="X448" s="42">
        <f t="shared" si="235"/>
        <v>4.4531536920322523E-4</v>
      </c>
      <c r="Y448" s="42">
        <f t="shared" si="209"/>
        <v>2.5161569482761064E-3</v>
      </c>
      <c r="Z448" s="10">
        <f t="shared" si="236"/>
        <v>3.302836892053115</v>
      </c>
      <c r="AA448">
        <f t="shared" si="214"/>
        <v>1135087.7020620191</v>
      </c>
      <c r="AB448" s="10">
        <f t="shared" si="215"/>
        <v>1.1350877020620191</v>
      </c>
      <c r="AC448" s="10">
        <f t="shared" si="216"/>
        <v>1.0340877020620192</v>
      </c>
      <c r="AD448" s="3">
        <f t="shared" si="217"/>
        <v>149.97646150283092</v>
      </c>
      <c r="AI448" s="94">
        <f t="shared" si="218"/>
        <v>0.13140239277424778</v>
      </c>
    </row>
    <row r="449" spans="2:35">
      <c r="B449" s="39">
        <f t="shared" si="219"/>
        <v>421</v>
      </c>
      <c r="C449" s="42">
        <f t="shared" si="220"/>
        <v>7.571942446041712</v>
      </c>
      <c r="D449" s="10">
        <f t="shared" si="221"/>
        <v>7.4280575539581903</v>
      </c>
      <c r="E449" s="40">
        <f t="shared" si="222"/>
        <v>31.143884892083619</v>
      </c>
      <c r="F449" s="40">
        <f t="shared" si="223"/>
        <v>46</v>
      </c>
      <c r="G449" s="3">
        <f t="shared" si="224"/>
        <v>69.856115107916381</v>
      </c>
      <c r="H449" s="3">
        <f t="shared" si="225"/>
        <v>111.95687429327049</v>
      </c>
      <c r="I449">
        <f t="shared" si="210"/>
        <v>1.1195687429327048E-4</v>
      </c>
      <c r="J449" s="4">
        <f t="shared" si="226"/>
        <v>909.44517939254638</v>
      </c>
      <c r="K449" s="40">
        <f t="shared" si="227"/>
        <v>8.1231740804969164</v>
      </c>
      <c r="L449" s="40">
        <f t="shared" si="211"/>
        <v>0</v>
      </c>
      <c r="M449" s="10">
        <f t="shared" si="228"/>
        <v>1.1350877020620191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8.6007125246450276</v>
      </c>
      <c r="Q449" s="42">
        <f t="shared" si="230"/>
        <v>0.91617344740909823</v>
      </c>
      <c r="R449" s="4">
        <f t="shared" si="231"/>
        <v>62878.340690073979</v>
      </c>
      <c r="S449">
        <f t="shared" si="212"/>
        <v>6.2878340690073975E-5</v>
      </c>
      <c r="T449" s="41">
        <f t="shared" si="213"/>
        <v>7.6197219457856721E-4</v>
      </c>
      <c r="U449" s="42">
        <f t="shared" si="232"/>
        <v>0.11165055442973676</v>
      </c>
      <c r="V449" s="42">
        <f t="shared" si="233"/>
        <v>0.13186732963514963</v>
      </c>
      <c r="W449" s="42">
        <f t="shared" si="234"/>
        <v>0.13142425131576388</v>
      </c>
      <c r="X449" s="42">
        <f t="shared" si="235"/>
        <v>4.4307831938575348E-4</v>
      </c>
      <c r="Y449" s="42">
        <f t="shared" si="209"/>
        <v>2.5170835034305184E-3</v>
      </c>
      <c r="Z449" s="10">
        <f t="shared" si="236"/>
        <v>3.3033797313597133</v>
      </c>
      <c r="AA449">
        <f t="shared" si="214"/>
        <v>1135257.6600313331</v>
      </c>
      <c r="AB449" s="10">
        <f t="shared" si="215"/>
        <v>1.1352576600313331</v>
      </c>
      <c r="AC449" s="10">
        <f t="shared" si="216"/>
        <v>1.0342576600313331</v>
      </c>
      <c r="AD449" s="3">
        <f t="shared" si="217"/>
        <v>150.00111095450805</v>
      </c>
      <c r="AI449" s="94">
        <f t="shared" si="218"/>
        <v>0.13142425131576388</v>
      </c>
    </row>
    <row r="450" spans="2:35">
      <c r="B450" s="39">
        <f t="shared" si="219"/>
        <v>422</v>
      </c>
      <c r="C450" s="42">
        <f t="shared" si="220"/>
        <v>7.5899280575525001</v>
      </c>
      <c r="D450" s="10">
        <f t="shared" si="221"/>
        <v>7.4100719424474022</v>
      </c>
      <c r="E450" s="40">
        <f t="shared" si="222"/>
        <v>31.179856115105196</v>
      </c>
      <c r="F450" s="40">
        <f t="shared" si="223"/>
        <v>46</v>
      </c>
      <c r="G450" s="3">
        <f t="shared" si="224"/>
        <v>69.820143884894804</v>
      </c>
      <c r="H450" s="3">
        <f t="shared" si="225"/>
        <v>111.95687429327049</v>
      </c>
      <c r="I450">
        <f t="shared" si="210"/>
        <v>1.1195687429327048E-4</v>
      </c>
      <c r="J450" s="4">
        <f t="shared" si="226"/>
        <v>911.20593305165062</v>
      </c>
      <c r="K450" s="40">
        <f t="shared" si="227"/>
        <v>8.1389011510338438</v>
      </c>
      <c r="L450" s="40">
        <f t="shared" si="211"/>
        <v>0</v>
      </c>
      <c r="M450" s="10">
        <f t="shared" si="228"/>
        <v>1.1352576600313331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8.601123310129859</v>
      </c>
      <c r="Q450" s="42">
        <f t="shared" si="230"/>
        <v>0.9182645244536054</v>
      </c>
      <c r="R450" s="4">
        <f t="shared" si="231"/>
        <v>62723.026479951805</v>
      </c>
      <c r="S450">
        <f t="shared" si="212"/>
        <v>6.2723026479951806E-5</v>
      </c>
      <c r="T450" s="41">
        <f t="shared" si="213"/>
        <v>7.6212750878868938E-4</v>
      </c>
      <c r="U450" s="42">
        <f t="shared" si="232"/>
        <v>0.11137476919939121</v>
      </c>
      <c r="V450" s="42">
        <f t="shared" si="233"/>
        <v>0.13188669019631757</v>
      </c>
      <c r="W450" s="42">
        <f t="shared" si="234"/>
        <v>0.13144585161023375</v>
      </c>
      <c r="X450" s="42">
        <f t="shared" si="235"/>
        <v>4.4083858608381932E-4</v>
      </c>
      <c r="Y450" s="42">
        <f t="shared" si="209"/>
        <v>2.5180053308782114E-3</v>
      </c>
      <c r="Z450" s="10">
        <f t="shared" si="236"/>
        <v>3.3039160794501172</v>
      </c>
      <c r="AA450">
        <f t="shared" si="214"/>
        <v>1135425.5856608564</v>
      </c>
      <c r="AB450" s="10">
        <f t="shared" si="215"/>
        <v>1.1354255856608564</v>
      </c>
      <c r="AC450" s="10">
        <f t="shared" si="216"/>
        <v>1.0344255856608564</v>
      </c>
      <c r="AD450" s="3">
        <f t="shared" si="217"/>
        <v>150.02546565059558</v>
      </c>
      <c r="AI450" s="94">
        <f t="shared" si="218"/>
        <v>0.13144585161023375</v>
      </c>
    </row>
    <row r="451" spans="2:35">
      <c r="B451" s="39">
        <f t="shared" si="219"/>
        <v>423</v>
      </c>
      <c r="C451" s="42">
        <f t="shared" si="220"/>
        <v>7.6079136690632883</v>
      </c>
      <c r="D451" s="10">
        <f t="shared" si="221"/>
        <v>7.392086330936614</v>
      </c>
      <c r="E451" s="40">
        <f t="shared" si="222"/>
        <v>31.215827338126772</v>
      </c>
      <c r="F451" s="40">
        <f t="shared" si="223"/>
        <v>46</v>
      </c>
      <c r="G451" s="3">
        <f t="shared" si="224"/>
        <v>69.784172661873228</v>
      </c>
      <c r="H451" s="3">
        <f t="shared" si="225"/>
        <v>111.95687429327049</v>
      </c>
      <c r="I451">
        <f t="shared" si="210"/>
        <v>1.1195687429327048E-4</v>
      </c>
      <c r="J451" s="4">
        <f t="shared" si="226"/>
        <v>912.96871920949548</v>
      </c>
      <c r="K451" s="40">
        <f t="shared" si="227"/>
        <v>8.1546463758712875</v>
      </c>
      <c r="L451" s="40">
        <f t="shared" si="211"/>
        <v>0</v>
      </c>
      <c r="M451" s="10">
        <f t="shared" si="228"/>
        <v>1.1354255856608564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8.6015291423544245</v>
      </c>
      <c r="Q451" s="42">
        <f t="shared" si="230"/>
        <v>0.92035550283816092</v>
      </c>
      <c r="R451" s="4">
        <f t="shared" si="231"/>
        <v>62567.697106511696</v>
      </c>
      <c r="S451">
        <f t="shared" si="212"/>
        <v>6.2567697106511702E-5</v>
      </c>
      <c r="T451" s="41">
        <f t="shared" si="213"/>
        <v>7.6228283816212952E-4</v>
      </c>
      <c r="U451" s="42">
        <f t="shared" si="232"/>
        <v>0.11109895704414856</v>
      </c>
      <c r="V451" s="42">
        <f t="shared" si="233"/>
        <v>0.13190578978714879</v>
      </c>
      <c r="W451" s="42">
        <f t="shared" si="234"/>
        <v>0.13146719361062001</v>
      </c>
      <c r="X451" s="42">
        <f t="shared" si="235"/>
        <v>4.3859617652877714E-4</v>
      </c>
      <c r="Y451" s="42">
        <f t="shared" si="209"/>
        <v>2.5189224260028817E-3</v>
      </c>
      <c r="Z451" s="10">
        <f t="shared" si="236"/>
        <v>3.3044459351544964</v>
      </c>
      <c r="AA451">
        <f t="shared" si="214"/>
        <v>1135591.4785843261</v>
      </c>
      <c r="AB451" s="10">
        <f t="shared" si="215"/>
        <v>1.1355914785843262</v>
      </c>
      <c r="AC451" s="10">
        <f t="shared" si="216"/>
        <v>1.0345914785843262</v>
      </c>
      <c r="AD451" s="3">
        <f t="shared" si="217"/>
        <v>150.04952553797335</v>
      </c>
      <c r="AI451" s="94">
        <f t="shared" si="218"/>
        <v>0.13146719361062001</v>
      </c>
    </row>
    <row r="452" spans="2:35">
      <c r="B452" s="39">
        <f t="shared" si="219"/>
        <v>424</v>
      </c>
      <c r="C452" s="42">
        <f t="shared" si="220"/>
        <v>7.6258992805740764</v>
      </c>
      <c r="D452" s="10">
        <f t="shared" si="221"/>
        <v>7.3741007194258259</v>
      </c>
      <c r="E452" s="40">
        <f t="shared" si="222"/>
        <v>31.251798561148348</v>
      </c>
      <c r="F452" s="40">
        <f t="shared" si="223"/>
        <v>46</v>
      </c>
      <c r="G452" s="3">
        <f t="shared" si="224"/>
        <v>69.748201438851652</v>
      </c>
      <c r="H452" s="3">
        <f t="shared" si="225"/>
        <v>111.95687429327049</v>
      </c>
      <c r="I452">
        <f t="shared" si="210"/>
        <v>1.1195687429327048E-4</v>
      </c>
      <c r="J452" s="4">
        <f t="shared" si="226"/>
        <v>914.73353786608129</v>
      </c>
      <c r="K452" s="40">
        <f t="shared" si="227"/>
        <v>8.1704097550092474</v>
      </c>
      <c r="L452" s="40">
        <f t="shared" si="211"/>
        <v>0</v>
      </c>
      <c r="M452" s="10">
        <f t="shared" si="228"/>
        <v>1.1355914785843262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8.6019300219280357</v>
      </c>
      <c r="Q452" s="42">
        <f t="shared" si="230"/>
        <v>0.92244638377592014</v>
      </c>
      <c r="R452" s="4">
        <f t="shared" si="231"/>
        <v>62412.352789088021</v>
      </c>
      <c r="S452">
        <f t="shared" si="212"/>
        <v>6.2412352789088021E-5</v>
      </c>
      <c r="T452" s="41">
        <f t="shared" si="213"/>
        <v>7.6243818247955311E-4</v>
      </c>
      <c r="U452" s="42">
        <f t="shared" si="232"/>
        <v>0.11082311835347203</v>
      </c>
      <c r="V452" s="42">
        <f t="shared" si="233"/>
        <v>0.13192462836843513</v>
      </c>
      <c r="W452" s="42">
        <f t="shared" si="234"/>
        <v>0.13148827727037354</v>
      </c>
      <c r="X452" s="42">
        <f t="shared" si="235"/>
        <v>4.3635109806158812E-4</v>
      </c>
      <c r="Y452" s="42">
        <f t="shared" si="209"/>
        <v>2.5198347841959888E-3</v>
      </c>
      <c r="Z452" s="10">
        <f t="shared" si="236"/>
        <v>3.3049692973155436</v>
      </c>
      <c r="AA452">
        <f t="shared" si="214"/>
        <v>1135755.3384393998</v>
      </c>
      <c r="AB452" s="10">
        <f t="shared" si="215"/>
        <v>1.1357553384393999</v>
      </c>
      <c r="AC452" s="10">
        <f t="shared" si="216"/>
        <v>1.0347553384393999</v>
      </c>
      <c r="AD452" s="3">
        <f t="shared" si="217"/>
        <v>150.07329056408992</v>
      </c>
      <c r="AI452" s="94">
        <f t="shared" si="218"/>
        <v>0.13148827727037354</v>
      </c>
    </row>
    <row r="453" spans="2:35">
      <c r="B453" s="39">
        <f t="shared" si="219"/>
        <v>425</v>
      </c>
      <c r="C453" s="42">
        <f t="shared" si="220"/>
        <v>7.6438848920848645</v>
      </c>
      <c r="D453" s="10">
        <f t="shared" si="221"/>
        <v>7.3561151079150378</v>
      </c>
      <c r="E453" s="40">
        <f t="shared" si="222"/>
        <v>31.287769784169924</v>
      </c>
      <c r="F453" s="40">
        <f t="shared" si="223"/>
        <v>46</v>
      </c>
      <c r="G453" s="3">
        <f t="shared" si="224"/>
        <v>69.712230215830076</v>
      </c>
      <c r="H453" s="3">
        <f t="shared" si="225"/>
        <v>111.95687429327049</v>
      </c>
      <c r="I453">
        <f t="shared" si="210"/>
        <v>1.1195687429327048E-4</v>
      </c>
      <c r="J453" s="4">
        <f t="shared" si="226"/>
        <v>916.5003890214075</v>
      </c>
      <c r="K453" s="40">
        <f t="shared" si="227"/>
        <v>8.1861912884477217</v>
      </c>
      <c r="L453" s="40">
        <f t="shared" si="211"/>
        <v>0</v>
      </c>
      <c r="M453" s="10">
        <f t="shared" si="228"/>
        <v>1.1357553384393999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8.6023259494511279</v>
      </c>
      <c r="Q453" s="42">
        <f t="shared" si="230"/>
        <v>0.92453716847955436</v>
      </c>
      <c r="R453" s="4">
        <f t="shared" si="231"/>
        <v>62256.993747015222</v>
      </c>
      <c r="S453">
        <f t="shared" si="212"/>
        <v>6.2256993747015227E-5</v>
      </c>
      <c r="T453" s="41">
        <f t="shared" si="213"/>
        <v>7.6259354152162593E-4</v>
      </c>
      <c r="U453" s="42">
        <f t="shared" si="232"/>
        <v>0.11054725351682505</v>
      </c>
      <c r="V453" s="42">
        <f t="shared" si="233"/>
        <v>0.13194320590133654</v>
      </c>
      <c r="W453" s="42">
        <f t="shared" si="234"/>
        <v>0.13150910254344356</v>
      </c>
      <c r="X453" s="42">
        <f t="shared" si="235"/>
        <v>4.3410335789298427E-4</v>
      </c>
      <c r="Y453" s="42">
        <f t="shared" si="209"/>
        <v>2.5207424008564677E-3</v>
      </c>
      <c r="Z453" s="10">
        <f t="shared" si="236"/>
        <v>3.3054861647880656</v>
      </c>
      <c r="AA453">
        <f t="shared" si="214"/>
        <v>1135917.1648675278</v>
      </c>
      <c r="AB453" s="10">
        <f t="shared" si="215"/>
        <v>1.1359171648675277</v>
      </c>
      <c r="AC453" s="10">
        <f t="shared" si="216"/>
        <v>1.0349171648675277</v>
      </c>
      <c r="AD453" s="3">
        <f t="shared" si="217"/>
        <v>150.09676067694383</v>
      </c>
      <c r="AI453" s="94">
        <f t="shared" si="218"/>
        <v>0.13150910254344356</v>
      </c>
    </row>
    <row r="454" spans="2:35">
      <c r="B454" s="39">
        <f t="shared" si="219"/>
        <v>426</v>
      </c>
      <c r="C454" s="42">
        <f t="shared" si="220"/>
        <v>7.6618705035956527</v>
      </c>
      <c r="D454" s="10">
        <f t="shared" si="221"/>
        <v>7.3381294964042496</v>
      </c>
      <c r="E454" s="40">
        <f t="shared" si="222"/>
        <v>31.323741007191501</v>
      </c>
      <c r="F454" s="40">
        <f t="shared" si="223"/>
        <v>46</v>
      </c>
      <c r="G454" s="3">
        <f t="shared" si="224"/>
        <v>69.676258992808499</v>
      </c>
      <c r="H454" s="3">
        <f t="shared" si="225"/>
        <v>111.95687429327049</v>
      </c>
      <c r="I454">
        <f t="shared" si="210"/>
        <v>1.1195687429327048E-4</v>
      </c>
      <c r="J454" s="4">
        <f t="shared" si="226"/>
        <v>918.26927267547467</v>
      </c>
      <c r="K454" s="40">
        <f t="shared" si="227"/>
        <v>8.2019909761867122</v>
      </c>
      <c r="L454" s="40">
        <f t="shared" si="211"/>
        <v>0</v>
      </c>
      <c r="M454" s="10">
        <f t="shared" si="228"/>
        <v>1.1359171648675277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8.6027169255149687</v>
      </c>
      <c r="Q454" s="42">
        <f t="shared" si="230"/>
        <v>0.92662785816125759</v>
      </c>
      <c r="R454" s="4">
        <f t="shared" si="231"/>
        <v>62101.620199627658</v>
      </c>
      <c r="S454">
        <f t="shared" si="212"/>
        <v>6.2101620199627664E-5</v>
      </c>
      <c r="T454" s="41">
        <f t="shared" si="213"/>
        <v>7.6274891506901356E-4</v>
      </c>
      <c r="U454" s="42">
        <f t="shared" si="232"/>
        <v>0.11027136292367085</v>
      </c>
      <c r="V454" s="42">
        <f t="shared" si="233"/>
        <v>0.13196152234770994</v>
      </c>
      <c r="W454" s="42">
        <f t="shared" si="234"/>
        <v>0.13152966938426119</v>
      </c>
      <c r="X454" s="42">
        <f t="shared" si="235"/>
        <v>4.318529634487478E-4</v>
      </c>
      <c r="Y454" s="42">
        <f t="shared" si="209"/>
        <v>2.5216452713911629E-3</v>
      </c>
      <c r="Z454" s="10">
        <f t="shared" si="236"/>
        <v>3.3059965364395234</v>
      </c>
      <c r="AA454">
        <f t="shared" si="214"/>
        <v>1136076.9575141231</v>
      </c>
      <c r="AB454" s="10">
        <f t="shared" si="215"/>
        <v>1.136076957514123</v>
      </c>
      <c r="AC454" s="10">
        <f t="shared" si="216"/>
        <v>1.035076957514123</v>
      </c>
      <c r="AD454" s="3">
        <f t="shared" si="217"/>
        <v>150.11993582510848</v>
      </c>
      <c r="AI454" s="94">
        <f t="shared" si="218"/>
        <v>0.13152966938426119</v>
      </c>
    </row>
    <row r="455" spans="2:35">
      <c r="B455" s="39">
        <f t="shared" si="219"/>
        <v>427</v>
      </c>
      <c r="C455" s="42">
        <f t="shared" si="220"/>
        <v>7.6798561151064408</v>
      </c>
      <c r="D455" s="10">
        <f t="shared" si="221"/>
        <v>7.3201438848934615</v>
      </c>
      <c r="E455" s="40">
        <f t="shared" si="222"/>
        <v>31.359712230213077</v>
      </c>
      <c r="F455" s="40">
        <f t="shared" si="223"/>
        <v>46</v>
      </c>
      <c r="G455" s="3">
        <f t="shared" si="224"/>
        <v>69.640287769786923</v>
      </c>
      <c r="H455" s="3">
        <f t="shared" si="225"/>
        <v>111.95687429327049</v>
      </c>
      <c r="I455">
        <f t="shared" si="210"/>
        <v>1.1195687429327048E-4</v>
      </c>
      <c r="J455" s="4">
        <f t="shared" si="226"/>
        <v>920.04018882828257</v>
      </c>
      <c r="K455" s="40">
        <f t="shared" si="227"/>
        <v>8.217808818226219</v>
      </c>
      <c r="L455" s="40">
        <f t="shared" si="211"/>
        <v>0</v>
      </c>
      <c r="M455" s="10">
        <f t="shared" si="228"/>
        <v>1.136076957514123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8.6031029507020573</v>
      </c>
      <c r="Q455" s="42">
        <f t="shared" si="230"/>
        <v>0.92871845403275299</v>
      </c>
      <c r="R455" s="4">
        <f t="shared" si="231"/>
        <v>61946.232366259734</v>
      </c>
      <c r="S455">
        <f t="shared" si="212"/>
        <v>6.1946232366259731E-5</v>
      </c>
      <c r="T455" s="41">
        <f t="shared" si="213"/>
        <v>7.6290430290238147E-4</v>
      </c>
      <c r="U455" s="42">
        <f t="shared" si="232"/>
        <v>0.10999544696347276</v>
      </c>
      <c r="V455" s="42">
        <f t="shared" si="233"/>
        <v>0.13197957766975138</v>
      </c>
      <c r="W455" s="42">
        <f t="shared" si="234"/>
        <v>0.13154997774776139</v>
      </c>
      <c r="X455" s="42">
        <f t="shared" si="235"/>
        <v>4.2959992198998709E-4</v>
      </c>
      <c r="Y455" s="42">
        <f t="shared" si="209"/>
        <v>2.52254339121447E-3</v>
      </c>
      <c r="Z455" s="10">
        <f t="shared" si="236"/>
        <v>3.3065004111495302</v>
      </c>
      <c r="AA455">
        <f t="shared" si="214"/>
        <v>1136234.7160284026</v>
      </c>
      <c r="AB455" s="10">
        <f t="shared" si="215"/>
        <v>1.1362347160284025</v>
      </c>
      <c r="AC455" s="10">
        <f t="shared" si="216"/>
        <v>1.0352347160284026</v>
      </c>
      <c r="AD455" s="3">
        <f t="shared" si="217"/>
        <v>150.14281595770885</v>
      </c>
      <c r="AI455" s="94">
        <f t="shared" si="218"/>
        <v>0.13154997774776139</v>
      </c>
    </row>
    <row r="456" spans="2:35">
      <c r="B456" s="39">
        <f t="shared" si="219"/>
        <v>428</v>
      </c>
      <c r="C456" s="42">
        <f t="shared" si="220"/>
        <v>7.697841726617229</v>
      </c>
      <c r="D456" s="10">
        <f t="shared" si="221"/>
        <v>7.3021582733826733</v>
      </c>
      <c r="E456" s="40">
        <f t="shared" si="222"/>
        <v>31.395683453234653</v>
      </c>
      <c r="F456" s="40">
        <f t="shared" si="223"/>
        <v>46</v>
      </c>
      <c r="G456" s="3">
        <f t="shared" si="224"/>
        <v>69.604316546765347</v>
      </c>
      <c r="H456" s="3">
        <f t="shared" si="225"/>
        <v>111.95687429327049</v>
      </c>
      <c r="I456">
        <f t="shared" si="210"/>
        <v>1.1195687429327048E-4</v>
      </c>
      <c r="J456" s="4">
        <f t="shared" si="226"/>
        <v>921.8131374798312</v>
      </c>
      <c r="K456" s="40">
        <f t="shared" si="227"/>
        <v>8.233644814566242</v>
      </c>
      <c r="L456" s="40">
        <f t="shared" si="211"/>
        <v>0</v>
      </c>
      <c r="M456" s="10">
        <f t="shared" si="228"/>
        <v>1.1362347160284025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8.6034840255857716</v>
      </c>
      <c r="Q456" s="42">
        <f t="shared" si="230"/>
        <v>0.93080895730529944</v>
      </c>
      <c r="R456" s="4">
        <f t="shared" si="231"/>
        <v>61790.830466245847</v>
      </c>
      <c r="S456">
        <f t="shared" si="212"/>
        <v>6.179083046624585E-5</v>
      </c>
      <c r="T456" s="41">
        <f t="shared" si="213"/>
        <v>7.6305970480239533E-4</v>
      </c>
      <c r="U456" s="42">
        <f t="shared" si="232"/>
        <v>0.10971950602569411</v>
      </c>
      <c r="V456" s="42">
        <f t="shared" si="233"/>
        <v>0.1319973718302406</v>
      </c>
      <c r="W456" s="42">
        <f t="shared" si="234"/>
        <v>0.1315700275893624</v>
      </c>
      <c r="X456" s="42">
        <f t="shared" si="235"/>
        <v>4.2734424087820244E-4</v>
      </c>
      <c r="Y456" s="42">
        <f t="shared" si="209"/>
        <v>2.5234367557485297E-3</v>
      </c>
      <c r="Z456" s="10">
        <f t="shared" si="236"/>
        <v>3.3069977878100745</v>
      </c>
      <c r="AA456">
        <f t="shared" si="214"/>
        <v>1136390.4400634584</v>
      </c>
      <c r="AB456" s="10">
        <f t="shared" si="215"/>
        <v>1.1363904400634584</v>
      </c>
      <c r="AC456" s="10">
        <f t="shared" si="216"/>
        <v>1.0353904400634584</v>
      </c>
      <c r="AD456" s="3">
        <f t="shared" si="217"/>
        <v>150.16540102443196</v>
      </c>
      <c r="AI456" s="94">
        <f t="shared" si="218"/>
        <v>0.1315700275893624</v>
      </c>
    </row>
    <row r="457" spans="2:35">
      <c r="B457" s="39">
        <f t="shared" si="219"/>
        <v>429</v>
      </c>
      <c r="C457" s="42">
        <f t="shared" si="220"/>
        <v>7.7158273381280171</v>
      </c>
      <c r="D457" s="10">
        <f t="shared" si="221"/>
        <v>7.2841726618718852</v>
      </c>
      <c r="E457" s="40">
        <f t="shared" si="222"/>
        <v>31.43165467625623</v>
      </c>
      <c r="F457" s="40">
        <f t="shared" si="223"/>
        <v>46</v>
      </c>
      <c r="G457" s="3">
        <f t="shared" si="224"/>
        <v>69.56834532374377</v>
      </c>
      <c r="H457" s="3">
        <f t="shared" si="225"/>
        <v>111.95687429327049</v>
      </c>
      <c r="I457">
        <f t="shared" si="210"/>
        <v>1.1195687429327048E-4</v>
      </c>
      <c r="J457" s="4">
        <f t="shared" si="226"/>
        <v>923.58811863012056</v>
      </c>
      <c r="K457" s="40">
        <f t="shared" si="227"/>
        <v>8.2494989652067812</v>
      </c>
      <c r="L457" s="40">
        <f t="shared" si="211"/>
        <v>0</v>
      </c>
      <c r="M457" s="10">
        <f t="shared" si="228"/>
        <v>1.1363904400634584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8.6038601507305259</v>
      </c>
      <c r="Q457" s="42">
        <f t="shared" si="230"/>
        <v>0.93289936918969774</v>
      </c>
      <c r="R457" s="4">
        <f t="shared" si="231"/>
        <v>61635.414718920394</v>
      </c>
      <c r="S457">
        <f t="shared" si="212"/>
        <v>6.1635414718920394E-5</v>
      </c>
      <c r="T457" s="41">
        <f t="shared" si="213"/>
        <v>7.6321512054972074E-4</v>
      </c>
      <c r="U457" s="42">
        <f t="shared" si="232"/>
        <v>0.10944354049979818</v>
      </c>
      <c r="V457" s="42">
        <f t="shared" si="233"/>
        <v>0.13201490479248859</v>
      </c>
      <c r="W457" s="42">
        <f t="shared" si="234"/>
        <v>0.13158981886497498</v>
      </c>
      <c r="X457" s="42">
        <f t="shared" si="235"/>
        <v>4.2508592751361318E-4</v>
      </c>
      <c r="Y457" s="42">
        <f t="shared" si="209"/>
        <v>2.5243253604232945E-3</v>
      </c>
      <c r="Z457" s="10">
        <f t="shared" si="236"/>
        <v>3.3074886653255762</v>
      </c>
      <c r="AA457">
        <f t="shared" si="214"/>
        <v>1136544.1292762742</v>
      </c>
      <c r="AB457" s="10">
        <f t="shared" si="215"/>
        <v>1.1365441292762741</v>
      </c>
      <c r="AC457" s="10">
        <f t="shared" si="216"/>
        <v>1.0355441292762742</v>
      </c>
      <c r="AD457" s="3">
        <f t="shared" si="217"/>
        <v>150.18769097552925</v>
      </c>
      <c r="AI457" s="94">
        <f t="shared" si="218"/>
        <v>0.13158981886497498</v>
      </c>
    </row>
    <row r="458" spans="2:35">
      <c r="B458" s="39">
        <f t="shared" si="219"/>
        <v>430</v>
      </c>
      <c r="C458" s="42">
        <f t="shared" si="220"/>
        <v>7.7338129496388053</v>
      </c>
      <c r="D458" s="10">
        <f t="shared" si="221"/>
        <v>7.266187050361097</v>
      </c>
      <c r="E458" s="40">
        <f t="shared" si="222"/>
        <v>31.467625899277806</v>
      </c>
      <c r="F458" s="40">
        <f t="shared" si="223"/>
        <v>46</v>
      </c>
      <c r="G458" s="3">
        <f t="shared" si="224"/>
        <v>69.532374100722194</v>
      </c>
      <c r="H458" s="3">
        <f t="shared" si="225"/>
        <v>111.95687429327049</v>
      </c>
      <c r="I458">
        <f t="shared" si="210"/>
        <v>1.1195687429327048E-4</v>
      </c>
      <c r="J458" s="4">
        <f t="shared" si="226"/>
        <v>925.36513227915066</v>
      </c>
      <c r="K458" s="40">
        <f t="shared" si="227"/>
        <v>8.2653712701478348</v>
      </c>
      <c r="L458" s="40">
        <f t="shared" si="211"/>
        <v>0</v>
      </c>
      <c r="M458" s="10">
        <f t="shared" si="228"/>
        <v>1.1365441292762741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8.6042313266918296</v>
      </c>
      <c r="Q458" s="42">
        <f t="shared" si="230"/>
        <v>0.93498969089629724</v>
      </c>
      <c r="R458" s="4">
        <f t="shared" si="231"/>
        <v>61479.98534361778</v>
      </c>
      <c r="S458">
        <f t="shared" si="212"/>
        <v>6.1479985343617773E-5</v>
      </c>
      <c r="T458" s="41">
        <f t="shared" si="213"/>
        <v>7.6337054992502336E-4</v>
      </c>
      <c r="U458" s="42">
        <f t="shared" si="232"/>
        <v>0.10916755077524835</v>
      </c>
      <c r="V458" s="42">
        <f t="shared" si="233"/>
        <v>0.13203217652023602</v>
      </c>
      <c r="W458" s="42">
        <f t="shared" si="234"/>
        <v>0.1316093515310045</v>
      </c>
      <c r="X458" s="42">
        <f t="shared" si="235"/>
        <v>4.2282498923151834E-4</v>
      </c>
      <c r="Y458" s="42">
        <f t="shared" si="209"/>
        <v>2.5252092006763779E-3</v>
      </c>
      <c r="Z458" s="10">
        <f t="shared" si="236"/>
        <v>3.3079730426126588</v>
      </c>
      <c r="AA458">
        <f t="shared" si="214"/>
        <v>1136695.7833276554</v>
      </c>
      <c r="AB458" s="10">
        <f t="shared" si="215"/>
        <v>1.1366957833276554</v>
      </c>
      <c r="AC458" s="10">
        <f t="shared" si="216"/>
        <v>1.0356957833276554</v>
      </c>
      <c r="AD458" s="3">
        <f t="shared" si="217"/>
        <v>150.20968576180644</v>
      </c>
      <c r="AI458" s="94">
        <f t="shared" si="218"/>
        <v>0.1316093515310045</v>
      </c>
    </row>
    <row r="459" spans="2:35">
      <c r="B459" s="39">
        <f t="shared" si="219"/>
        <v>431</v>
      </c>
      <c r="C459" s="42">
        <f t="shared" si="220"/>
        <v>7.7517985611495934</v>
      </c>
      <c r="D459" s="10">
        <f t="shared" si="221"/>
        <v>7.2482014388503089</v>
      </c>
      <c r="E459" s="40">
        <f t="shared" si="222"/>
        <v>31.503597122299382</v>
      </c>
      <c r="F459" s="40">
        <f t="shared" si="223"/>
        <v>46</v>
      </c>
      <c r="G459" s="3">
        <f t="shared" si="224"/>
        <v>69.496402877700618</v>
      </c>
      <c r="H459" s="3">
        <f t="shared" si="225"/>
        <v>111.95687429327049</v>
      </c>
      <c r="I459">
        <f t="shared" si="210"/>
        <v>1.1195687429327048E-4</v>
      </c>
      <c r="J459" s="4">
        <f t="shared" si="226"/>
        <v>927.1441784269216</v>
      </c>
      <c r="K459" s="40">
        <f t="shared" si="227"/>
        <v>8.2812617293894064</v>
      </c>
      <c r="L459" s="40">
        <f t="shared" si="211"/>
        <v>0</v>
      </c>
      <c r="M459" s="10">
        <f t="shared" si="228"/>
        <v>1.1366957833276554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8.6045975540161184</v>
      </c>
      <c r="Q459" s="42">
        <f t="shared" si="230"/>
        <v>0.93707992363500248</v>
      </c>
      <c r="R459" s="4">
        <f t="shared" si="231"/>
        <v>61324.54255967238</v>
      </c>
      <c r="S459">
        <f t="shared" si="212"/>
        <v>6.1324542559672385E-5</v>
      </c>
      <c r="T459" s="41">
        <f t="shared" si="213"/>
        <v>7.6352599270896877E-4</v>
      </c>
      <c r="U459" s="42">
        <f t="shared" si="232"/>
        <v>0.10889153724150787</v>
      </c>
      <c r="V459" s="42">
        <f t="shared" si="233"/>
        <v>0.13204918697783902</v>
      </c>
      <c r="W459" s="42">
        <f t="shared" si="234"/>
        <v>0.13162862554434207</v>
      </c>
      <c r="X459" s="42">
        <f t="shared" si="235"/>
        <v>4.2056143349694652E-4</v>
      </c>
      <c r="Y459" s="42">
        <f t="shared" si="209"/>
        <v>2.5260882719533098E-3</v>
      </c>
      <c r="Z459" s="10">
        <f t="shared" si="236"/>
        <v>3.3084509186004523</v>
      </c>
      <c r="AA459">
        <f t="shared" si="214"/>
        <v>1136845.4018823218</v>
      </c>
      <c r="AB459" s="10">
        <f t="shared" si="215"/>
        <v>1.1368454018823217</v>
      </c>
      <c r="AC459" s="10">
        <f t="shared" si="216"/>
        <v>1.0358454018823218</v>
      </c>
      <c r="AD459" s="3">
        <f t="shared" si="217"/>
        <v>150.23138533463697</v>
      </c>
      <c r="AI459" s="94">
        <f t="shared" si="218"/>
        <v>0.13162862554434207</v>
      </c>
    </row>
    <row r="460" spans="2:35">
      <c r="B460" s="39">
        <f t="shared" si="219"/>
        <v>432</v>
      </c>
      <c r="C460" s="42">
        <f t="shared" si="220"/>
        <v>7.7697841726603816</v>
      </c>
      <c r="D460" s="10">
        <f t="shared" si="221"/>
        <v>7.2302158273395207</v>
      </c>
      <c r="E460" s="40">
        <f t="shared" si="222"/>
        <v>31.539568345320959</v>
      </c>
      <c r="F460" s="40">
        <f t="shared" si="223"/>
        <v>46</v>
      </c>
      <c r="G460" s="3">
        <f t="shared" si="224"/>
        <v>69.460431654679041</v>
      </c>
      <c r="H460" s="3">
        <f t="shared" si="225"/>
        <v>111.95687429327049</v>
      </c>
      <c r="I460">
        <f t="shared" si="210"/>
        <v>1.1195687429327048E-4</v>
      </c>
      <c r="J460" s="4">
        <f t="shared" si="226"/>
        <v>928.92525707343304</v>
      </c>
      <c r="K460" s="40">
        <f t="shared" si="227"/>
        <v>8.2971703429314925</v>
      </c>
      <c r="L460" s="40">
        <f t="shared" si="211"/>
        <v>0</v>
      </c>
      <c r="M460" s="10">
        <f t="shared" si="228"/>
        <v>1.1368454018823217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8.6049588332409908</v>
      </c>
      <c r="Q460" s="42">
        <f t="shared" si="230"/>
        <v>0.9391700686152793</v>
      </c>
      <c r="R460" s="4">
        <f t="shared" si="231"/>
        <v>61169.086586418627</v>
      </c>
      <c r="S460">
        <f t="shared" si="212"/>
        <v>6.1169086586418628E-5</v>
      </c>
      <c r="T460" s="41">
        <f t="shared" si="213"/>
        <v>7.6368144868222256E-4</v>
      </c>
      <c r="U460" s="42">
        <f t="shared" si="232"/>
        <v>0.1086155002880401</v>
      </c>
      <c r="V460" s="42">
        <f t="shared" si="233"/>
        <v>0.13206593613004389</v>
      </c>
      <c r="W460" s="42">
        <f t="shared" si="234"/>
        <v>0.13164764086237629</v>
      </c>
      <c r="X460" s="42">
        <f t="shared" si="235"/>
        <v>4.1829526766759551E-4</v>
      </c>
      <c r="Y460" s="42">
        <f t="shared" si="209"/>
        <v>2.5269625697072989E-3</v>
      </c>
      <c r="Z460" s="10">
        <f t="shared" si="236"/>
        <v>3.3089222922302515</v>
      </c>
      <c r="AA460">
        <f t="shared" si="214"/>
        <v>1136992.9846088029</v>
      </c>
      <c r="AB460" s="10">
        <f t="shared" si="215"/>
        <v>1.1369929846088029</v>
      </c>
      <c r="AC460" s="10">
        <f t="shared" si="216"/>
        <v>1.035992984608803</v>
      </c>
      <c r="AD460" s="3">
        <f t="shared" si="217"/>
        <v>150.25278964594676</v>
      </c>
      <c r="AI460" s="94">
        <f t="shared" si="218"/>
        <v>0.13164764086237629</v>
      </c>
    </row>
    <row r="461" spans="2:35">
      <c r="B461" s="39">
        <f t="shared" si="219"/>
        <v>433</v>
      </c>
      <c r="C461" s="42">
        <f t="shared" si="220"/>
        <v>7.7877697841711697</v>
      </c>
      <c r="D461" s="10">
        <f t="shared" si="221"/>
        <v>7.2122302158287326</v>
      </c>
      <c r="E461" s="40">
        <f t="shared" si="222"/>
        <v>31.575539568342535</v>
      </c>
      <c r="F461" s="40">
        <f t="shared" si="223"/>
        <v>46</v>
      </c>
      <c r="G461" s="3">
        <f t="shared" si="224"/>
        <v>69.424460431657465</v>
      </c>
      <c r="H461" s="3">
        <f t="shared" si="225"/>
        <v>111.95687429327049</v>
      </c>
      <c r="I461">
        <f t="shared" si="210"/>
        <v>1.1195687429327048E-4</v>
      </c>
      <c r="J461" s="4">
        <f t="shared" si="226"/>
        <v>930.70836821868522</v>
      </c>
      <c r="K461" s="40">
        <f t="shared" si="227"/>
        <v>8.313097110774093</v>
      </c>
      <c r="L461" s="40">
        <f t="shared" si="211"/>
        <v>0</v>
      </c>
      <c r="M461" s="10">
        <f t="shared" si="228"/>
        <v>1.1369929846088029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8.6053151648949537</v>
      </c>
      <c r="Q461" s="42">
        <f t="shared" si="230"/>
        <v>0.94126012704616158</v>
      </c>
      <c r="R461" s="4">
        <f t="shared" si="231"/>
        <v>61013.617643190897</v>
      </c>
      <c r="S461">
        <f t="shared" si="212"/>
        <v>6.1013617643190899E-5</v>
      </c>
      <c r="T461" s="41">
        <f t="shared" si="213"/>
        <v>7.6383691762545029E-4</v>
      </c>
      <c r="U461" s="42">
        <f t="shared" si="232"/>
        <v>0.10833944030430834</v>
      </c>
      <c r="V461" s="42">
        <f t="shared" si="233"/>
        <v>0.13208242394219774</v>
      </c>
      <c r="W461" s="42">
        <f t="shared" si="234"/>
        <v>0.13166639744297992</v>
      </c>
      <c r="X461" s="42">
        <f t="shared" si="235"/>
        <v>4.1602649921781976E-4</v>
      </c>
      <c r="Y461" s="42">
        <f t="shared" si="209"/>
        <v>2.5278320893994594E-3</v>
      </c>
      <c r="Z461" s="10">
        <f t="shared" si="236"/>
        <v>3.3093871624557814</v>
      </c>
      <c r="AA461">
        <f t="shared" si="214"/>
        <v>1137138.5311795198</v>
      </c>
      <c r="AB461" s="10">
        <f t="shared" si="215"/>
        <v>1.1371385311795199</v>
      </c>
      <c r="AC461" s="10">
        <f t="shared" si="216"/>
        <v>1.0361385311795199</v>
      </c>
      <c r="AD461" s="3">
        <f t="shared" si="217"/>
        <v>150.27389864822624</v>
      </c>
      <c r="AI461" s="94">
        <f t="shared" si="218"/>
        <v>0.13166639744297992</v>
      </c>
    </row>
    <row r="462" spans="2:35">
      <c r="B462" s="39">
        <f t="shared" si="219"/>
        <v>434</v>
      </c>
      <c r="C462" s="42">
        <f t="shared" si="220"/>
        <v>7.8057553956819579</v>
      </c>
      <c r="D462" s="10">
        <f t="shared" si="221"/>
        <v>7.1942446043179444</v>
      </c>
      <c r="E462" s="40">
        <f t="shared" si="222"/>
        <v>31.611510791364111</v>
      </c>
      <c r="F462" s="40">
        <f t="shared" si="223"/>
        <v>46</v>
      </c>
      <c r="G462" s="3">
        <f t="shared" si="224"/>
        <v>69.388489208635889</v>
      </c>
      <c r="H462" s="3">
        <f t="shared" si="225"/>
        <v>111.95687429327049</v>
      </c>
      <c r="I462">
        <f t="shared" si="210"/>
        <v>1.1195687429327048E-4</v>
      </c>
      <c r="J462" s="4">
        <f t="shared" si="226"/>
        <v>932.49351186267836</v>
      </c>
      <c r="K462" s="40">
        <f t="shared" si="227"/>
        <v>8.3290420329172115</v>
      </c>
      <c r="L462" s="40">
        <f t="shared" si="211"/>
        <v>0</v>
      </c>
      <c r="M462" s="10">
        <f t="shared" si="228"/>
        <v>1.1371385311795199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8.6056665494976343</v>
      </c>
      <c r="Q462" s="42">
        <f t="shared" si="230"/>
        <v>0.94335010013625742</v>
      </c>
      <c r="R462" s="4">
        <f t="shared" si="231"/>
        <v>60858.135949323565</v>
      </c>
      <c r="S462">
        <f t="shared" si="212"/>
        <v>6.0858135949323568E-5</v>
      </c>
      <c r="T462" s="41">
        <f t="shared" si="213"/>
        <v>7.6399239931931764E-4</v>
      </c>
      <c r="U462" s="42">
        <f t="shared" si="232"/>
        <v>0.10806335767977589</v>
      </c>
      <c r="V462" s="42">
        <f t="shared" si="233"/>
        <v>0.13209865038012994</v>
      </c>
      <c r="W462" s="42">
        <f t="shared" si="234"/>
        <v>0.13168489524452023</v>
      </c>
      <c r="X462" s="42">
        <f t="shared" si="235"/>
        <v>4.1375513560970578E-4</v>
      </c>
      <c r="Y462" s="42">
        <f t="shared" si="209"/>
        <v>2.5286968264987726E-3</v>
      </c>
      <c r="Z462" s="10">
        <f t="shared" si="236"/>
        <v>3.3098455282431161</v>
      </c>
      <c r="AA462">
        <f t="shared" si="214"/>
        <v>1137282.0412707594</v>
      </c>
      <c r="AB462" s="10">
        <f t="shared" si="215"/>
        <v>1.1372820412707594</v>
      </c>
      <c r="AC462" s="10">
        <f t="shared" si="216"/>
        <v>1.0362820412707594</v>
      </c>
      <c r="AD462" s="3">
        <f t="shared" si="217"/>
        <v>150.29471229452639</v>
      </c>
      <c r="AI462" s="94">
        <f t="shared" si="218"/>
        <v>0.13168489524452023</v>
      </c>
    </row>
    <row r="463" spans="2:35">
      <c r="B463" s="39">
        <f t="shared" si="219"/>
        <v>435</v>
      </c>
      <c r="C463" s="42">
        <f t="shared" si="220"/>
        <v>7.823741007192746</v>
      </c>
      <c r="D463" s="10">
        <f t="shared" si="221"/>
        <v>7.1762589928071563</v>
      </c>
      <c r="E463" s="40">
        <f t="shared" si="222"/>
        <v>31.647482014385687</v>
      </c>
      <c r="F463" s="40">
        <f t="shared" si="223"/>
        <v>46</v>
      </c>
      <c r="G463" s="3">
        <f t="shared" si="224"/>
        <v>69.352517985614313</v>
      </c>
      <c r="H463" s="3">
        <f t="shared" si="225"/>
        <v>111.95687429327049</v>
      </c>
      <c r="I463">
        <f t="shared" si="210"/>
        <v>1.1195687429327048E-4</v>
      </c>
      <c r="J463" s="4">
        <f t="shared" si="226"/>
        <v>934.28068800541223</v>
      </c>
      <c r="K463" s="40">
        <f t="shared" si="227"/>
        <v>8.3450051093608462</v>
      </c>
      <c r="L463" s="40">
        <f t="shared" si="211"/>
        <v>0</v>
      </c>
      <c r="M463" s="10">
        <f t="shared" si="228"/>
        <v>1.1372820412707594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8.6060129875597156</v>
      </c>
      <c r="Q463" s="42">
        <f t="shared" si="230"/>
        <v>0.94543998909375571</v>
      </c>
      <c r="R463" s="4">
        <f t="shared" si="231"/>
        <v>60702.64172415105</v>
      </c>
      <c r="S463">
        <f t="shared" si="212"/>
        <v>6.0702641724151048E-5</v>
      </c>
      <c r="T463" s="41">
        <f t="shared" si="213"/>
        <v>7.641478935444901E-4</v>
      </c>
      <c r="U463" s="42">
        <f t="shared" si="232"/>
        <v>0.10778725280390605</v>
      </c>
      <c r="V463" s="42">
        <f t="shared" si="233"/>
        <v>0.13211461541016373</v>
      </c>
      <c r="W463" s="42">
        <f t="shared" si="234"/>
        <v>0.13170313422585597</v>
      </c>
      <c r="X463" s="42">
        <f t="shared" si="235"/>
        <v>4.1148118430775482E-4</v>
      </c>
      <c r="Y463" s="42">
        <f t="shared" si="209"/>
        <v>2.5295567764820758E-3</v>
      </c>
      <c r="Z463" s="10">
        <f t="shared" si="236"/>
        <v>3.3102973885706333</v>
      </c>
      <c r="AA463">
        <f t="shared" si="214"/>
        <v>1137423.5145626618</v>
      </c>
      <c r="AB463" s="10">
        <f t="shared" si="215"/>
        <v>1.1374235145626617</v>
      </c>
      <c r="AC463" s="10">
        <f t="shared" si="216"/>
        <v>1.0364235145626617</v>
      </c>
      <c r="AD463" s="3">
        <f t="shared" si="217"/>
        <v>150.31523053845709</v>
      </c>
      <c r="AI463" s="94">
        <f t="shared" si="218"/>
        <v>0.13170313422585597</v>
      </c>
    </row>
    <row r="464" spans="2:35">
      <c r="B464" s="39">
        <f t="shared" si="219"/>
        <v>436</v>
      </c>
      <c r="C464" s="42">
        <f t="shared" si="220"/>
        <v>7.8417266187035342</v>
      </c>
      <c r="D464" s="10">
        <f t="shared" si="221"/>
        <v>7.1582733812963681</v>
      </c>
      <c r="E464" s="40">
        <f t="shared" si="222"/>
        <v>31.683453237407264</v>
      </c>
      <c r="F464" s="40">
        <f t="shared" si="223"/>
        <v>46</v>
      </c>
      <c r="G464" s="3">
        <f t="shared" si="224"/>
        <v>69.316546762592736</v>
      </c>
      <c r="H464" s="3">
        <f t="shared" si="225"/>
        <v>111.95687429327049</v>
      </c>
      <c r="I464">
        <f t="shared" si="210"/>
        <v>1.1195687429327048E-4</v>
      </c>
      <c r="J464" s="4">
        <f t="shared" si="226"/>
        <v>936.06989664688672</v>
      </c>
      <c r="K464" s="40">
        <f t="shared" si="227"/>
        <v>8.3609863401049953</v>
      </c>
      <c r="L464" s="40">
        <f t="shared" si="211"/>
        <v>0</v>
      </c>
      <c r="M464" s="10">
        <f t="shared" si="228"/>
        <v>1.1374235145626617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8.6063544795829205</v>
      </c>
      <c r="Q464" s="42">
        <f t="shared" si="230"/>
        <v>0.94752979512643254</v>
      </c>
      <c r="R464" s="4">
        <f t="shared" si="231"/>
        <v>60547.135187007756</v>
      </c>
      <c r="S464">
        <f t="shared" si="212"/>
        <v>6.0547135187007755E-5</v>
      </c>
      <c r="T464" s="41">
        <f t="shared" si="213"/>
        <v>7.6430340008163344E-4</v>
      </c>
      <c r="U464" s="42">
        <f t="shared" si="232"/>
        <v>0.1075111260661622</v>
      </c>
      <c r="V464" s="42">
        <f t="shared" si="233"/>
        <v>0.13213031899910962</v>
      </c>
      <c r="W464" s="42">
        <f t="shared" si="234"/>
        <v>0.13172111434633546</v>
      </c>
      <c r="X464" s="42">
        <f t="shared" si="235"/>
        <v>4.092046527741644E-4</v>
      </c>
      <c r="Y464" s="42">
        <f t="shared" si="209"/>
        <v>2.5304119348340428E-3</v>
      </c>
      <c r="Z464" s="10">
        <f t="shared" si="236"/>
        <v>3.3107427424289564</v>
      </c>
      <c r="AA464">
        <f t="shared" si="214"/>
        <v>1137562.9507392002</v>
      </c>
      <c r="AB464" s="10">
        <f t="shared" si="215"/>
        <v>1.1375629507392002</v>
      </c>
      <c r="AC464" s="10">
        <f t="shared" si="216"/>
        <v>1.0365629507392002</v>
      </c>
      <c r="AD464" s="3">
        <f t="shared" si="217"/>
        <v>150.33545333418422</v>
      </c>
      <c r="AI464" s="94">
        <f t="shared" si="218"/>
        <v>0.13172111434633546</v>
      </c>
    </row>
    <row r="465" spans="2:35">
      <c r="B465" s="39">
        <f t="shared" si="219"/>
        <v>437</v>
      </c>
      <c r="C465" s="42">
        <f t="shared" si="220"/>
        <v>7.8597122302143223</v>
      </c>
      <c r="D465" s="10">
        <f t="shared" si="221"/>
        <v>7.14028776978558</v>
      </c>
      <c r="E465" s="40">
        <f t="shared" si="222"/>
        <v>31.71942446042884</v>
      </c>
      <c r="F465" s="40">
        <f t="shared" si="223"/>
        <v>46</v>
      </c>
      <c r="G465" s="3">
        <f t="shared" si="224"/>
        <v>69.28057553957116</v>
      </c>
      <c r="H465" s="3">
        <f t="shared" si="225"/>
        <v>111.95687429327049</v>
      </c>
      <c r="I465">
        <f t="shared" si="210"/>
        <v>1.1195687429327048E-4</v>
      </c>
      <c r="J465" s="4">
        <f t="shared" si="226"/>
        <v>937.86113778710182</v>
      </c>
      <c r="K465" s="40">
        <f t="shared" si="227"/>
        <v>8.3769857251496607</v>
      </c>
      <c r="L465" s="40">
        <f t="shared" si="211"/>
        <v>0</v>
      </c>
      <c r="M465" s="10">
        <f t="shared" si="228"/>
        <v>1.1375629507392002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8.6066910260599609</v>
      </c>
      <c r="Q465" s="42">
        <f t="shared" si="230"/>
        <v>0.94961951944165768</v>
      </c>
      <c r="R465" s="4">
        <f t="shared" si="231"/>
        <v>60391.616557228073</v>
      </c>
      <c r="S465">
        <f t="shared" si="212"/>
        <v>6.0391616557228075E-5</v>
      </c>
      <c r="T465" s="41">
        <f t="shared" si="213"/>
        <v>7.6445891871141313E-4</v>
      </c>
      <c r="U465" s="42">
        <f t="shared" si="232"/>
        <v>0.10723497785600761</v>
      </c>
      <c r="V465" s="42">
        <f t="shared" si="233"/>
        <v>0.13214576111435106</v>
      </c>
      <c r="W465" s="42">
        <f t="shared" si="234"/>
        <v>0.13173883556579427</v>
      </c>
      <c r="X465" s="42">
        <f t="shared" si="235"/>
        <v>4.0692554855678575E-4</v>
      </c>
      <c r="Y465" s="42">
        <f t="shared" si="209"/>
        <v>2.5312622970473484E-3</v>
      </c>
      <c r="Z465" s="10">
        <f t="shared" si="236"/>
        <v>3.3111815888211411</v>
      </c>
      <c r="AA465">
        <f t="shared" si="214"/>
        <v>1137700.3494882407</v>
      </c>
      <c r="AB465" s="10">
        <f t="shared" si="215"/>
        <v>1.1377003494882407</v>
      </c>
      <c r="AC465" s="10">
        <f t="shared" si="216"/>
        <v>1.0367003494882407</v>
      </c>
      <c r="AD465" s="3">
        <f t="shared" si="217"/>
        <v>150.3553806364381</v>
      </c>
      <c r="AI465" s="94">
        <f t="shared" si="218"/>
        <v>0.13173883556579427</v>
      </c>
    </row>
    <row r="466" spans="2:35">
      <c r="B466" s="39">
        <f t="shared" si="219"/>
        <v>438</v>
      </c>
      <c r="C466" s="42">
        <f t="shared" si="220"/>
        <v>7.8776978417251105</v>
      </c>
      <c r="D466" s="10">
        <f t="shared" si="221"/>
        <v>7.1223021582747919</v>
      </c>
      <c r="E466" s="40">
        <f t="shared" si="222"/>
        <v>31.755395683450416</v>
      </c>
      <c r="F466" s="40">
        <f t="shared" si="223"/>
        <v>46</v>
      </c>
      <c r="G466" s="3">
        <f t="shared" si="224"/>
        <v>69.244604316549584</v>
      </c>
      <c r="H466" s="3">
        <f t="shared" si="225"/>
        <v>111.95687429327049</v>
      </c>
      <c r="I466">
        <f t="shared" si="210"/>
        <v>1.1195687429327048E-4</v>
      </c>
      <c r="J466" s="4">
        <f t="shared" si="226"/>
        <v>939.654411426058</v>
      </c>
      <c r="K466" s="40">
        <f t="shared" si="227"/>
        <v>8.393003264494844</v>
      </c>
      <c r="L466" s="40">
        <f t="shared" si="211"/>
        <v>0</v>
      </c>
      <c r="M466" s="10">
        <f t="shared" si="228"/>
        <v>1.1377003494882407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8.6070226274746968</v>
      </c>
      <c r="Q466" s="42">
        <f t="shared" si="230"/>
        <v>0.95170916324640098</v>
      </c>
      <c r="R466" s="4">
        <f t="shared" si="231"/>
        <v>60236.08605414637</v>
      </c>
      <c r="S466">
        <f t="shared" si="212"/>
        <v>6.023608605414637E-5</v>
      </c>
      <c r="T466" s="41">
        <f t="shared" si="213"/>
        <v>7.6461444921449475E-4</v>
      </c>
      <c r="U466" s="42">
        <f t="shared" si="232"/>
        <v>0.10695880856290554</v>
      </c>
      <c r="V466" s="42">
        <f t="shared" si="233"/>
        <v>0.13216094172374446</v>
      </c>
      <c r="W466" s="42">
        <f t="shared" si="234"/>
        <v>0.13175629784456269</v>
      </c>
      <c r="X466" s="42">
        <f t="shared" si="235"/>
        <v>4.0464387918176525E-4</v>
      </c>
      <c r="Y466" s="42">
        <f t="shared" si="209"/>
        <v>2.5321078586226079E-3</v>
      </c>
      <c r="Z466" s="10">
        <f t="shared" si="236"/>
        <v>3.3116139267625639</v>
      </c>
      <c r="AA466">
        <f t="shared" si="214"/>
        <v>1137835.7105015065</v>
      </c>
      <c r="AB466" s="10">
        <f t="shared" si="215"/>
        <v>1.1378357105015064</v>
      </c>
      <c r="AC466" s="10">
        <f t="shared" si="216"/>
        <v>1.0368357105015065</v>
      </c>
      <c r="AD466" s="3">
        <f t="shared" si="217"/>
        <v>150.37501240050855</v>
      </c>
      <c r="AI466" s="94">
        <f t="shared" si="218"/>
        <v>0.13175629784456269</v>
      </c>
    </row>
    <row r="467" spans="2:35">
      <c r="B467" s="39">
        <f t="shared" si="219"/>
        <v>439</v>
      </c>
      <c r="C467" s="42">
        <f t="shared" si="220"/>
        <v>7.8956834532358986</v>
      </c>
      <c r="D467" s="10">
        <f t="shared" si="221"/>
        <v>7.1043165467640037</v>
      </c>
      <c r="E467" s="40">
        <f t="shared" si="222"/>
        <v>31.791366906471993</v>
      </c>
      <c r="F467" s="40">
        <f t="shared" si="223"/>
        <v>46</v>
      </c>
      <c r="G467" s="3">
        <f t="shared" si="224"/>
        <v>69.208633093528007</v>
      </c>
      <c r="H467" s="3">
        <f t="shared" si="225"/>
        <v>111.95687429327049</v>
      </c>
      <c r="I467">
        <f t="shared" si="210"/>
        <v>1.1195687429327048E-4</v>
      </c>
      <c r="J467" s="4">
        <f t="shared" si="226"/>
        <v>941.4497175637548</v>
      </c>
      <c r="K467" s="40">
        <f t="shared" si="227"/>
        <v>8.4090389581405418</v>
      </c>
      <c r="L467" s="40">
        <f t="shared" si="211"/>
        <v>0</v>
      </c>
      <c r="M467" s="10">
        <f t="shared" si="228"/>
        <v>1.1378357105015064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8.6073492843020425</v>
      </c>
      <c r="Q467" s="42">
        <f t="shared" si="230"/>
        <v>0.95379872774723862</v>
      </c>
      <c r="R467" s="4">
        <f t="shared" si="231"/>
        <v>60080.543897097079</v>
      </c>
      <c r="S467">
        <f t="shared" si="212"/>
        <v>6.008054389709708E-5</v>
      </c>
      <c r="T467" s="41">
        <f t="shared" si="213"/>
        <v>7.647699913715441E-4</v>
      </c>
      <c r="U467" s="42">
        <f t="shared" si="232"/>
        <v>0.10668261857631939</v>
      </c>
      <c r="V467" s="42">
        <f t="shared" si="233"/>
        <v>0.13217586079560631</v>
      </c>
      <c r="W467" s="42">
        <f t="shared" si="234"/>
        <v>0.13177350114346112</v>
      </c>
      <c r="X467" s="42">
        <f t="shared" si="235"/>
        <v>4.0235965214518998E-4</v>
      </c>
      <c r="Y467" s="42">
        <f t="shared" si="209"/>
        <v>2.5329486150682998E-3</v>
      </c>
      <c r="Z467" s="10">
        <f t="shared" si="236"/>
        <v>3.3120397552807885</v>
      </c>
      <c r="AA467">
        <f t="shared" si="214"/>
        <v>1137969.0334745371</v>
      </c>
      <c r="AB467" s="10">
        <f t="shared" si="215"/>
        <v>1.1379690334745372</v>
      </c>
      <c r="AC467" s="10">
        <f t="shared" si="216"/>
        <v>1.0369690334745372</v>
      </c>
      <c r="AD467" s="3">
        <f t="shared" si="217"/>
        <v>150.39434858223891</v>
      </c>
      <c r="AI467" s="94">
        <f t="shared" si="218"/>
        <v>0.13177350114346112</v>
      </c>
    </row>
    <row r="468" spans="2:35">
      <c r="B468" s="39">
        <f t="shared" si="219"/>
        <v>440</v>
      </c>
      <c r="C468" s="42">
        <f t="shared" si="220"/>
        <v>7.9136690647466867</v>
      </c>
      <c r="D468" s="10">
        <f t="shared" si="221"/>
        <v>7.0863309352532156</v>
      </c>
      <c r="E468" s="40">
        <f t="shared" si="222"/>
        <v>31.827338129493569</v>
      </c>
      <c r="F468" s="40">
        <f t="shared" si="223"/>
        <v>46</v>
      </c>
      <c r="G468" s="3">
        <f t="shared" si="224"/>
        <v>69.172661870506431</v>
      </c>
      <c r="H468" s="3">
        <f t="shared" si="225"/>
        <v>111.95687429327049</v>
      </c>
      <c r="I468">
        <f t="shared" si="210"/>
        <v>1.1195687429327048E-4</v>
      </c>
      <c r="J468" s="4">
        <f t="shared" si="226"/>
        <v>943.24705620019233</v>
      </c>
      <c r="K468" s="40">
        <f t="shared" si="227"/>
        <v>8.4250928060867558</v>
      </c>
      <c r="L468" s="40">
        <f t="shared" si="211"/>
        <v>0</v>
      </c>
      <c r="M468" s="10">
        <f t="shared" si="228"/>
        <v>1.1379690334745372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8.6076709970078937</v>
      </c>
      <c r="Q468" s="42">
        <f t="shared" si="230"/>
        <v>0.95588821415035974</v>
      </c>
      <c r="R468" s="4">
        <f t="shared" si="231"/>
        <v>59924.990305414591</v>
      </c>
      <c r="S468">
        <f t="shared" si="212"/>
        <v>5.9924990305414587E-5</v>
      </c>
      <c r="T468" s="41">
        <f t="shared" si="213"/>
        <v>7.6492554496322663E-4</v>
      </c>
      <c r="U468" s="42">
        <f t="shared" si="232"/>
        <v>0.10640640828571248</v>
      </c>
      <c r="V468" s="42">
        <f t="shared" si="233"/>
        <v>0.13219051829881728</v>
      </c>
      <c r="W468" s="42">
        <f t="shared" si="234"/>
        <v>0.13179044542379523</v>
      </c>
      <c r="X468" s="42">
        <f t="shared" si="235"/>
        <v>4.0007287502205613E-4</v>
      </c>
      <c r="Y468" s="42">
        <f t="shared" si="209"/>
        <v>2.5337845619009159E-3</v>
      </c>
      <c r="Z468" s="10">
        <f t="shared" si="236"/>
        <v>3.3124590734157349</v>
      </c>
      <c r="AA468">
        <f t="shared" si="214"/>
        <v>1138100.3181067398</v>
      </c>
      <c r="AB468" s="10">
        <f t="shared" si="215"/>
        <v>1.1381003181067397</v>
      </c>
      <c r="AC468" s="10">
        <f t="shared" si="216"/>
        <v>1.0371003181067397</v>
      </c>
      <c r="AD468" s="3">
        <f t="shared" si="217"/>
        <v>150.41338913803332</v>
      </c>
      <c r="AI468" s="94">
        <f t="shared" si="218"/>
        <v>0.13179044542379523</v>
      </c>
    </row>
    <row r="469" spans="2:35">
      <c r="B469" s="39">
        <f t="shared" si="219"/>
        <v>441</v>
      </c>
      <c r="C469" s="42">
        <f t="shared" si="220"/>
        <v>7.9316546762574749</v>
      </c>
      <c r="D469" s="10">
        <f t="shared" si="221"/>
        <v>7.0683453237424274</v>
      </c>
      <c r="E469" s="40">
        <f t="shared" si="222"/>
        <v>31.863309352515145</v>
      </c>
      <c r="F469" s="40">
        <f t="shared" si="223"/>
        <v>46</v>
      </c>
      <c r="G469" s="3">
        <f t="shared" si="224"/>
        <v>69.136690647484855</v>
      </c>
      <c r="H469" s="3">
        <f t="shared" si="225"/>
        <v>111.95687429327049</v>
      </c>
      <c r="I469">
        <f t="shared" si="210"/>
        <v>1.1195687429327048E-4</v>
      </c>
      <c r="J469" s="4">
        <f t="shared" si="226"/>
        <v>945.04642733537048</v>
      </c>
      <c r="K469" s="40">
        <f t="shared" si="227"/>
        <v>8.4411648083334843</v>
      </c>
      <c r="L469" s="40">
        <f t="shared" si="211"/>
        <v>0</v>
      </c>
      <c r="M469" s="10">
        <f t="shared" si="228"/>
        <v>1.1381003181067397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8.607987766049229</v>
      </c>
      <c r="Q469" s="42">
        <f t="shared" si="230"/>
        <v>0.95797762366157269</v>
      </c>
      <c r="R469" s="4">
        <f t="shared" si="231"/>
        <v>59769.425498433295</v>
      </c>
      <c r="S469">
        <f t="shared" si="212"/>
        <v>5.9769425498433298E-5</v>
      </c>
      <c r="T469" s="41">
        <f t="shared" si="213"/>
        <v>7.6508110977020782E-4</v>
      </c>
      <c r="U469" s="42">
        <f t="shared" si="232"/>
        <v>0.10613017808054806</v>
      </c>
      <c r="V469" s="42">
        <f t="shared" si="233"/>
        <v>0.13220491420279692</v>
      </c>
      <c r="W469" s="42">
        <f t="shared" si="234"/>
        <v>0.13180713064736191</v>
      </c>
      <c r="X469" s="42">
        <f t="shared" si="235"/>
        <v>3.977835554350162E-4</v>
      </c>
      <c r="Y469" s="42">
        <f t="shared" si="209"/>
        <v>2.534615694645046E-3</v>
      </c>
      <c r="Z469" s="10">
        <f t="shared" si="236"/>
        <v>3.3128718802197561</v>
      </c>
      <c r="AA469">
        <f t="shared" si="214"/>
        <v>1138229.5641014159</v>
      </c>
      <c r="AB469" s="10">
        <f t="shared" si="215"/>
        <v>1.138229564101416</v>
      </c>
      <c r="AC469" s="10">
        <f t="shared" si="216"/>
        <v>1.037229564101416</v>
      </c>
      <c r="AD469" s="3">
        <f t="shared" si="217"/>
        <v>150.43213402486091</v>
      </c>
      <c r="AI469" s="94">
        <f t="shared" si="218"/>
        <v>0.13180713064736191</v>
      </c>
    </row>
    <row r="470" spans="2:35">
      <c r="B470" s="39">
        <f t="shared" si="219"/>
        <v>442</v>
      </c>
      <c r="C470" s="42">
        <f t="shared" si="220"/>
        <v>7.949640287768263</v>
      </c>
      <c r="D470" s="10">
        <f t="shared" si="221"/>
        <v>7.0503597122316393</v>
      </c>
      <c r="E470" s="40">
        <f t="shared" si="222"/>
        <v>31.899280575536721</v>
      </c>
      <c r="F470" s="40">
        <f t="shared" si="223"/>
        <v>46</v>
      </c>
      <c r="G470" s="3">
        <f t="shared" si="224"/>
        <v>69.100719424463279</v>
      </c>
      <c r="H470" s="3">
        <f t="shared" si="225"/>
        <v>111.95687429327049</v>
      </c>
      <c r="I470">
        <f t="shared" si="210"/>
        <v>1.1195687429327048E-4</v>
      </c>
      <c r="J470" s="4">
        <f t="shared" si="226"/>
        <v>946.84783096928948</v>
      </c>
      <c r="K470" s="40">
        <f t="shared" si="227"/>
        <v>8.4572549648807289</v>
      </c>
      <c r="L470" s="40">
        <f t="shared" si="211"/>
        <v>0</v>
      </c>
      <c r="M470" s="10">
        <f t="shared" si="228"/>
        <v>1.138229564101416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8.6082995918742089</v>
      </c>
      <c r="Q470" s="42">
        <f t="shared" si="230"/>
        <v>0.96006695748631143</v>
      </c>
      <c r="R470" s="4">
        <f t="shared" si="231"/>
        <v>59613.849695487588</v>
      </c>
      <c r="S470">
        <f t="shared" si="212"/>
        <v>5.9613849695487588E-5</v>
      </c>
      <c r="T470" s="41">
        <f t="shared" si="213"/>
        <v>7.6523668557315356E-4</v>
      </c>
      <c r="U470" s="42">
        <f t="shared" si="232"/>
        <v>0.10585392835028949</v>
      </c>
      <c r="V470" s="42">
        <f t="shared" si="233"/>
        <v>0.13221904847738278</v>
      </c>
      <c r="W470" s="42">
        <f t="shared" si="234"/>
        <v>0.13182355677645333</v>
      </c>
      <c r="X470" s="42">
        <f t="shared" si="235"/>
        <v>3.9549170092945118E-4</v>
      </c>
      <c r="Y470" s="42">
        <f t="shared" si="209"/>
        <v>2.5354420088332013E-3</v>
      </c>
      <c r="Z470" s="10">
        <f t="shared" si="236"/>
        <v>3.3132781747573747</v>
      </c>
      <c r="AA470">
        <f t="shared" si="214"/>
        <v>1138356.7711656755</v>
      </c>
      <c r="AB470" s="10">
        <f t="shared" si="215"/>
        <v>1.1383567711656755</v>
      </c>
      <c r="AC470" s="10">
        <f t="shared" si="216"/>
        <v>1.0373567711656755</v>
      </c>
      <c r="AD470" s="3">
        <f t="shared" si="217"/>
        <v>150.45058320024299</v>
      </c>
      <c r="AI470" s="94">
        <f t="shared" si="218"/>
        <v>0.13182355677645333</v>
      </c>
    </row>
    <row r="471" spans="2:35">
      <c r="B471" s="39">
        <f t="shared" si="219"/>
        <v>443</v>
      </c>
      <c r="C471" s="42">
        <f t="shared" si="220"/>
        <v>7.9676258992790512</v>
      </c>
      <c r="D471" s="10">
        <f t="shared" si="221"/>
        <v>7.0323741007208511</v>
      </c>
      <c r="E471" s="40">
        <f t="shared" si="222"/>
        <v>31.935251798558298</v>
      </c>
      <c r="F471" s="40">
        <f t="shared" si="223"/>
        <v>46</v>
      </c>
      <c r="G471" s="3">
        <f t="shared" si="224"/>
        <v>69.064748201441702</v>
      </c>
      <c r="H471" s="3">
        <f t="shared" si="225"/>
        <v>111.95687429327049</v>
      </c>
      <c r="I471">
        <f t="shared" si="210"/>
        <v>1.1195687429327048E-4</v>
      </c>
      <c r="J471" s="4">
        <f t="shared" si="226"/>
        <v>948.65126710194909</v>
      </c>
      <c r="K471" s="40">
        <f t="shared" si="227"/>
        <v>8.4733632757284898</v>
      </c>
      <c r="L471" s="40">
        <f t="shared" si="211"/>
        <v>0</v>
      </c>
      <c r="M471" s="10">
        <f t="shared" si="228"/>
        <v>1.1383567711656755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8.6086064749219542</v>
      </c>
      <c r="Q471" s="42">
        <f t="shared" si="230"/>
        <v>0.96215621682964214</v>
      </c>
      <c r="R471" s="4">
        <f t="shared" si="231"/>
        <v>59458.263115911876</v>
      </c>
      <c r="S471">
        <f t="shared" si="212"/>
        <v>5.9458263115911876E-5</v>
      </c>
      <c r="T471" s="41">
        <f t="shared" si="213"/>
        <v>7.6539227215272933E-4</v>
      </c>
      <c r="U471" s="42">
        <f t="shared" si="232"/>
        <v>0.10557765948440008</v>
      </c>
      <c r="V471" s="42">
        <f t="shared" si="233"/>
        <v>0.13223292109297582</v>
      </c>
      <c r="W471" s="42">
        <f t="shared" si="234"/>
        <v>0.13183972377384534</v>
      </c>
      <c r="X471" s="42">
        <f t="shared" si="235"/>
        <v>3.9319731913048384E-4</v>
      </c>
      <c r="Y471" s="42">
        <f t="shared" si="209"/>
        <v>2.5362635000059672E-3</v>
      </c>
      <c r="Z471" s="10">
        <f t="shared" si="236"/>
        <v>3.3136779561054563</v>
      </c>
      <c r="AA471">
        <f t="shared" si="214"/>
        <v>1138481.9390104939</v>
      </c>
      <c r="AB471" s="10">
        <f t="shared" si="215"/>
        <v>1.1384819390104939</v>
      </c>
      <c r="AC471" s="10">
        <f t="shared" si="216"/>
        <v>1.0374819390104939</v>
      </c>
      <c r="AD471" s="3">
        <f t="shared" si="217"/>
        <v>150.46873662226162</v>
      </c>
      <c r="AI471" s="94">
        <f t="shared" si="218"/>
        <v>0.13183972377384534</v>
      </c>
    </row>
    <row r="472" spans="2:35">
      <c r="B472" s="39">
        <f t="shared" si="219"/>
        <v>444</v>
      </c>
      <c r="C472" s="42">
        <f t="shared" si="220"/>
        <v>7.9856115107898393</v>
      </c>
      <c r="D472" s="10">
        <f t="shared" si="221"/>
        <v>7.014388489210063</v>
      </c>
      <c r="E472" s="40">
        <f t="shared" si="222"/>
        <v>31.971223021579874</v>
      </c>
      <c r="F472" s="40">
        <f t="shared" si="223"/>
        <v>46</v>
      </c>
      <c r="G472" s="3">
        <f t="shared" si="224"/>
        <v>69.028776978420126</v>
      </c>
      <c r="H472" s="3">
        <f t="shared" si="225"/>
        <v>111.95687429327049</v>
      </c>
      <c r="I472">
        <f t="shared" si="210"/>
        <v>1.1195687429327048E-4</v>
      </c>
      <c r="J472" s="4">
        <f t="shared" si="226"/>
        <v>950.45673573334955</v>
      </c>
      <c r="K472" s="40">
        <f t="shared" si="227"/>
        <v>8.4894897408767669</v>
      </c>
      <c r="L472" s="40">
        <f t="shared" si="211"/>
        <v>0</v>
      </c>
      <c r="M472" s="10">
        <f t="shared" si="228"/>
        <v>1.1384819390104939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8.6089084156226949</v>
      </c>
      <c r="Q472" s="42">
        <f t="shared" si="230"/>
        <v>0.96424540289626925</v>
      </c>
      <c r="R472" s="4">
        <f t="shared" si="231"/>
        <v>59302.665979040532</v>
      </c>
      <c r="S472">
        <f t="shared" si="212"/>
        <v>5.9302665979040533E-5</v>
      </c>
      <c r="T472" s="41">
        <f t="shared" si="213"/>
        <v>7.6554786928960069E-4</v>
      </c>
      <c r="U472" s="42">
        <f t="shared" si="232"/>
        <v>0.10530137187234311</v>
      </c>
      <c r="V472" s="42">
        <f t="shared" si="233"/>
        <v>0.13224653202049502</v>
      </c>
      <c r="W472" s="42">
        <f t="shared" si="234"/>
        <v>0.13185563160280536</v>
      </c>
      <c r="X472" s="42">
        <f t="shared" si="235"/>
        <v>3.9090041768966022E-4</v>
      </c>
      <c r="Y472" s="42">
        <f t="shared" si="209"/>
        <v>2.5370801637120432E-3</v>
      </c>
      <c r="Z472" s="10">
        <f t="shared" si="236"/>
        <v>3.3140712233532268</v>
      </c>
      <c r="AA472">
        <f t="shared" si="214"/>
        <v>1138605.0673507161</v>
      </c>
      <c r="AB472" s="10">
        <f t="shared" si="215"/>
        <v>1.1386050673507162</v>
      </c>
      <c r="AC472" s="10">
        <f t="shared" si="216"/>
        <v>1.0376050673507162</v>
      </c>
      <c r="AD472" s="3">
        <f t="shared" si="217"/>
        <v>150.48659424956</v>
      </c>
      <c r="AI472" s="94">
        <f t="shared" si="218"/>
        <v>0.13185563160280536</v>
      </c>
    </row>
    <row r="473" spans="2:35">
      <c r="B473" s="39">
        <f t="shared" si="219"/>
        <v>445</v>
      </c>
      <c r="C473" s="42">
        <f t="shared" si="220"/>
        <v>8.0035971223006275</v>
      </c>
      <c r="D473" s="10">
        <f t="shared" si="221"/>
        <v>6.9964028776992748</v>
      </c>
      <c r="E473" s="40">
        <f t="shared" si="222"/>
        <v>32.00719424460145</v>
      </c>
      <c r="F473" s="40">
        <f t="shared" si="223"/>
        <v>46</v>
      </c>
      <c r="G473" s="3">
        <f t="shared" si="224"/>
        <v>68.99280575539855</v>
      </c>
      <c r="H473" s="3">
        <f t="shared" si="225"/>
        <v>111.95687429327049</v>
      </c>
      <c r="I473">
        <f t="shared" si="210"/>
        <v>1.1195687429327048E-4</v>
      </c>
      <c r="J473" s="4">
        <f t="shared" si="226"/>
        <v>952.26423686349085</v>
      </c>
      <c r="K473" s="40">
        <f t="shared" si="227"/>
        <v>8.5056343603255602</v>
      </c>
      <c r="L473" s="40">
        <f t="shared" si="211"/>
        <v>0</v>
      </c>
      <c r="M473" s="10">
        <f t="shared" si="228"/>
        <v>1.1386050673507162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8.6092054143977848</v>
      </c>
      <c r="Q473" s="42">
        <f t="shared" si="230"/>
        <v>0.96633451689054206</v>
      </c>
      <c r="R473" s="4">
        <f t="shared" si="231"/>
        <v>59147.058504207962</v>
      </c>
      <c r="S473">
        <f t="shared" si="212"/>
        <v>5.9147058504207963E-5</v>
      </c>
      <c r="T473" s="41">
        <f t="shared" si="213"/>
        <v>7.6570347676443323E-4</v>
      </c>
      <c r="U473" s="42">
        <f t="shared" si="232"/>
        <v>0.10502506590358192</v>
      </c>
      <c r="V473" s="42">
        <f t="shared" si="233"/>
        <v>0.13225988123130897</v>
      </c>
      <c r="W473" s="42">
        <f t="shared" si="234"/>
        <v>0.13187128022709246</v>
      </c>
      <c r="X473" s="42">
        <f t="shared" si="235"/>
        <v>3.8860100421650445E-4</v>
      </c>
      <c r="Y473" s="42">
        <f t="shared" si="209"/>
        <v>2.5378919955081404E-3</v>
      </c>
      <c r="Z473" s="10">
        <f t="shared" si="236"/>
        <v>3.3144579756021098</v>
      </c>
      <c r="AA473">
        <f t="shared" si="214"/>
        <v>1138726.1559050062</v>
      </c>
      <c r="AB473" s="10">
        <f t="shared" si="215"/>
        <v>1.1387261559050061</v>
      </c>
      <c r="AC473" s="10">
        <f t="shared" si="216"/>
        <v>1.0377261559050062</v>
      </c>
      <c r="AD473" s="3">
        <f t="shared" si="217"/>
        <v>150.50415604133519</v>
      </c>
      <c r="AI473" s="94">
        <f t="shared" si="218"/>
        <v>0.13187128022709246</v>
      </c>
    </row>
    <row r="474" spans="2:35">
      <c r="B474" s="39">
        <f t="shared" si="219"/>
        <v>446</v>
      </c>
      <c r="C474" s="42">
        <f t="shared" si="220"/>
        <v>8.0215827338114156</v>
      </c>
      <c r="D474" s="10">
        <f t="shared" si="221"/>
        <v>6.9784172661884867</v>
      </c>
      <c r="E474" s="40">
        <f t="shared" si="222"/>
        <v>32.043165467623027</v>
      </c>
      <c r="F474" s="40">
        <f t="shared" si="223"/>
        <v>46</v>
      </c>
      <c r="G474" s="3">
        <f t="shared" si="224"/>
        <v>68.956834532376973</v>
      </c>
      <c r="H474" s="3">
        <f t="shared" si="225"/>
        <v>111.95687429327049</v>
      </c>
      <c r="I474">
        <f t="shared" si="210"/>
        <v>1.1195687429327048E-4</v>
      </c>
      <c r="J474" s="4">
        <f t="shared" si="226"/>
        <v>954.07377049237266</v>
      </c>
      <c r="K474" s="40">
        <f t="shared" si="227"/>
        <v>8.5217971340748679</v>
      </c>
      <c r="L474" s="40">
        <f t="shared" si="211"/>
        <v>0</v>
      </c>
      <c r="M474" s="10">
        <f t="shared" si="228"/>
        <v>1.1387261559050061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8.6094974716595836</v>
      </c>
      <c r="Q474" s="42">
        <f t="shared" si="230"/>
        <v>0.96842356001646113</v>
      </c>
      <c r="R474" s="4">
        <f t="shared" si="231"/>
        <v>58991.440910748592</v>
      </c>
      <c r="S474">
        <f t="shared" si="212"/>
        <v>5.899144091074859E-5</v>
      </c>
      <c r="T474" s="41">
        <f t="shared" si="213"/>
        <v>7.6585909435789262E-4</v>
      </c>
      <c r="U474" s="42">
        <f t="shared" si="232"/>
        <v>0.10474874196757984</v>
      </c>
      <c r="V474" s="42">
        <f t="shared" si="233"/>
        <v>0.13227296869733546</v>
      </c>
      <c r="W474" s="42">
        <f t="shared" si="234"/>
        <v>0.13188666961095102</v>
      </c>
      <c r="X474" s="42">
        <f t="shared" si="235"/>
        <v>3.86299086384434E-4</v>
      </c>
      <c r="Y474" s="42">
        <f t="shared" si="209"/>
        <v>2.5386989909591006E-3</v>
      </c>
      <c r="Z474" s="10">
        <f t="shared" si="236"/>
        <v>3.3148382119658484</v>
      </c>
      <c r="AA474">
        <f t="shared" si="214"/>
        <v>1138845.2043958856</v>
      </c>
      <c r="AB474" s="10">
        <f t="shared" si="215"/>
        <v>1.1388452043958857</v>
      </c>
      <c r="AC474" s="10">
        <f t="shared" si="216"/>
        <v>1.0378452043958857</v>
      </c>
      <c r="AD474" s="3">
        <f t="shared" si="217"/>
        <v>150.52142195734382</v>
      </c>
      <c r="AI474" s="94">
        <f t="shared" si="218"/>
        <v>0.13188666961095102</v>
      </c>
    </row>
    <row r="475" spans="2:35">
      <c r="B475" s="39">
        <f t="shared" si="219"/>
        <v>447</v>
      </c>
      <c r="C475" s="42">
        <f t="shared" si="220"/>
        <v>8.0395683453222038</v>
      </c>
      <c r="D475" s="10">
        <f t="shared" si="221"/>
        <v>6.9604316546776985</v>
      </c>
      <c r="E475" s="40">
        <f t="shared" si="222"/>
        <v>32.079136690644603</v>
      </c>
      <c r="F475" s="40">
        <f t="shared" si="223"/>
        <v>46</v>
      </c>
      <c r="G475" s="3">
        <f t="shared" si="224"/>
        <v>68.920863309355397</v>
      </c>
      <c r="H475" s="3">
        <f t="shared" si="225"/>
        <v>111.95687429327049</v>
      </c>
      <c r="I475">
        <f t="shared" si="210"/>
        <v>1.1195687429327048E-4</v>
      </c>
      <c r="J475" s="4">
        <f t="shared" si="226"/>
        <v>955.88533661999543</v>
      </c>
      <c r="K475" s="40">
        <f t="shared" si="227"/>
        <v>8.5379780621246937</v>
      </c>
      <c r="L475" s="40">
        <f t="shared" si="211"/>
        <v>0</v>
      </c>
      <c r="M475" s="10">
        <f t="shared" si="228"/>
        <v>1.1388452043958857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8.6097845878115589</v>
      </c>
      <c r="Q475" s="42">
        <f t="shared" si="230"/>
        <v>0.9705125334776844</v>
      </c>
      <c r="R475" s="4">
        <f t="shared" si="231"/>
        <v>58835.813417996767</v>
      </c>
      <c r="S475">
        <f t="shared" si="212"/>
        <v>5.8835813417996765E-5</v>
      </c>
      <c r="T475" s="41">
        <f t="shared" si="213"/>
        <v>7.6601472185064445E-4</v>
      </c>
      <c r="U475" s="42">
        <f t="shared" si="232"/>
        <v>0.10447240045380014</v>
      </c>
      <c r="V475" s="42">
        <f t="shared" si="233"/>
        <v>0.13228579439102914</v>
      </c>
      <c r="W475" s="42">
        <f t="shared" si="234"/>
        <v>0.13190179971911586</v>
      </c>
      <c r="X475" s="42">
        <f t="shared" si="235"/>
        <v>3.8399467191327363E-4</v>
      </c>
      <c r="Y475" s="42">
        <f t="shared" si="209"/>
        <v>2.5395011456379787E-3</v>
      </c>
      <c r="Z475" s="10">
        <f t="shared" si="236"/>
        <v>3.3152119315705839</v>
      </c>
      <c r="AA475">
        <f t="shared" si="214"/>
        <v>1138962.2125497563</v>
      </c>
      <c r="AB475" s="10">
        <f t="shared" si="215"/>
        <v>1.1389622125497563</v>
      </c>
      <c r="AC475" s="10">
        <f t="shared" si="216"/>
        <v>1.0379622125497563</v>
      </c>
      <c r="AD475" s="3">
        <f t="shared" si="217"/>
        <v>150.53839195790519</v>
      </c>
      <c r="AI475" s="94">
        <f t="shared" si="218"/>
        <v>0.13190179971911586</v>
      </c>
    </row>
    <row r="476" spans="2:35">
      <c r="B476" s="39">
        <f t="shared" si="219"/>
        <v>448</v>
      </c>
      <c r="C476" s="42">
        <f t="shared" si="220"/>
        <v>8.0575539568329919</v>
      </c>
      <c r="D476" s="10">
        <f t="shared" si="221"/>
        <v>6.9424460431669104</v>
      </c>
      <c r="E476" s="40">
        <f t="shared" si="222"/>
        <v>32.115107913666179</v>
      </c>
      <c r="F476" s="40">
        <f t="shared" si="223"/>
        <v>46</v>
      </c>
      <c r="G476" s="3">
        <f t="shared" si="224"/>
        <v>68.884892086333821</v>
      </c>
      <c r="H476" s="3">
        <f t="shared" si="225"/>
        <v>111.95687429327049</v>
      </c>
      <c r="I476">
        <f t="shared" si="210"/>
        <v>1.1195687429327048E-4</v>
      </c>
      <c r="J476" s="4">
        <f t="shared" si="226"/>
        <v>957.69893524635881</v>
      </c>
      <c r="K476" s="40">
        <f t="shared" si="227"/>
        <v>8.5541771444750339</v>
      </c>
      <c r="L476" s="40">
        <f t="shared" si="211"/>
        <v>0</v>
      </c>
      <c r="M476" s="10">
        <f t="shared" si="228"/>
        <v>1.1389622125497563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8.610066763248339</v>
      </c>
      <c r="Q476" s="42">
        <f t="shared" si="230"/>
        <v>0.97260143847753389</v>
      </c>
      <c r="R476" s="4">
        <f t="shared" si="231"/>
        <v>58680.17624528693</v>
      </c>
      <c r="S476">
        <f t="shared" si="212"/>
        <v>5.8680176245286927E-5</v>
      </c>
      <c r="T476" s="41">
        <f t="shared" si="213"/>
        <v>7.6617035902335428E-4</v>
      </c>
      <c r="U476" s="42">
        <f t="shared" si="232"/>
        <v>0.10419604175170619</v>
      </c>
      <c r="V476" s="42">
        <f t="shared" si="233"/>
        <v>0.13229835828525943</v>
      </c>
      <c r="W476" s="42">
        <f t="shared" si="234"/>
        <v>0.13191667051681474</v>
      </c>
      <c r="X476" s="42">
        <f t="shared" si="235"/>
        <v>3.8168776844468844E-4</v>
      </c>
      <c r="Y476" s="42">
        <f t="shared" si="209"/>
        <v>2.5402984551258644E-3</v>
      </c>
      <c r="Z476" s="10">
        <f t="shared" si="236"/>
        <v>3.3155791335545928</v>
      </c>
      <c r="AA476">
        <f t="shared" si="214"/>
        <v>1139077.1800968219</v>
      </c>
      <c r="AB476" s="10">
        <f t="shared" si="215"/>
        <v>1.1390771800968218</v>
      </c>
      <c r="AC476" s="10">
        <f t="shared" si="216"/>
        <v>1.0380771800968218</v>
      </c>
      <c r="AD476" s="3">
        <f t="shared" si="217"/>
        <v>150.55506600389003</v>
      </c>
      <c r="AI476" s="94">
        <f t="shared" si="218"/>
        <v>0.13191667051681474</v>
      </c>
    </row>
    <row r="477" spans="2:35">
      <c r="B477" s="39">
        <f t="shared" si="219"/>
        <v>449</v>
      </c>
      <c r="C477" s="42">
        <f t="shared" si="220"/>
        <v>8.0755395683437801</v>
      </c>
      <c r="D477" s="10">
        <f t="shared" si="221"/>
        <v>6.9244604316561222</v>
      </c>
      <c r="E477" s="40">
        <f t="shared" si="222"/>
        <v>32.151079136687756</v>
      </c>
      <c r="F477" s="40">
        <f t="shared" si="223"/>
        <v>46</v>
      </c>
      <c r="G477" s="3">
        <f t="shared" si="224"/>
        <v>68.848920863312244</v>
      </c>
      <c r="H477" s="3">
        <f t="shared" si="225"/>
        <v>111.95687429327049</v>
      </c>
      <c r="I477">
        <f t="shared" si="210"/>
        <v>1.1195687429327048E-4</v>
      </c>
      <c r="J477" s="4">
        <f t="shared" si="226"/>
        <v>959.51456637146305</v>
      </c>
      <c r="K477" s="40">
        <f t="shared" si="227"/>
        <v>8.5703943811258902</v>
      </c>
      <c r="L477" s="40">
        <f t="shared" si="211"/>
        <v>0</v>
      </c>
      <c r="M477" s="10">
        <f t="shared" si="228"/>
        <v>1.1390771800968218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8.6103439983555301</v>
      </c>
      <c r="Q477" s="42">
        <f t="shared" si="230"/>
        <v>0.97469027621900195</v>
      </c>
      <c r="R477" s="4">
        <f t="shared" si="231"/>
        <v>58524.529611953447</v>
      </c>
      <c r="S477">
        <f t="shared" si="212"/>
        <v>5.8524529611953445E-5</v>
      </c>
      <c r="T477" s="41">
        <f t="shared" si="213"/>
        <v>7.6632600565668769E-4</v>
      </c>
      <c r="U477" s="42">
        <f t="shared" si="232"/>
        <v>0.10391966625076127</v>
      </c>
      <c r="V477" s="42">
        <f t="shared" si="233"/>
        <v>0.1323106603534841</v>
      </c>
      <c r="W477" s="42">
        <f t="shared" si="234"/>
        <v>0.13193128196975881</v>
      </c>
      <c r="X477" s="42">
        <f t="shared" si="235"/>
        <v>3.7937838372528732E-4</v>
      </c>
      <c r="Y477" s="42">
        <f t="shared" si="209"/>
        <v>2.5410909150120871E-3</v>
      </c>
      <c r="Z477" s="10">
        <f t="shared" si="236"/>
        <v>3.3159398170685206</v>
      </c>
      <c r="AA477">
        <f t="shared" si="214"/>
        <v>1139190.1067711564</v>
      </c>
      <c r="AB477" s="10">
        <f t="shared" si="215"/>
        <v>1.1391901067711565</v>
      </c>
      <c r="AC477" s="10">
        <f t="shared" si="216"/>
        <v>1.0381901067711565</v>
      </c>
      <c r="AD477" s="3">
        <f t="shared" si="217"/>
        <v>150.57144405673046</v>
      </c>
      <c r="AI477" s="94">
        <f t="shared" si="218"/>
        <v>0.13193128196975881</v>
      </c>
    </row>
    <row r="478" spans="2:35">
      <c r="B478" s="39">
        <f t="shared" si="219"/>
        <v>450</v>
      </c>
      <c r="C478" s="42">
        <f t="shared" si="220"/>
        <v>8.0935251798545682</v>
      </c>
      <c r="D478" s="10">
        <f t="shared" si="221"/>
        <v>6.9064748201453341</v>
      </c>
      <c r="E478" s="40">
        <f t="shared" si="222"/>
        <v>32.187050359709332</v>
      </c>
      <c r="F478" s="40">
        <f t="shared" si="223"/>
        <v>46</v>
      </c>
      <c r="G478" s="3">
        <f t="shared" si="224"/>
        <v>68.812949640290668</v>
      </c>
      <c r="H478" s="3">
        <f t="shared" si="225"/>
        <v>111.95687429327049</v>
      </c>
      <c r="I478">
        <f t="shared" si="210"/>
        <v>1.1195687429327048E-4</v>
      </c>
      <c r="J478" s="4">
        <f t="shared" si="226"/>
        <v>961.3322299953079</v>
      </c>
      <c r="K478" s="40">
        <f t="shared" si="227"/>
        <v>8.5866297720772629</v>
      </c>
      <c r="L478" s="40">
        <f t="shared" si="211"/>
        <v>0</v>
      </c>
      <c r="M478" s="10">
        <f t="shared" si="228"/>
        <v>1.1391901067711565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8.6106162935098922</v>
      </c>
      <c r="Q478" s="42">
        <f t="shared" si="230"/>
        <v>0.97677904790475734</v>
      </c>
      <c r="R478" s="4">
        <f t="shared" si="231"/>
        <v>58368.87373733073</v>
      </c>
      <c r="S478">
        <f t="shared" si="212"/>
        <v>5.8368873737330731E-5</v>
      </c>
      <c r="T478" s="41">
        <f t="shared" si="213"/>
        <v>7.6648166153131048E-4</v>
      </c>
      <c r="U478" s="42">
        <f t="shared" si="232"/>
        <v>0.10364327434042869</v>
      </c>
      <c r="V478" s="42">
        <f t="shared" si="233"/>
        <v>0.13232270056965048</v>
      </c>
      <c r="W478" s="42">
        <f t="shared" si="234"/>
        <v>0.13194563404415097</v>
      </c>
      <c r="X478" s="42">
        <f t="shared" si="235"/>
        <v>3.7706652549951425E-4</v>
      </c>
      <c r="Y478" s="42">
        <f t="shared" ref="Y478:Y541" si="239">IF((X478*(Q478-Q477)+Y477)&lt;0,0,X478*(Q478-Q477)+Y477)</f>
        <v>2.5418785208941967E-3</v>
      </c>
      <c r="Z478" s="10">
        <f t="shared" si="236"/>
        <v>3.3162939812753263</v>
      </c>
      <c r="AA478">
        <f t="shared" si="214"/>
        <v>1139300.9923106905</v>
      </c>
      <c r="AB478" s="10">
        <f t="shared" si="215"/>
        <v>1.1393009923106905</v>
      </c>
      <c r="AC478" s="10">
        <f t="shared" si="216"/>
        <v>1.0383009923106905</v>
      </c>
      <c r="AD478" s="3">
        <f t="shared" si="217"/>
        <v>150.58752607841777</v>
      </c>
      <c r="AI478" s="94">
        <f t="shared" si="218"/>
        <v>0.13194563404415097</v>
      </c>
    </row>
    <row r="479" spans="2:35">
      <c r="B479" s="39">
        <f t="shared" si="219"/>
        <v>451</v>
      </c>
      <c r="C479" s="42">
        <f t="shared" si="220"/>
        <v>8.1115107913653564</v>
      </c>
      <c r="D479" s="10">
        <f t="shared" si="221"/>
        <v>6.8884892086345459</v>
      </c>
      <c r="E479" s="40">
        <f t="shared" si="222"/>
        <v>32.223021582730908</v>
      </c>
      <c r="F479" s="40">
        <f t="shared" si="223"/>
        <v>46</v>
      </c>
      <c r="G479" s="3">
        <f t="shared" si="224"/>
        <v>68.776978417269092</v>
      </c>
      <c r="H479" s="3">
        <f t="shared" si="225"/>
        <v>111.95687429327049</v>
      </c>
      <c r="I479">
        <f t="shared" si="210"/>
        <v>1.1195687429327048E-4</v>
      </c>
      <c r="J479" s="4">
        <f t="shared" si="226"/>
        <v>963.15192611789348</v>
      </c>
      <c r="K479" s="40">
        <f t="shared" si="227"/>
        <v>8.6028833173291499</v>
      </c>
      <c r="L479" s="40">
        <f t="shared" si="211"/>
        <v>0</v>
      </c>
      <c r="M479" s="10">
        <f t="shared" si="228"/>
        <v>1.1393009923106905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8.6108836490793035</v>
      </c>
      <c r="Q479" s="42">
        <f t="shared" si="230"/>
        <v>0.97886775473715204</v>
      </c>
      <c r="R479" s="4">
        <f t="shared" si="231"/>
        <v>58213.208840753177</v>
      </c>
      <c r="S479">
        <f t="shared" si="212"/>
        <v>5.8213208840753176E-5</v>
      </c>
      <c r="T479" s="41">
        <f t="shared" si="213"/>
        <v>7.66637326427888E-4</v>
      </c>
      <c r="U479" s="42">
        <f t="shared" si="232"/>
        <v>0.10336686641017179</v>
      </c>
      <c r="V479" s="42">
        <f t="shared" si="233"/>
        <v>0.13233447890817862</v>
      </c>
      <c r="W479" s="42">
        <f t="shared" si="234"/>
        <v>0.13195972670668427</v>
      </c>
      <c r="X479" s="42">
        <f t="shared" si="235"/>
        <v>3.7475220149435495E-4</v>
      </c>
      <c r="Y479" s="42">
        <f t="shared" si="239"/>
        <v>2.5426612683779131E-3</v>
      </c>
      <c r="Z479" s="10">
        <f t="shared" si="236"/>
        <v>3.3166416253501878</v>
      </c>
      <c r="AA479">
        <f t="shared" si="214"/>
        <v>1139409.8364571799</v>
      </c>
      <c r="AB479" s="10">
        <f t="shared" si="215"/>
        <v>1.1394098364571799</v>
      </c>
      <c r="AC479" s="10">
        <f t="shared" si="216"/>
        <v>1.0384098364571799</v>
      </c>
      <c r="AD479" s="3">
        <f t="shared" si="217"/>
        <v>150.60331203149818</v>
      </c>
      <c r="AI479" s="94">
        <f t="shared" si="218"/>
        <v>0.13195972670668427</v>
      </c>
    </row>
    <row r="480" spans="2:35">
      <c r="B480" s="39">
        <f t="shared" si="219"/>
        <v>452</v>
      </c>
      <c r="C480" s="42">
        <f t="shared" si="220"/>
        <v>8.1294964028761445</v>
      </c>
      <c r="D480" s="10">
        <f t="shared" si="221"/>
        <v>6.8705035971237578</v>
      </c>
      <c r="E480" s="40">
        <f t="shared" si="222"/>
        <v>32.258992805752484</v>
      </c>
      <c r="F480" s="40">
        <f t="shared" si="223"/>
        <v>46</v>
      </c>
      <c r="G480" s="3">
        <f t="shared" si="224"/>
        <v>68.741007194247516</v>
      </c>
      <c r="H480" s="3">
        <f t="shared" si="225"/>
        <v>111.95687429327049</v>
      </c>
      <c r="I480">
        <f t="shared" si="210"/>
        <v>1.1195687429327048E-4</v>
      </c>
      <c r="J480" s="4">
        <f t="shared" si="226"/>
        <v>964.97365473922002</v>
      </c>
      <c r="K480" s="40">
        <f t="shared" si="227"/>
        <v>8.6191550168815567</v>
      </c>
      <c r="L480" s="40">
        <f t="shared" si="211"/>
        <v>0</v>
      </c>
      <c r="M480" s="10">
        <f t="shared" si="228"/>
        <v>1.1394098364571799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8.6111460654226857</v>
      </c>
      <c r="Q480" s="42">
        <f t="shared" si="230"/>
        <v>0.98095639791822731</v>
      </c>
      <c r="R480" s="4">
        <f t="shared" si="231"/>
        <v>58057.535141555156</v>
      </c>
      <c r="S480">
        <f t="shared" si="212"/>
        <v>5.8057535141555157E-5</v>
      </c>
      <c r="T480" s="41">
        <f t="shared" si="213"/>
        <v>7.6679300012708605E-4</v>
      </c>
      <c r="U480" s="42">
        <f t="shared" si="232"/>
        <v>0.10309044284945383</v>
      </c>
      <c r="V480" s="42">
        <f t="shared" si="233"/>
        <v>0.13234599534404376</v>
      </c>
      <c r="W480" s="42">
        <f t="shared" si="234"/>
        <v>0.13197355992453799</v>
      </c>
      <c r="X480" s="42">
        <f t="shared" si="235"/>
        <v>3.7243541950576775E-4</v>
      </c>
      <c r="Y480" s="42">
        <f t="shared" si="239"/>
        <v>2.5434391530772546E-3</v>
      </c>
      <c r="Z480" s="10">
        <f t="shared" si="236"/>
        <v>3.316982748480636</v>
      </c>
      <c r="AA480">
        <f t="shared" si="214"/>
        <v>1139516.6389562478</v>
      </c>
      <c r="AB480" s="10">
        <f t="shared" si="215"/>
        <v>1.1395166389562479</v>
      </c>
      <c r="AC480" s="10">
        <f t="shared" si="216"/>
        <v>1.0385166389562479</v>
      </c>
      <c r="AD480" s="3">
        <f t="shared" si="217"/>
        <v>150.61880187907875</v>
      </c>
      <c r="AI480" s="94">
        <f t="shared" si="218"/>
        <v>0.13197355992453799</v>
      </c>
    </row>
    <row r="481" spans="2:35">
      <c r="B481" s="39">
        <f t="shared" si="219"/>
        <v>453</v>
      </c>
      <c r="C481" s="42">
        <f t="shared" si="220"/>
        <v>8.1474820143869326</v>
      </c>
      <c r="D481" s="10">
        <f t="shared" si="221"/>
        <v>6.8525179856129697</v>
      </c>
      <c r="E481" s="40">
        <f t="shared" si="222"/>
        <v>32.294964028774061</v>
      </c>
      <c r="F481" s="40">
        <f t="shared" si="223"/>
        <v>46</v>
      </c>
      <c r="G481" s="3">
        <f t="shared" si="224"/>
        <v>68.705035971225939</v>
      </c>
      <c r="H481" s="3">
        <f t="shared" si="225"/>
        <v>111.95687429327049</v>
      </c>
      <c r="I481">
        <f t="shared" si="210"/>
        <v>1.1195687429327048E-4</v>
      </c>
      <c r="J481" s="4">
        <f t="shared" si="226"/>
        <v>966.79741585928707</v>
      </c>
      <c r="K481" s="40">
        <f t="shared" si="227"/>
        <v>8.6354448707344762</v>
      </c>
      <c r="L481" s="40">
        <f t="shared" si="211"/>
        <v>0</v>
      </c>
      <c r="M481" s="10">
        <f t="shared" si="228"/>
        <v>1.1395166389562479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8.6114035428901232</v>
      </c>
      <c r="Q481" s="42">
        <f t="shared" si="230"/>
        <v>0.98304497864971996</v>
      </c>
      <c r="R481" s="4">
        <f t="shared" si="231"/>
        <v>57901.852859071107</v>
      </c>
      <c r="S481">
        <f t="shared" si="212"/>
        <v>5.7901852859071106E-5</v>
      </c>
      <c r="T481" s="41">
        <f t="shared" si="213"/>
        <v>7.6694868240957008E-4</v>
      </c>
      <c r="U481" s="42">
        <f t="shared" si="232"/>
        <v>0.1028140040477382</v>
      </c>
      <c r="V481" s="42">
        <f t="shared" si="233"/>
        <v>0.13235724985266198</v>
      </c>
      <c r="W481" s="42">
        <f t="shared" si="234"/>
        <v>0.13198713366538287</v>
      </c>
      <c r="X481" s="42">
        <f t="shared" si="235"/>
        <v>3.7011618727911255E-4</v>
      </c>
      <c r="Y481" s="42">
        <f t="shared" si="239"/>
        <v>2.5442121706144194E-3</v>
      </c>
      <c r="Z481" s="10">
        <f t="shared" si="236"/>
        <v>3.3173173498663702</v>
      </c>
      <c r="AA481">
        <f t="shared" si="214"/>
        <v>1139621.3995573279</v>
      </c>
      <c r="AB481" s="10">
        <f t="shared" si="215"/>
        <v>1.1396213995573279</v>
      </c>
      <c r="AC481" s="10">
        <f t="shared" si="216"/>
        <v>1.0386213995573279</v>
      </c>
      <c r="AD481" s="3">
        <f t="shared" si="217"/>
        <v>150.63399558481913</v>
      </c>
      <c r="AI481" s="94">
        <f t="shared" si="218"/>
        <v>0.13198713366538287</v>
      </c>
    </row>
    <row r="482" spans="2:35">
      <c r="B482" s="39">
        <f t="shared" si="219"/>
        <v>454</v>
      </c>
      <c r="C482" s="42">
        <f t="shared" si="220"/>
        <v>8.1654676258977208</v>
      </c>
      <c r="D482" s="10">
        <f t="shared" si="221"/>
        <v>6.8345323741021815</v>
      </c>
      <c r="E482" s="40">
        <f t="shared" si="222"/>
        <v>32.330935251795637</v>
      </c>
      <c r="F482" s="40">
        <f t="shared" si="223"/>
        <v>46</v>
      </c>
      <c r="G482" s="3">
        <f t="shared" si="224"/>
        <v>68.669064748204363</v>
      </c>
      <c r="H482" s="3">
        <f t="shared" si="225"/>
        <v>111.95687429327049</v>
      </c>
      <c r="I482">
        <f t="shared" si="210"/>
        <v>1.1195687429327048E-4</v>
      </c>
      <c r="J482" s="4">
        <f t="shared" si="226"/>
        <v>968.62320947809485</v>
      </c>
      <c r="K482" s="40">
        <f t="shared" si="227"/>
        <v>8.6517528788879101</v>
      </c>
      <c r="L482" s="40">
        <f t="shared" si="211"/>
        <v>0</v>
      </c>
      <c r="M482" s="10">
        <f t="shared" si="228"/>
        <v>1.1396213995573279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8.6116560818227139</v>
      </c>
      <c r="Q482" s="42">
        <f t="shared" si="230"/>
        <v>0.98513349813306894</v>
      </c>
      <c r="R482" s="4">
        <f t="shared" si="231"/>
        <v>57746.162212635412</v>
      </c>
      <c r="S482">
        <f t="shared" si="212"/>
        <v>5.7746162212635413E-5</v>
      </c>
      <c r="T482" s="41">
        <f t="shared" si="213"/>
        <v>7.671043730560058E-4</v>
      </c>
      <c r="U482" s="42">
        <f t="shared" si="232"/>
        <v>0.1025375503944882</v>
      </c>
      <c r="V482" s="42">
        <f t="shared" si="233"/>
        <v>0.13236824241002848</v>
      </c>
      <c r="W482" s="42">
        <f t="shared" si="234"/>
        <v>0.13200044789737389</v>
      </c>
      <c r="X482" s="42">
        <f t="shared" si="235"/>
        <v>3.6779451265459007E-4</v>
      </c>
      <c r="Y482" s="42">
        <f t="shared" si="239"/>
        <v>2.5449803166199673E-3</v>
      </c>
      <c r="Z482" s="10">
        <f t="shared" si="236"/>
        <v>3.3176454287194632</v>
      </c>
      <c r="AA482">
        <f t="shared" si="214"/>
        <v>1139724.118013727</v>
      </c>
      <c r="AB482" s="10">
        <f t="shared" si="215"/>
        <v>1.139724118013727</v>
      </c>
      <c r="AC482" s="10">
        <f t="shared" si="216"/>
        <v>1.038724118013727</v>
      </c>
      <c r="AD482" s="3">
        <f t="shared" si="217"/>
        <v>150.64889311294084</v>
      </c>
      <c r="AI482" s="94">
        <f t="shared" si="218"/>
        <v>0.13200044789737389</v>
      </c>
    </row>
    <row r="483" spans="2:35">
      <c r="B483" s="39">
        <f t="shared" si="219"/>
        <v>455</v>
      </c>
      <c r="C483" s="42">
        <f t="shared" si="220"/>
        <v>8.1834532374085089</v>
      </c>
      <c r="D483" s="10">
        <f t="shared" si="221"/>
        <v>6.8165467625913934</v>
      </c>
      <c r="E483" s="40">
        <f t="shared" si="222"/>
        <v>32.366906474817213</v>
      </c>
      <c r="F483" s="40">
        <f t="shared" si="223"/>
        <v>46</v>
      </c>
      <c r="G483" s="3">
        <f t="shared" si="224"/>
        <v>68.633093525182787</v>
      </c>
      <c r="H483" s="3">
        <f t="shared" si="225"/>
        <v>111.95687429327049</v>
      </c>
      <c r="I483">
        <f t="shared" si="210"/>
        <v>1.1195687429327048E-4</v>
      </c>
      <c r="J483" s="4">
        <f t="shared" si="226"/>
        <v>970.45103559564348</v>
      </c>
      <c r="K483" s="40">
        <f t="shared" si="227"/>
        <v>8.668079041341862</v>
      </c>
      <c r="L483" s="40">
        <f t="shared" si="211"/>
        <v>0</v>
      </c>
      <c r="M483" s="10">
        <f t="shared" si="228"/>
        <v>1.139724118013727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8.6119036825527395</v>
      </c>
      <c r="Q483" s="42">
        <f t="shared" si="230"/>
        <v>0.98722195756942166</v>
      </c>
      <c r="R483" s="4">
        <f t="shared" si="231"/>
        <v>57590.463421582448</v>
      </c>
      <c r="S483">
        <f t="shared" si="212"/>
        <v>5.7590463421582449E-5</v>
      </c>
      <c r="T483" s="41">
        <f t="shared" si="213"/>
        <v>7.6726007184705876E-4</v>
      </c>
      <c r="U483" s="42">
        <f t="shared" si="232"/>
        <v>0.1022610822791671</v>
      </c>
      <c r="V483" s="42">
        <f t="shared" si="233"/>
        <v>0.13237897299261181</v>
      </c>
      <c r="W483" s="42">
        <f t="shared" si="234"/>
        <v>0.13201350258915842</v>
      </c>
      <c r="X483" s="42">
        <f t="shared" si="235"/>
        <v>3.6547040345338844E-4</v>
      </c>
      <c r="Y483" s="42">
        <f t="shared" si="239"/>
        <v>2.545743586732767E-3</v>
      </c>
      <c r="Z483" s="10">
        <f t="shared" si="236"/>
        <v>3.3179669842642627</v>
      </c>
      <c r="AA483">
        <f t="shared" si="214"/>
        <v>1139824.794082596</v>
      </c>
      <c r="AB483" s="10">
        <f t="shared" si="215"/>
        <v>1.1398247940825961</v>
      </c>
      <c r="AC483" s="10">
        <f t="shared" si="216"/>
        <v>1.0388247940825961</v>
      </c>
      <c r="AD483" s="3">
        <f t="shared" si="217"/>
        <v>150.66349442822278</v>
      </c>
      <c r="AI483" s="94">
        <f t="shared" si="218"/>
        <v>0.13201350258915842</v>
      </c>
    </row>
    <row r="484" spans="2:35">
      <c r="B484" s="39">
        <f t="shared" si="219"/>
        <v>456</v>
      </c>
      <c r="C484" s="42">
        <f t="shared" si="220"/>
        <v>8.2014388489192971</v>
      </c>
      <c r="D484" s="10">
        <f t="shared" si="221"/>
        <v>6.7985611510806052</v>
      </c>
      <c r="E484" s="40">
        <f t="shared" si="222"/>
        <v>32.40287769783879</v>
      </c>
      <c r="F484" s="40">
        <f t="shared" si="223"/>
        <v>46</v>
      </c>
      <c r="G484" s="3">
        <f t="shared" si="224"/>
        <v>68.59712230216121</v>
      </c>
      <c r="H484" s="3">
        <f t="shared" si="225"/>
        <v>111.95687429327049</v>
      </c>
      <c r="I484">
        <f t="shared" si="210"/>
        <v>1.1195687429327048E-4</v>
      </c>
      <c r="J484" s="4">
        <f t="shared" si="226"/>
        <v>972.28089421193295</v>
      </c>
      <c r="K484" s="40">
        <f t="shared" si="227"/>
        <v>8.6844233580963319</v>
      </c>
      <c r="L484" s="40">
        <f t="shared" si="211"/>
        <v>0</v>
      </c>
      <c r="M484" s="10">
        <f t="shared" si="228"/>
        <v>1.1398247940825961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8.6121463454035894</v>
      </c>
      <c r="Q484" s="42">
        <f t="shared" si="230"/>
        <v>0.98931035815963997</v>
      </c>
      <c r="R484" s="4">
        <f t="shared" si="231"/>
        <v>57434.756705246611</v>
      </c>
      <c r="S484">
        <f t="shared" si="212"/>
        <v>5.7434756705246612E-5</v>
      </c>
      <c r="T484" s="41">
        <f t="shared" si="213"/>
        <v>7.6741577856339455E-4</v>
      </c>
      <c r="U484" s="42">
        <f t="shared" si="232"/>
        <v>0.10198460009123821</v>
      </c>
      <c r="V484" s="42">
        <f t="shared" si="233"/>
        <v>0.13238944157738791</v>
      </c>
      <c r="W484" s="42">
        <f t="shared" si="234"/>
        <v>0.1320262977098722</v>
      </c>
      <c r="X484" s="42">
        <f t="shared" si="235"/>
        <v>3.6314386751570837E-4</v>
      </c>
      <c r="Y484" s="42">
        <f t="shared" si="239"/>
        <v>2.546501976600021E-3</v>
      </c>
      <c r="Z484" s="10">
        <f t="shared" si="236"/>
        <v>3.3182820157373922</v>
      </c>
      <c r="AA484">
        <f t="shared" si="214"/>
        <v>1139923.4275249285</v>
      </c>
      <c r="AB484" s="10">
        <f t="shared" si="215"/>
        <v>1.1399234275249284</v>
      </c>
      <c r="AC484" s="10">
        <f t="shared" si="216"/>
        <v>1.0389234275249284</v>
      </c>
      <c r="AD484" s="3">
        <f t="shared" si="217"/>
        <v>150.6777994960012</v>
      </c>
      <c r="AI484" s="94">
        <f t="shared" si="218"/>
        <v>0.1320262977098722</v>
      </c>
    </row>
    <row r="485" spans="2:35">
      <c r="B485" s="39">
        <f t="shared" si="219"/>
        <v>457</v>
      </c>
      <c r="C485" s="42">
        <f t="shared" si="220"/>
        <v>8.2194244604300852</v>
      </c>
      <c r="D485" s="10">
        <f t="shared" si="221"/>
        <v>6.7805755395698171</v>
      </c>
      <c r="E485" s="40">
        <f t="shared" si="222"/>
        <v>32.438848920860366</v>
      </c>
      <c r="F485" s="40">
        <f t="shared" si="223"/>
        <v>46</v>
      </c>
      <c r="G485" s="3">
        <f t="shared" si="224"/>
        <v>68.561151079139634</v>
      </c>
      <c r="H485" s="3">
        <f t="shared" si="225"/>
        <v>111.95687429327049</v>
      </c>
      <c r="I485">
        <f t="shared" si="210"/>
        <v>1.1195687429327048E-4</v>
      </c>
      <c r="J485" s="4">
        <f t="shared" si="226"/>
        <v>974.11278532696315</v>
      </c>
      <c r="K485" s="40">
        <f t="shared" si="227"/>
        <v>8.7007858291513163</v>
      </c>
      <c r="L485" s="40">
        <f t="shared" si="211"/>
        <v>0</v>
      </c>
      <c r="M485" s="10">
        <f t="shared" si="228"/>
        <v>1.1399234275249284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8.6123840706897585</v>
      </c>
      <c r="Q485" s="42">
        <f t="shared" si="230"/>
        <v>0.99139870110430706</v>
      </c>
      <c r="R485" s="4">
        <f t="shared" si="231"/>
        <v>57279.04228296232</v>
      </c>
      <c r="S485">
        <f t="shared" si="212"/>
        <v>5.727904228296232E-5</v>
      </c>
      <c r="T485" s="41">
        <f t="shared" si="213"/>
        <v>7.6757149298567885E-4</v>
      </c>
      <c r="U485" s="42">
        <f t="shared" si="232"/>
        <v>0.10170810422016488</v>
      </c>
      <c r="V485" s="42">
        <f t="shared" si="233"/>
        <v>0.13239964814179678</v>
      </c>
      <c r="W485" s="42">
        <f t="shared" si="234"/>
        <v>0.13203883322913942</v>
      </c>
      <c r="X485" s="42">
        <f t="shared" si="235"/>
        <v>3.6081491265735344E-4</v>
      </c>
      <c r="Y485" s="42">
        <f t="shared" si="239"/>
        <v>2.5472554818771996E-3</v>
      </c>
      <c r="Z485" s="10">
        <f t="shared" si="236"/>
        <v>3.3185905223876335</v>
      </c>
      <c r="AA485">
        <f t="shared" si="214"/>
        <v>1140020.0181055248</v>
      </c>
      <c r="AB485" s="10">
        <f t="shared" si="215"/>
        <v>1.1400200181055249</v>
      </c>
      <c r="AC485" s="10">
        <f t="shared" si="216"/>
        <v>1.0390200181055249</v>
      </c>
      <c r="AD485" s="3">
        <f t="shared" si="217"/>
        <v>150.6918082821646</v>
      </c>
      <c r="AI485" s="94">
        <f t="shared" si="218"/>
        <v>0.13203883322913942</v>
      </c>
    </row>
    <row r="486" spans="2:35">
      <c r="B486" s="39">
        <f t="shared" si="219"/>
        <v>458</v>
      </c>
      <c r="C486" s="42">
        <f t="shared" si="220"/>
        <v>8.2374100719408734</v>
      </c>
      <c r="D486" s="10">
        <f t="shared" si="221"/>
        <v>6.7625899280590289</v>
      </c>
      <c r="E486" s="40">
        <f t="shared" si="222"/>
        <v>32.474820143881942</v>
      </c>
      <c r="F486" s="40">
        <f t="shared" si="223"/>
        <v>46</v>
      </c>
      <c r="G486" s="3">
        <f t="shared" si="224"/>
        <v>68.525179856118058</v>
      </c>
      <c r="H486" s="3">
        <f t="shared" si="225"/>
        <v>111.95687429327049</v>
      </c>
      <c r="I486">
        <f t="shared" si="210"/>
        <v>1.1195687429327048E-4</v>
      </c>
      <c r="J486" s="4">
        <f t="shared" si="226"/>
        <v>975.94670894073386</v>
      </c>
      <c r="K486" s="40">
        <f t="shared" si="227"/>
        <v>8.717166454506815</v>
      </c>
      <c r="L486" s="40">
        <f t="shared" si="211"/>
        <v>0</v>
      </c>
      <c r="M486" s="10">
        <f t="shared" si="228"/>
        <v>1.1400200181055249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8.6126168587167751</v>
      </c>
      <c r="Q486" s="42">
        <f t="shared" si="230"/>
        <v>0.99348698760373311</v>
      </c>
      <c r="R486" s="4">
        <f t="shared" si="231"/>
        <v>57123.32037406398</v>
      </c>
      <c r="S486">
        <f t="shared" si="212"/>
        <v>5.7123320374063984E-5</v>
      </c>
      <c r="T486" s="41">
        <f t="shared" si="213"/>
        <v>7.6772721489457723E-4</v>
      </c>
      <c r="U486" s="42">
        <f t="shared" si="232"/>
        <v>0.10143159505541045</v>
      </c>
      <c r="V486" s="42">
        <f t="shared" si="233"/>
        <v>0.13240959266385285</v>
      </c>
      <c r="W486" s="42">
        <f t="shared" si="234"/>
        <v>0.13205110911706824</v>
      </c>
      <c r="X486" s="42">
        <f t="shared" si="235"/>
        <v>3.5848354678461036E-4</v>
      </c>
      <c r="Y486" s="42">
        <f t="shared" si="239"/>
        <v>2.5480040982282163E-3</v>
      </c>
      <c r="Z486" s="10">
        <f t="shared" si="236"/>
        <v>3.3188925034761247</v>
      </c>
      <c r="AA486">
        <f t="shared" si="214"/>
        <v>1140114.5655930545</v>
      </c>
      <c r="AB486" s="10">
        <f t="shared" si="215"/>
        <v>1.1401145655930545</v>
      </c>
      <c r="AC486" s="10">
        <f t="shared" si="216"/>
        <v>1.0391145655930545</v>
      </c>
      <c r="AD486" s="3">
        <f t="shared" si="217"/>
        <v>150.70552075316238</v>
      </c>
      <c r="AI486" s="94">
        <f t="shared" si="218"/>
        <v>0.13205110911706824</v>
      </c>
    </row>
    <row r="487" spans="2:35">
      <c r="B487" s="39">
        <f t="shared" si="219"/>
        <v>459</v>
      </c>
      <c r="C487" s="42">
        <f t="shared" si="220"/>
        <v>8.2553956834516615</v>
      </c>
      <c r="D487" s="10">
        <f t="shared" si="221"/>
        <v>6.7446043165482408</v>
      </c>
      <c r="E487" s="40">
        <f t="shared" si="222"/>
        <v>32.510791366903518</v>
      </c>
      <c r="F487" s="40">
        <f t="shared" si="223"/>
        <v>46</v>
      </c>
      <c r="G487" s="3">
        <f t="shared" si="224"/>
        <v>68.489208633096482</v>
      </c>
      <c r="H487" s="3">
        <f t="shared" si="225"/>
        <v>111.95687429327049</v>
      </c>
      <c r="I487">
        <f t="shared" ref="I487:I550" si="240">H487/1000^2</f>
        <v>1.1195687429327048E-4</v>
      </c>
      <c r="J487" s="4">
        <f t="shared" si="226"/>
        <v>977.78266505324552</v>
      </c>
      <c r="K487" s="40">
        <f t="shared" si="227"/>
        <v>8.7335652341628318</v>
      </c>
      <c r="L487" s="40">
        <f t="shared" ref="L487:L550" si="241">IF((gstar-K487)&lt;0,0,gstar-K487)</f>
        <v>0</v>
      </c>
      <c r="M487" s="10">
        <f t="shared" si="228"/>
        <v>1.1401145655930545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8.6128447097813474</v>
      </c>
      <c r="Q487" s="42">
        <f t="shared" si="230"/>
        <v>0.9955752188579623</v>
      </c>
      <c r="R487" s="4">
        <f t="shared" si="231"/>
        <v>56967.591197885951</v>
      </c>
      <c r="S487">
        <f t="shared" ref="S487:S550" si="242">R487/1000^3</f>
        <v>5.6967591197885953E-5</v>
      </c>
      <c r="T487" s="41">
        <f t="shared" ref="T487:T550" si="243">(vc/1000^3-S487)</f>
        <v>7.6788294407075517E-4</v>
      </c>
      <c r="U487" s="42">
        <f t="shared" si="232"/>
        <v>0.10115507298643817</v>
      </c>
      <c r="V487" s="42">
        <f t="shared" si="233"/>
        <v>0.13241927512207344</v>
      </c>
      <c r="W487" s="42">
        <f t="shared" si="234"/>
        <v>0.13206312534425824</v>
      </c>
      <c r="X487" s="42">
        <f t="shared" si="235"/>
        <v>3.5614977781520119E-4</v>
      </c>
      <c r="Y487" s="42">
        <f t="shared" si="239"/>
        <v>2.548747821325437E-3</v>
      </c>
      <c r="Z487" s="10">
        <f t="shared" si="236"/>
        <v>3.3191879582763426</v>
      </c>
      <c r="AA487">
        <f t="shared" ref="AA487:AA550" si="244">Z487*rat*to+patm*1000000</f>
        <v>1140207.0697600497</v>
      </c>
      <c r="AB487" s="10">
        <f t="shared" ref="AB487:AB550" si="245">AA487/1000000</f>
        <v>1.1402070697600497</v>
      </c>
      <c r="AC487" s="10">
        <f t="shared" ref="AC487:AC550" si="246">AB487-patm</f>
        <v>1.0392070697600497</v>
      </c>
      <c r="AD487" s="3">
        <f t="shared" ref="AD487:AD550" si="247">AC487*1000000/6895</f>
        <v>150.71893687600431</v>
      </c>
      <c r="AI487" s="94">
        <f t="shared" ref="AI487:AI550" si="248">($M487-patm)*1000000*$I487/SQRT(rat*to)*SQRT(k)*(2/(k+1))^((k+1)/2/(k-1))</f>
        <v>0.13206312534425824</v>
      </c>
    </row>
    <row r="488" spans="2:35">
      <c r="B488" s="39">
        <f t="shared" ref="B488:B551" si="249">1+B487</f>
        <v>460</v>
      </c>
      <c r="C488" s="42">
        <f t="shared" ref="C488:C551" si="250">xincp+C487</f>
        <v>8.2733812949624497</v>
      </c>
      <c r="D488" s="10">
        <f t="shared" ref="D488:D551" si="251">(F488-E488)/2</f>
        <v>6.7266187050374526</v>
      </c>
      <c r="E488" s="40">
        <f t="shared" ref="E488:E551" si="252">E487+ci*2*xincp</f>
        <v>32.546762589925095</v>
      </c>
      <c r="F488" s="40">
        <f t="shared" ref="F488:F551" si="253">F487-osi*2*xincp</f>
        <v>46</v>
      </c>
      <c r="G488" s="3">
        <f t="shared" ref="G488:G551" si="254">G487-ei*n*2*xincp</f>
        <v>68.453237410074905</v>
      </c>
      <c r="H488" s="3">
        <f t="shared" ref="H488:H551" si="255">PI()/4*(dto+erate*(two-D488)/two)^2</f>
        <v>111.95687429327049</v>
      </c>
      <c r="I488">
        <f t="shared" si="240"/>
        <v>1.1195687429327048E-4</v>
      </c>
      <c r="J488" s="4">
        <f t="shared" ref="J488:J551" si="256">PI()/4*dc^2-PI()/4*(F488^2-E488^2)</f>
        <v>979.62065366449781</v>
      </c>
      <c r="K488" s="40">
        <f t="shared" ref="K488:K551" si="257">J488/H488</f>
        <v>8.749982168119363</v>
      </c>
      <c r="L488" s="40">
        <f t="shared" si="241"/>
        <v>0</v>
      </c>
      <c r="M488" s="10">
        <f t="shared" ref="M488:M551" si="258">AB487</f>
        <v>1.1402070697600497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8.613067624171352</v>
      </c>
      <c r="Q488" s="42">
        <f t="shared" ref="Q488:Q551" si="260">xincp/P488+Q487</f>
        <v>0.99766339606677856</v>
      </c>
      <c r="R488" s="4">
        <f t="shared" ref="R488:R551" si="261">PI()/4*(F488^2-E488^2)*G488</f>
        <v>56811.854973762653</v>
      </c>
      <c r="S488">
        <f t="shared" si="242"/>
        <v>5.6811854973762654E-5</v>
      </c>
      <c r="T488" s="41">
        <f t="shared" si="243"/>
        <v>7.6803868029487856E-4</v>
      </c>
      <c r="U488" s="42">
        <f t="shared" ref="U488:U551" si="262">rhopgrain*R488/1000^2</f>
        <v>0.1008785384027114</v>
      </c>
      <c r="V488" s="42">
        <f t="shared" ref="V488:V551" si="263">(U487-U488)/(Q488-Q487)</f>
        <v>0.13242869549540315</v>
      </c>
      <c r="W488" s="42">
        <f t="shared" ref="W488:W551" si="264">IF(V488&lt;AI488,IF(AB487&gt;pbd,AI488,0),AI488)</f>
        <v>0.13207488188180014</v>
      </c>
      <c r="X488" s="42">
        <f t="shared" ref="X488:X551" si="265">V488-W488</f>
        <v>3.5381361360301011E-4</v>
      </c>
      <c r="Y488" s="42">
        <f t="shared" si="239"/>
        <v>2.5494866468495315E-3</v>
      </c>
      <c r="Z488" s="10">
        <f t="shared" ref="Z488:Z551" si="266">Y488/T488</f>
        <v>3.3194768860738746</v>
      </c>
      <c r="AA488">
        <f t="shared" si="244"/>
        <v>1140297.5303828346</v>
      </c>
      <c r="AB488" s="10">
        <f t="shared" si="245"/>
        <v>1.1402975303828347</v>
      </c>
      <c r="AC488" s="10">
        <f t="shared" si="246"/>
        <v>1.0392975303828347</v>
      </c>
      <c r="AD488" s="3">
        <f t="shared" si="247"/>
        <v>150.73205661825014</v>
      </c>
      <c r="AI488" s="94">
        <f t="shared" si="248"/>
        <v>0.13207488188180014</v>
      </c>
    </row>
    <row r="489" spans="2:35">
      <c r="B489" s="39">
        <f t="shared" si="249"/>
        <v>461</v>
      </c>
      <c r="C489" s="42">
        <f t="shared" si="250"/>
        <v>8.2913669064732378</v>
      </c>
      <c r="D489" s="10">
        <f t="shared" si="251"/>
        <v>6.7086330935266645</v>
      </c>
      <c r="E489" s="40">
        <f t="shared" si="252"/>
        <v>32.582733812946671</v>
      </c>
      <c r="F489" s="40">
        <f t="shared" si="253"/>
        <v>46</v>
      </c>
      <c r="G489" s="3">
        <f t="shared" si="254"/>
        <v>68.417266187053329</v>
      </c>
      <c r="H489" s="3">
        <f t="shared" si="255"/>
        <v>111.95687429327049</v>
      </c>
      <c r="I489">
        <f t="shared" si="240"/>
        <v>1.1195687429327048E-4</v>
      </c>
      <c r="J489" s="4">
        <f t="shared" si="256"/>
        <v>981.46067477449094</v>
      </c>
      <c r="K489" s="40">
        <f t="shared" si="257"/>
        <v>8.7664172563764104</v>
      </c>
      <c r="L489" s="40">
        <f t="shared" si="241"/>
        <v>0</v>
      </c>
      <c r="M489" s="10">
        <f t="shared" si="258"/>
        <v>1.1402975303828347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8.6132856021656679</v>
      </c>
      <c r="Q489" s="42">
        <f t="shared" si="260"/>
        <v>0.99975152042971216</v>
      </c>
      <c r="R489" s="4">
        <f t="shared" si="261"/>
        <v>56656.111921028474</v>
      </c>
      <c r="S489">
        <f t="shared" si="242"/>
        <v>5.6656111921028476E-5</v>
      </c>
      <c r="T489" s="41">
        <f t="shared" si="243"/>
        <v>7.6819442334761265E-4</v>
      </c>
      <c r="U489" s="42">
        <f t="shared" si="262"/>
        <v>0.10060199169369341</v>
      </c>
      <c r="V489" s="42">
        <f t="shared" si="263"/>
        <v>0.13243785376339678</v>
      </c>
      <c r="W489" s="42">
        <f t="shared" si="264"/>
        <v>0.1320863787012666</v>
      </c>
      <c r="X489" s="42">
        <f t="shared" si="265"/>
        <v>3.5147506213017987E-4</v>
      </c>
      <c r="Y489" s="42">
        <f t="shared" si="239"/>
        <v>2.550220570489729E-3</v>
      </c>
      <c r="Z489" s="10">
        <f t="shared" si="266"/>
        <v>3.3197592861667244</v>
      </c>
      <c r="AA489">
        <f t="shared" si="244"/>
        <v>1140385.9472416206</v>
      </c>
      <c r="AB489" s="10">
        <f t="shared" si="245"/>
        <v>1.1403859472416207</v>
      </c>
      <c r="AC489" s="10">
        <f t="shared" si="246"/>
        <v>1.0393859472416207</v>
      </c>
      <c r="AD489" s="3">
        <f t="shared" si="247"/>
        <v>150.74487994802331</v>
      </c>
      <c r="AI489" s="94">
        <f t="shared" si="248"/>
        <v>0.1320863787012666</v>
      </c>
    </row>
    <row r="490" spans="2:35">
      <c r="B490" s="39">
        <f t="shared" si="249"/>
        <v>462</v>
      </c>
      <c r="C490" s="42">
        <f t="shared" si="250"/>
        <v>8.309352517984026</v>
      </c>
      <c r="D490" s="10">
        <f t="shared" si="251"/>
        <v>6.6906474820158763</v>
      </c>
      <c r="E490" s="40">
        <f t="shared" si="252"/>
        <v>32.618705035968247</v>
      </c>
      <c r="F490" s="40">
        <f t="shared" si="253"/>
        <v>46</v>
      </c>
      <c r="G490" s="3">
        <f t="shared" si="254"/>
        <v>68.381294964031753</v>
      </c>
      <c r="H490" s="3">
        <f t="shared" si="255"/>
        <v>111.95687429327049</v>
      </c>
      <c r="I490">
        <f t="shared" si="240"/>
        <v>1.1195687429327048E-4</v>
      </c>
      <c r="J490" s="4">
        <f t="shared" si="256"/>
        <v>983.30272838322469</v>
      </c>
      <c r="K490" s="40">
        <f t="shared" si="257"/>
        <v>8.7828704989339741</v>
      </c>
      <c r="L490" s="40">
        <f t="shared" si="241"/>
        <v>0</v>
      </c>
      <c r="M490" s="10">
        <f t="shared" si="258"/>
        <v>1.1403859472416207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8.6134986440344079</v>
      </c>
      <c r="Q490" s="42">
        <f t="shared" si="260"/>
        <v>1.0018395931460462</v>
      </c>
      <c r="R490" s="4">
        <f t="shared" si="261"/>
        <v>56500.362259017827</v>
      </c>
      <c r="S490">
        <f t="shared" si="242"/>
        <v>5.6500362259017825E-5</v>
      </c>
      <c r="T490" s="41">
        <f t="shared" si="243"/>
        <v>7.6835017300962334E-4</v>
      </c>
      <c r="U490" s="42">
        <f t="shared" si="262"/>
        <v>0.10032543324884759</v>
      </c>
      <c r="V490" s="42">
        <f t="shared" si="263"/>
        <v>0.1324467499059932</v>
      </c>
      <c r="W490" s="42">
        <f t="shared" si="264"/>
        <v>0.13209761577472418</v>
      </c>
      <c r="X490" s="42">
        <f t="shared" si="265"/>
        <v>3.4913413126902437E-4</v>
      </c>
      <c r="Y490" s="42">
        <f t="shared" si="239"/>
        <v>2.550949587943573E-3</v>
      </c>
      <c r="Z490" s="10">
        <f t="shared" si="266"/>
        <v>3.3200351578649587</v>
      </c>
      <c r="AA490">
        <f t="shared" si="244"/>
        <v>1140472.3201203956</v>
      </c>
      <c r="AB490" s="10">
        <f t="shared" si="245"/>
        <v>1.1404723201203957</v>
      </c>
      <c r="AC490" s="10">
        <f t="shared" si="246"/>
        <v>1.0394723201203957</v>
      </c>
      <c r="AD490" s="3">
        <f t="shared" si="247"/>
        <v>150.75740683399502</v>
      </c>
      <c r="AI490" s="94">
        <f t="shared" si="248"/>
        <v>0.13209761577472418</v>
      </c>
    </row>
    <row r="491" spans="2:35">
      <c r="B491" s="39">
        <f t="shared" si="249"/>
        <v>463</v>
      </c>
      <c r="C491" s="42">
        <f t="shared" si="250"/>
        <v>8.3273381294948141</v>
      </c>
      <c r="D491" s="10">
        <f t="shared" si="251"/>
        <v>6.6726618705050882</v>
      </c>
      <c r="E491" s="40">
        <f t="shared" si="252"/>
        <v>32.654676258989824</v>
      </c>
      <c r="F491" s="40">
        <f t="shared" si="253"/>
        <v>46</v>
      </c>
      <c r="G491" s="3">
        <f t="shared" si="254"/>
        <v>68.345323741010176</v>
      </c>
      <c r="H491" s="3">
        <f t="shared" si="255"/>
        <v>111.95687429327049</v>
      </c>
      <c r="I491">
        <f t="shared" si="240"/>
        <v>1.1195687429327048E-4</v>
      </c>
      <c r="J491" s="4">
        <f t="shared" si="256"/>
        <v>985.14681449069906</v>
      </c>
      <c r="K491" s="40">
        <f t="shared" si="257"/>
        <v>8.7993418957920504</v>
      </c>
      <c r="L491" s="40">
        <f t="shared" si="241"/>
        <v>0</v>
      </c>
      <c r="M491" s="10">
        <f t="shared" si="258"/>
        <v>1.1404723201203957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8.6137067500386593</v>
      </c>
      <c r="Q491" s="42">
        <f t="shared" si="260"/>
        <v>1.0039276154148222</v>
      </c>
      <c r="R491" s="4">
        <f t="shared" si="261"/>
        <v>56344.606207065095</v>
      </c>
      <c r="S491">
        <f t="shared" si="242"/>
        <v>5.6344606207065097E-5</v>
      </c>
      <c r="T491" s="41">
        <f t="shared" si="243"/>
        <v>7.685059290615761E-4</v>
      </c>
      <c r="U491" s="42">
        <f t="shared" si="262"/>
        <v>0.10004886345763721</v>
      </c>
      <c r="V491" s="42">
        <f t="shared" si="263"/>
        <v>0.13245538390378445</v>
      </c>
      <c r="W491" s="42">
        <f t="shared" si="264"/>
        <v>0.13210859307471948</v>
      </c>
      <c r="X491" s="42">
        <f t="shared" si="265"/>
        <v>3.4679082906496905E-4</v>
      </c>
      <c r="Y491" s="42">
        <f t="shared" si="239"/>
        <v>2.5516736949172678E-3</v>
      </c>
      <c r="Z491" s="10">
        <f t="shared" si="266"/>
        <v>3.3203045004911296</v>
      </c>
      <c r="AA491">
        <f t="shared" si="244"/>
        <v>1140556.6488070572</v>
      </c>
      <c r="AB491" s="10">
        <f t="shared" si="245"/>
        <v>1.1405566488070571</v>
      </c>
      <c r="AC491" s="10">
        <f t="shared" si="246"/>
        <v>1.0395566488070571</v>
      </c>
      <c r="AD491" s="3">
        <f t="shared" si="247"/>
        <v>150.76963724540349</v>
      </c>
      <c r="AI491" s="94">
        <f t="shared" si="248"/>
        <v>0.13210859307471948</v>
      </c>
    </row>
    <row r="492" spans="2:35">
      <c r="B492" s="39">
        <f t="shared" si="249"/>
        <v>464</v>
      </c>
      <c r="C492" s="42">
        <f t="shared" si="250"/>
        <v>8.3453237410056023</v>
      </c>
      <c r="D492" s="10">
        <f t="shared" si="251"/>
        <v>6.6546762589943</v>
      </c>
      <c r="E492" s="40">
        <f t="shared" si="252"/>
        <v>32.6906474820114</v>
      </c>
      <c r="F492" s="40">
        <f t="shared" si="253"/>
        <v>46</v>
      </c>
      <c r="G492" s="3">
        <f t="shared" si="254"/>
        <v>68.3093525179886</v>
      </c>
      <c r="H492" s="3">
        <f t="shared" si="255"/>
        <v>111.95687429327049</v>
      </c>
      <c r="I492">
        <f t="shared" si="240"/>
        <v>1.1195687429327048E-4</v>
      </c>
      <c r="J492" s="4">
        <f t="shared" si="256"/>
        <v>986.99293309691438</v>
      </c>
      <c r="K492" s="40">
        <f t="shared" si="257"/>
        <v>8.8158314469506465</v>
      </c>
      <c r="L492" s="40">
        <f t="shared" si="241"/>
        <v>0</v>
      </c>
      <c r="M492" s="10">
        <f t="shared" si="258"/>
        <v>1.1405566488070571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8.6139099204308014</v>
      </c>
      <c r="Q492" s="42">
        <f t="shared" si="260"/>
        <v>1.0060155884348476</v>
      </c>
      <c r="R492" s="4">
        <f t="shared" si="261"/>
        <v>56188.843984504667</v>
      </c>
      <c r="S492">
        <f t="shared" si="242"/>
        <v>5.6188843984504664E-5</v>
      </c>
      <c r="T492" s="41">
        <f t="shared" si="243"/>
        <v>7.6866169128413651E-4</v>
      </c>
      <c r="U492" s="42">
        <f t="shared" si="262"/>
        <v>9.9772282709525567E-2</v>
      </c>
      <c r="V492" s="42">
        <f t="shared" si="263"/>
        <v>0.1324637557377428</v>
      </c>
      <c r="W492" s="42">
        <f t="shared" si="264"/>
        <v>0.13211931057429596</v>
      </c>
      <c r="X492" s="42">
        <f t="shared" si="265"/>
        <v>3.4444516344683818E-4</v>
      </c>
      <c r="Y492" s="42">
        <f t="shared" si="239"/>
        <v>2.5523928871254232E-3</v>
      </c>
      <c r="Z492" s="10">
        <f t="shared" si="266"/>
        <v>3.3205673133799101</v>
      </c>
      <c r="AA492">
        <f t="shared" si="244"/>
        <v>1140638.9330932973</v>
      </c>
      <c r="AB492" s="10">
        <f t="shared" si="245"/>
        <v>1.1406389330932973</v>
      </c>
      <c r="AC492" s="10">
        <f t="shared" si="246"/>
        <v>1.0396389330932974</v>
      </c>
      <c r="AD492" s="3">
        <f t="shared" si="247"/>
        <v>150.78157115203734</v>
      </c>
      <c r="AI492" s="94">
        <f t="shared" si="248"/>
        <v>0.13211931057429596</v>
      </c>
    </row>
    <row r="493" spans="2:35">
      <c r="B493" s="39">
        <f t="shared" si="249"/>
        <v>465</v>
      </c>
      <c r="C493" s="42">
        <f t="shared" si="250"/>
        <v>8.3633093525163904</v>
      </c>
      <c r="D493" s="10">
        <f t="shared" si="251"/>
        <v>6.6366906474835119</v>
      </c>
      <c r="E493" s="40">
        <f t="shared" si="252"/>
        <v>32.726618705032976</v>
      </c>
      <c r="F493" s="40">
        <f t="shared" si="253"/>
        <v>46</v>
      </c>
      <c r="G493" s="3">
        <f t="shared" si="254"/>
        <v>68.273381294967024</v>
      </c>
      <c r="H493" s="3">
        <f t="shared" si="255"/>
        <v>111.95687429327049</v>
      </c>
      <c r="I493">
        <f t="shared" si="240"/>
        <v>1.1195687429327048E-4</v>
      </c>
      <c r="J493" s="4">
        <f t="shared" si="256"/>
        <v>988.84108420187044</v>
      </c>
      <c r="K493" s="40">
        <f t="shared" si="257"/>
        <v>8.832339152409757</v>
      </c>
      <c r="L493" s="40">
        <f t="shared" si="241"/>
        <v>0</v>
      </c>
      <c r="M493" s="10">
        <f t="shared" si="258"/>
        <v>1.1406389330932973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8.6141081554542325</v>
      </c>
      <c r="Q493" s="42">
        <f t="shared" si="260"/>
        <v>1.0081035134047007</v>
      </c>
      <c r="R493" s="4">
        <f t="shared" si="261"/>
        <v>56033.075810670947</v>
      </c>
      <c r="S493">
        <f t="shared" si="242"/>
        <v>5.603307581067095E-5</v>
      </c>
      <c r="T493" s="41">
        <f t="shared" si="243"/>
        <v>7.6881745945797024E-4</v>
      </c>
      <c r="U493" s="42">
        <f t="shared" si="262"/>
        <v>9.9495691393975974E-2</v>
      </c>
      <c r="V493" s="42">
        <f t="shared" si="263"/>
        <v>0.13247186538942174</v>
      </c>
      <c r="W493" s="42">
        <f t="shared" si="264"/>
        <v>0.13212976824697945</v>
      </c>
      <c r="X493" s="42">
        <f t="shared" si="265"/>
        <v>3.4209714244229361E-4</v>
      </c>
      <c r="Y493" s="42">
        <f t="shared" si="239"/>
        <v>2.553107160291244E-3</v>
      </c>
      <c r="Z493" s="10">
        <f t="shared" si="266"/>
        <v>3.3208235958783106</v>
      </c>
      <c r="AA493">
        <f t="shared" si="244"/>
        <v>1140719.1727746718</v>
      </c>
      <c r="AB493" s="10">
        <f t="shared" si="245"/>
        <v>1.1407191727746717</v>
      </c>
      <c r="AC493" s="10">
        <f t="shared" si="246"/>
        <v>1.0397191727746717</v>
      </c>
      <c r="AD493" s="3">
        <f t="shared" si="247"/>
        <v>150.79320852424536</v>
      </c>
      <c r="AI493" s="94">
        <f t="shared" si="248"/>
        <v>0.13212976824697945</v>
      </c>
    </row>
    <row r="494" spans="2:35">
      <c r="B494" s="39">
        <f t="shared" si="249"/>
        <v>466</v>
      </c>
      <c r="C494" s="42">
        <f t="shared" si="250"/>
        <v>8.3812949640271786</v>
      </c>
      <c r="D494" s="10">
        <f t="shared" si="251"/>
        <v>6.6187050359727237</v>
      </c>
      <c r="E494" s="40">
        <f t="shared" si="252"/>
        <v>32.762589928054553</v>
      </c>
      <c r="F494" s="40">
        <f t="shared" si="253"/>
        <v>46</v>
      </c>
      <c r="G494" s="3">
        <f t="shared" si="254"/>
        <v>68.237410071945447</v>
      </c>
      <c r="H494" s="3">
        <f t="shared" si="255"/>
        <v>111.95687429327049</v>
      </c>
      <c r="I494">
        <f t="shared" si="240"/>
        <v>1.1195687429327048E-4</v>
      </c>
      <c r="J494" s="4">
        <f t="shared" si="256"/>
        <v>990.69126780556724</v>
      </c>
      <c r="K494" s="40">
        <f t="shared" si="257"/>
        <v>8.8488650121693855</v>
      </c>
      <c r="L494" s="40">
        <f t="shared" si="241"/>
        <v>0</v>
      </c>
      <c r="M494" s="10">
        <f t="shared" si="258"/>
        <v>1.1407191727746717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8.6143014553435453</v>
      </c>
      <c r="Q494" s="42">
        <f t="shared" si="260"/>
        <v>1.0101913915227378</v>
      </c>
      <c r="R494" s="4">
        <f t="shared" si="261"/>
        <v>55877.301904898333</v>
      </c>
      <c r="S494">
        <f t="shared" si="242"/>
        <v>5.5877301904898332E-5</v>
      </c>
      <c r="T494" s="41">
        <f t="shared" si="243"/>
        <v>7.6897323336374288E-4</v>
      </c>
      <c r="U494" s="42">
        <f t="shared" si="262"/>
        <v>9.9219089900451765E-2</v>
      </c>
      <c r="V494" s="42">
        <f t="shared" si="263"/>
        <v>0.13247971284082918</v>
      </c>
      <c r="W494" s="42">
        <f t="shared" si="264"/>
        <v>0.1321399660667866</v>
      </c>
      <c r="X494" s="42">
        <f t="shared" si="265"/>
        <v>3.3974677404258191E-4</v>
      </c>
      <c r="Y494" s="42">
        <f t="shared" si="239"/>
        <v>2.5538165101464411E-3</v>
      </c>
      <c r="Z494" s="10">
        <f t="shared" si="266"/>
        <v>3.3210733473455303</v>
      </c>
      <c r="AA494">
        <f t="shared" si="244"/>
        <v>1140797.3676505513</v>
      </c>
      <c r="AB494" s="10">
        <f t="shared" si="245"/>
        <v>1.1407973676505512</v>
      </c>
      <c r="AC494" s="10">
        <f t="shared" si="246"/>
        <v>1.0397973676505512</v>
      </c>
      <c r="AD494" s="3">
        <f t="shared" si="247"/>
        <v>150.80454933292984</v>
      </c>
      <c r="AI494" s="94">
        <f t="shared" si="248"/>
        <v>0.1321399660667866</v>
      </c>
    </row>
    <row r="495" spans="2:35">
      <c r="B495" s="39">
        <f t="shared" si="249"/>
        <v>467</v>
      </c>
      <c r="C495" s="42">
        <f t="shared" si="250"/>
        <v>8.3992805755379667</v>
      </c>
      <c r="D495" s="10">
        <f t="shared" si="251"/>
        <v>6.6007194244619356</v>
      </c>
      <c r="E495" s="40">
        <f t="shared" si="252"/>
        <v>32.798561151076129</v>
      </c>
      <c r="F495" s="40">
        <f t="shared" si="253"/>
        <v>46</v>
      </c>
      <c r="G495" s="3">
        <f t="shared" si="254"/>
        <v>68.201438848923871</v>
      </c>
      <c r="H495" s="3">
        <f t="shared" si="255"/>
        <v>111.95687429327049</v>
      </c>
      <c r="I495">
        <f t="shared" si="240"/>
        <v>1.1195687429327048E-4</v>
      </c>
      <c r="J495" s="4">
        <f t="shared" si="256"/>
        <v>992.54348390800465</v>
      </c>
      <c r="K495" s="40">
        <f t="shared" si="257"/>
        <v>8.8654090262295266</v>
      </c>
      <c r="L495" s="40">
        <f t="shared" si="241"/>
        <v>0</v>
      </c>
      <c r="M495" s="10">
        <f t="shared" si="258"/>
        <v>1.1407973676505512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8.6144898203244065</v>
      </c>
      <c r="Q495" s="42">
        <f t="shared" si="260"/>
        <v>1.0122792239870997</v>
      </c>
      <c r="R495" s="4">
        <f t="shared" si="261"/>
        <v>55721.522486521229</v>
      </c>
      <c r="S495">
        <f t="shared" si="242"/>
        <v>5.5721522486521229E-5</v>
      </c>
      <c r="T495" s="41">
        <f t="shared" si="243"/>
        <v>7.6912901278211989E-4</v>
      </c>
      <c r="U495" s="42">
        <f t="shared" si="262"/>
        <v>9.8942478618416277E-2</v>
      </c>
      <c r="V495" s="42">
        <f t="shared" si="263"/>
        <v>0.13248729807448251</v>
      </c>
      <c r="W495" s="42">
        <f t="shared" si="264"/>
        <v>0.13214990400821913</v>
      </c>
      <c r="X495" s="42">
        <f t="shared" si="265"/>
        <v>3.3739406626337454E-4</v>
      </c>
      <c r="Y495" s="42">
        <f t="shared" si="239"/>
        <v>2.5545209324312687E-3</v>
      </c>
      <c r="Z495" s="10">
        <f t="shared" si="266"/>
        <v>3.321316567152977</v>
      </c>
      <c r="AA495">
        <f t="shared" si="244"/>
        <v>1140873.5175241292</v>
      </c>
      <c r="AB495" s="10">
        <f t="shared" si="245"/>
        <v>1.1408735175241294</v>
      </c>
      <c r="AC495" s="10">
        <f t="shared" si="246"/>
        <v>1.0398735175241294</v>
      </c>
      <c r="AD495" s="3">
        <f t="shared" si="247"/>
        <v>150.8155935495474</v>
      </c>
      <c r="AI495" s="94">
        <f t="shared" si="248"/>
        <v>0.13214990400821913</v>
      </c>
    </row>
    <row r="496" spans="2:35">
      <c r="B496" s="39">
        <f t="shared" si="249"/>
        <v>468</v>
      </c>
      <c r="C496" s="42">
        <f t="shared" si="250"/>
        <v>8.4172661870487548</v>
      </c>
      <c r="D496" s="10">
        <f t="shared" si="251"/>
        <v>6.5827338129511475</v>
      </c>
      <c r="E496" s="40">
        <f t="shared" si="252"/>
        <v>32.834532374097705</v>
      </c>
      <c r="F496" s="40">
        <f t="shared" si="253"/>
        <v>46</v>
      </c>
      <c r="G496" s="3">
        <f t="shared" si="254"/>
        <v>68.165467625902295</v>
      </c>
      <c r="H496" s="3">
        <f t="shared" si="255"/>
        <v>111.95687429327049</v>
      </c>
      <c r="I496">
        <f t="shared" si="240"/>
        <v>1.1195687429327048E-4</v>
      </c>
      <c r="J496" s="4">
        <f t="shared" si="256"/>
        <v>994.39773250918302</v>
      </c>
      <c r="K496" s="40">
        <f t="shared" si="257"/>
        <v>8.8819711945901858</v>
      </c>
      <c r="L496" s="40">
        <f t="shared" si="241"/>
        <v>0</v>
      </c>
      <c r="M496" s="10">
        <f t="shared" si="258"/>
        <v>1.1408735175241294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8.6146732506135759</v>
      </c>
      <c r="Q496" s="42">
        <f t="shared" si="260"/>
        <v>1.0143670119957171</v>
      </c>
      <c r="R496" s="4">
        <f t="shared" si="261"/>
        <v>55565.737774874011</v>
      </c>
      <c r="S496">
        <f t="shared" si="242"/>
        <v>5.5565737774874011E-5</v>
      </c>
      <c r="T496" s="41">
        <f t="shared" si="243"/>
        <v>7.6928479749376717E-4</v>
      </c>
      <c r="U496" s="42">
        <f t="shared" si="262"/>
        <v>9.8665857937332777E-2</v>
      </c>
      <c r="V496" s="42">
        <f t="shared" si="263"/>
        <v>0.1324946210734704</v>
      </c>
      <c r="W496" s="42">
        <f t="shared" si="264"/>
        <v>0.13215958204626449</v>
      </c>
      <c r="X496" s="42">
        <f t="shared" si="265"/>
        <v>3.3503902720591339E-4</v>
      </c>
      <c r="Y496" s="42">
        <f t="shared" si="239"/>
        <v>2.555220422894688E-3</v>
      </c>
      <c r="Z496" s="10">
        <f t="shared" si="266"/>
        <v>3.3215532546844471</v>
      </c>
      <c r="AA496">
        <f t="shared" si="244"/>
        <v>1140947.6222024781</v>
      </c>
      <c r="AB496" s="10">
        <f t="shared" si="245"/>
        <v>1.1409476222024781</v>
      </c>
      <c r="AC496" s="10">
        <f t="shared" si="246"/>
        <v>1.0399476222024782</v>
      </c>
      <c r="AD496" s="3">
        <f t="shared" si="247"/>
        <v>150.82634114611722</v>
      </c>
      <c r="AI496" s="94">
        <f t="shared" si="248"/>
        <v>0.13215958204626449</v>
      </c>
    </row>
    <row r="497" spans="2:35">
      <c r="B497" s="39">
        <f t="shared" si="249"/>
        <v>469</v>
      </c>
      <c r="C497" s="42">
        <f t="shared" si="250"/>
        <v>8.435251798559543</v>
      </c>
      <c r="D497" s="10">
        <f t="shared" si="251"/>
        <v>6.5647482014403593</v>
      </c>
      <c r="E497" s="40">
        <f t="shared" si="252"/>
        <v>32.870503597119281</v>
      </c>
      <c r="F497" s="40">
        <f t="shared" si="253"/>
        <v>46</v>
      </c>
      <c r="G497" s="3">
        <f t="shared" si="254"/>
        <v>68.129496402880719</v>
      </c>
      <c r="H497" s="3">
        <f t="shared" si="255"/>
        <v>111.95687429327049</v>
      </c>
      <c r="I497">
        <f t="shared" si="240"/>
        <v>1.1195687429327048E-4</v>
      </c>
      <c r="J497" s="4">
        <f t="shared" si="256"/>
        <v>996.25401360910189</v>
      </c>
      <c r="K497" s="40">
        <f t="shared" si="257"/>
        <v>8.8985515172513594</v>
      </c>
      <c r="L497" s="40">
        <f t="shared" si="241"/>
        <v>0</v>
      </c>
      <c r="M497" s="10">
        <f t="shared" si="258"/>
        <v>1.1409476222024781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8.6148517464190491</v>
      </c>
      <c r="Q497" s="42">
        <f t="shared" si="260"/>
        <v>1.0164547567463176</v>
      </c>
      <c r="R497" s="4">
        <f t="shared" si="261"/>
        <v>55409.947989291097</v>
      </c>
      <c r="S497">
        <f t="shared" si="242"/>
        <v>5.5409947989291095E-5</v>
      </c>
      <c r="T497" s="41">
        <f t="shared" si="243"/>
        <v>7.6944058727935007E-4</v>
      </c>
      <c r="U497" s="42">
        <f t="shared" si="262"/>
        <v>9.8389228246664628E-2</v>
      </c>
      <c r="V497" s="42">
        <f t="shared" si="263"/>
        <v>0.13250168182129757</v>
      </c>
      <c r="W497" s="42">
        <f t="shared" si="264"/>
        <v>0.13216900015640309</v>
      </c>
      <c r="X497" s="42">
        <f t="shared" si="265"/>
        <v>3.3268166489447415E-4</v>
      </c>
      <c r="Y497" s="42">
        <f t="shared" si="239"/>
        <v>2.5559149772941925E-3</v>
      </c>
      <c r="Z497" s="10">
        <f t="shared" si="266"/>
        <v>3.3217834093358687</v>
      </c>
      <c r="AA497">
        <f t="shared" si="244"/>
        <v>1141019.6814964688</v>
      </c>
      <c r="AB497" s="10">
        <f t="shared" si="245"/>
        <v>1.1410196814964688</v>
      </c>
      <c r="AC497" s="10">
        <f t="shared" si="246"/>
        <v>1.0400196814964688</v>
      </c>
      <c r="AD497" s="3">
        <f t="shared" si="247"/>
        <v>150.8367920952094</v>
      </c>
      <c r="AI497" s="94">
        <f t="shared" si="248"/>
        <v>0.13216900015640309</v>
      </c>
    </row>
    <row r="498" spans="2:35">
      <c r="B498" s="39">
        <f t="shared" si="249"/>
        <v>470</v>
      </c>
      <c r="C498" s="42">
        <f t="shared" si="250"/>
        <v>8.4532374100703311</v>
      </c>
      <c r="D498" s="10">
        <f t="shared" si="251"/>
        <v>6.5467625899295712</v>
      </c>
      <c r="E498" s="40">
        <f t="shared" si="252"/>
        <v>32.906474820140858</v>
      </c>
      <c r="F498" s="40">
        <f t="shared" si="253"/>
        <v>46</v>
      </c>
      <c r="G498" s="3">
        <f t="shared" si="254"/>
        <v>68.093525179859142</v>
      </c>
      <c r="H498" s="3">
        <f t="shared" si="255"/>
        <v>111.95687429327049</v>
      </c>
      <c r="I498">
        <f t="shared" si="240"/>
        <v>1.1195687429327048E-4</v>
      </c>
      <c r="J498" s="4">
        <f t="shared" si="256"/>
        <v>998.11232720776161</v>
      </c>
      <c r="K498" s="40">
        <f t="shared" si="257"/>
        <v>8.915149994213051</v>
      </c>
      <c r="L498" s="40">
        <f t="shared" si="241"/>
        <v>0</v>
      </c>
      <c r="M498" s="10">
        <f t="shared" si="258"/>
        <v>1.1410196814964688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8.6150253079398684</v>
      </c>
      <c r="Q498" s="42">
        <f t="shared" si="260"/>
        <v>1.0185424594364318</v>
      </c>
      <c r="R498" s="4">
        <f t="shared" si="261"/>
        <v>55254.153349106877</v>
      </c>
      <c r="S498">
        <f t="shared" si="242"/>
        <v>5.5254153349106874E-5</v>
      </c>
      <c r="T498" s="41">
        <f t="shared" si="243"/>
        <v>7.695963819195343E-4</v>
      </c>
      <c r="U498" s="42">
        <f t="shared" si="262"/>
        <v>9.8112589935875114E-2</v>
      </c>
      <c r="V498" s="42">
        <f t="shared" si="263"/>
        <v>0.13250848030203638</v>
      </c>
      <c r="W498" s="42">
        <f t="shared" si="264"/>
        <v>0.13217815831459817</v>
      </c>
      <c r="X498" s="42">
        <f t="shared" si="265"/>
        <v>3.3032198743820906E-4</v>
      </c>
      <c r="Y498" s="42">
        <f t="shared" si="239"/>
        <v>2.5566045913959709E-3</v>
      </c>
      <c r="Z498" s="10">
        <f t="shared" si="266"/>
        <v>3.3220070305154819</v>
      </c>
      <c r="AA498">
        <f t="shared" si="244"/>
        <v>1141089.6952208262</v>
      </c>
      <c r="AB498" s="10">
        <f t="shared" si="245"/>
        <v>1.1410896952208263</v>
      </c>
      <c r="AC498" s="10">
        <f t="shared" si="246"/>
        <v>1.0400896952208263</v>
      </c>
      <c r="AD498" s="3">
        <f t="shared" si="247"/>
        <v>150.84694636995306</v>
      </c>
      <c r="AI498" s="94">
        <f t="shared" si="248"/>
        <v>0.13217815831459817</v>
      </c>
    </row>
    <row r="499" spans="2:35">
      <c r="B499" s="39">
        <f t="shared" si="249"/>
        <v>471</v>
      </c>
      <c r="C499" s="42">
        <f t="shared" si="250"/>
        <v>8.4712230215811193</v>
      </c>
      <c r="D499" s="10">
        <f t="shared" si="251"/>
        <v>6.528776978418783</v>
      </c>
      <c r="E499" s="40">
        <f t="shared" si="252"/>
        <v>32.942446043162434</v>
      </c>
      <c r="F499" s="40">
        <f t="shared" si="253"/>
        <v>46</v>
      </c>
      <c r="G499" s="3">
        <f t="shared" si="254"/>
        <v>68.057553956837566</v>
      </c>
      <c r="H499" s="3">
        <f t="shared" si="255"/>
        <v>111.95687429327049</v>
      </c>
      <c r="I499">
        <f t="shared" si="240"/>
        <v>1.1195687429327048E-4</v>
      </c>
      <c r="J499" s="4">
        <f t="shared" si="256"/>
        <v>999.97267330516229</v>
      </c>
      <c r="K499" s="40">
        <f t="shared" si="257"/>
        <v>8.9317666254752588</v>
      </c>
      <c r="L499" s="40">
        <f t="shared" si="241"/>
        <v>0</v>
      </c>
      <c r="M499" s="10">
        <f t="shared" si="258"/>
        <v>1.1410896952208263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8.6151939353662499</v>
      </c>
      <c r="Q499" s="42">
        <f t="shared" si="260"/>
        <v>1.0206301212633995</v>
      </c>
      <c r="R499" s="4">
        <f t="shared" si="261"/>
        <v>55098.354073655719</v>
      </c>
      <c r="S499">
        <f t="shared" si="242"/>
        <v>5.5098354073655717E-5</v>
      </c>
      <c r="T499" s="41">
        <f t="shared" si="243"/>
        <v>7.6975218119498541E-4</v>
      </c>
      <c r="U499" s="42">
        <f t="shared" si="262"/>
        <v>9.7835943394427513E-2</v>
      </c>
      <c r="V499" s="42">
        <f t="shared" si="263"/>
        <v>0.13251501650027095</v>
      </c>
      <c r="W499" s="42">
        <f t="shared" si="264"/>
        <v>0.13218705649730278</v>
      </c>
      <c r="X499" s="42">
        <f t="shared" si="265"/>
        <v>3.2796000296816952E-4</v>
      </c>
      <c r="Y499" s="42">
        <f t="shared" si="239"/>
        <v>2.5572892609749399E-3</v>
      </c>
      <c r="Z499" s="10">
        <f t="shared" si="266"/>
        <v>3.3222241176438509</v>
      </c>
      <c r="AA499">
        <f t="shared" si="244"/>
        <v>1141157.6631941353</v>
      </c>
      <c r="AB499" s="10">
        <f t="shared" si="245"/>
        <v>1.1411576631941354</v>
      </c>
      <c r="AC499" s="10">
        <f t="shared" si="246"/>
        <v>1.0401576631941354</v>
      </c>
      <c r="AD499" s="3">
        <f t="shared" si="247"/>
        <v>150.85680394403704</v>
      </c>
      <c r="AI499" s="94">
        <f t="shared" si="248"/>
        <v>0.13218705649730278</v>
      </c>
    </row>
    <row r="500" spans="2:35">
      <c r="B500" s="39">
        <f t="shared" si="249"/>
        <v>472</v>
      </c>
      <c r="C500" s="42">
        <f t="shared" si="250"/>
        <v>8.4892086330919074</v>
      </c>
      <c r="D500" s="10">
        <f t="shared" si="251"/>
        <v>6.5107913669079949</v>
      </c>
      <c r="E500" s="40">
        <f t="shared" si="252"/>
        <v>32.97841726618401</v>
      </c>
      <c r="F500" s="40">
        <f t="shared" si="253"/>
        <v>46</v>
      </c>
      <c r="G500" s="3">
        <f t="shared" si="254"/>
        <v>68.02158273381599</v>
      </c>
      <c r="H500" s="3">
        <f t="shared" si="255"/>
        <v>111.95687429327049</v>
      </c>
      <c r="I500">
        <f t="shared" si="240"/>
        <v>1.1195687429327048E-4</v>
      </c>
      <c r="J500" s="4">
        <f t="shared" si="256"/>
        <v>1001.8350519013034</v>
      </c>
      <c r="K500" s="40">
        <f t="shared" si="257"/>
        <v>8.9484014110379793</v>
      </c>
      <c r="L500" s="40">
        <f t="shared" si="241"/>
        <v>0</v>
      </c>
      <c r="M500" s="10">
        <f t="shared" si="258"/>
        <v>1.1411576631941354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8.6153576288796092</v>
      </c>
      <c r="Q500" s="42">
        <f t="shared" si="260"/>
        <v>1.0227177434243762</v>
      </c>
      <c r="R500" s="4">
        <f t="shared" si="261"/>
        <v>54942.550382272078</v>
      </c>
      <c r="S500">
        <f t="shared" si="242"/>
        <v>5.4942550382272076E-5</v>
      </c>
      <c r="T500" s="41">
        <f t="shared" si="243"/>
        <v>7.6990798488636909E-4</v>
      </c>
      <c r="U500" s="42">
        <f t="shared" si="262"/>
        <v>9.7559289011785233E-2</v>
      </c>
      <c r="V500" s="42">
        <f t="shared" si="263"/>
        <v>0.13252129040096425</v>
      </c>
      <c r="W500" s="42">
        <f t="shared" si="264"/>
        <v>0.13219569468146045</v>
      </c>
      <c r="X500" s="42">
        <f t="shared" si="265"/>
        <v>3.2559571950380173E-4</v>
      </c>
      <c r="Y500" s="42">
        <f t="shared" si="239"/>
        <v>2.557968981814495E-3</v>
      </c>
      <c r="Z500" s="10">
        <f t="shared" si="266"/>
        <v>3.3224346701535072</v>
      </c>
      <c r="AA500">
        <f t="shared" si="244"/>
        <v>1141223.5852387259</v>
      </c>
      <c r="AB500" s="10">
        <f t="shared" si="245"/>
        <v>1.1412235852387258</v>
      </c>
      <c r="AC500" s="10">
        <f t="shared" si="246"/>
        <v>1.0402235852387258</v>
      </c>
      <c r="AD500" s="3">
        <f t="shared" si="247"/>
        <v>150.86636479169337</v>
      </c>
      <c r="AI500" s="94">
        <f t="shared" si="248"/>
        <v>0.13219569468146045</v>
      </c>
    </row>
    <row r="501" spans="2:35">
      <c r="B501" s="39">
        <f t="shared" si="249"/>
        <v>473</v>
      </c>
      <c r="C501" s="42">
        <f t="shared" si="250"/>
        <v>8.5071942446026956</v>
      </c>
      <c r="D501" s="10">
        <f t="shared" si="251"/>
        <v>6.4928057553972067</v>
      </c>
      <c r="E501" s="40">
        <f t="shared" si="252"/>
        <v>33.014388489205587</v>
      </c>
      <c r="F501" s="40">
        <f t="shared" si="253"/>
        <v>46</v>
      </c>
      <c r="G501" s="3">
        <f t="shared" si="254"/>
        <v>67.985611510794413</v>
      </c>
      <c r="H501" s="3">
        <f t="shared" si="255"/>
        <v>111.95687429327049</v>
      </c>
      <c r="I501">
        <f t="shared" si="240"/>
        <v>1.1195687429327048E-4</v>
      </c>
      <c r="J501" s="4">
        <f t="shared" si="256"/>
        <v>1003.6994629961853</v>
      </c>
      <c r="K501" s="40">
        <f t="shared" si="257"/>
        <v>8.9650543509012177</v>
      </c>
      <c r="L501" s="40">
        <f t="shared" si="241"/>
        <v>0</v>
      </c>
      <c r="M501" s="10">
        <f t="shared" si="258"/>
        <v>1.1412235852387258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8.6155163886522779</v>
      </c>
      <c r="Q501" s="42">
        <f t="shared" si="260"/>
        <v>1.0248053271163389</v>
      </c>
      <c r="R501" s="4">
        <f t="shared" si="261"/>
        <v>54786.742494290302</v>
      </c>
      <c r="S501">
        <f t="shared" si="242"/>
        <v>5.4786742494290301E-5</v>
      </c>
      <c r="T501" s="41">
        <f t="shared" si="243"/>
        <v>7.7006379277435092E-4</v>
      </c>
      <c r="U501" s="42">
        <f t="shared" si="262"/>
        <v>9.7282627177411513E-2</v>
      </c>
      <c r="V501" s="42">
        <f t="shared" si="263"/>
        <v>0.1325273019897982</v>
      </c>
      <c r="W501" s="42">
        <f t="shared" si="264"/>
        <v>0.13220407284449076</v>
      </c>
      <c r="X501" s="42">
        <f t="shared" si="265"/>
        <v>3.2322914530744096E-4</v>
      </c>
      <c r="Y501" s="42">
        <f t="shared" si="239"/>
        <v>2.5586437497070059E-3</v>
      </c>
      <c r="Z501" s="10">
        <f t="shared" si="266"/>
        <v>3.3226386874895653</v>
      </c>
      <c r="AA501">
        <f t="shared" si="244"/>
        <v>1141287.4611808693</v>
      </c>
      <c r="AB501" s="10">
        <f t="shared" si="245"/>
        <v>1.1412874611808692</v>
      </c>
      <c r="AC501" s="10">
        <f t="shared" si="246"/>
        <v>1.0402874611808692</v>
      </c>
      <c r="AD501" s="3">
        <f t="shared" si="247"/>
        <v>150.87562888772578</v>
      </c>
      <c r="AI501" s="94">
        <f t="shared" si="248"/>
        <v>0.13220407284449076</v>
      </c>
    </row>
    <row r="502" spans="2:35">
      <c r="B502" s="39">
        <f t="shared" si="249"/>
        <v>474</v>
      </c>
      <c r="C502" s="42">
        <f t="shared" si="250"/>
        <v>8.5251798561134837</v>
      </c>
      <c r="D502" s="10">
        <f t="shared" si="251"/>
        <v>6.4748201438864186</v>
      </c>
      <c r="E502" s="40">
        <f t="shared" si="252"/>
        <v>33.050359712227163</v>
      </c>
      <c r="F502" s="40">
        <f t="shared" si="253"/>
        <v>46</v>
      </c>
      <c r="G502" s="3">
        <f t="shared" si="254"/>
        <v>67.949640287772837</v>
      </c>
      <c r="H502" s="3">
        <f t="shared" si="255"/>
        <v>111.95687429327049</v>
      </c>
      <c r="I502">
        <f t="shared" si="240"/>
        <v>1.1195687429327048E-4</v>
      </c>
      <c r="J502" s="4">
        <f t="shared" si="256"/>
        <v>1005.565906589808</v>
      </c>
      <c r="K502" s="40">
        <f t="shared" si="257"/>
        <v>8.9817254450649724</v>
      </c>
      <c r="L502" s="40">
        <f t="shared" si="241"/>
        <v>0</v>
      </c>
      <c r="M502" s="10">
        <f t="shared" si="258"/>
        <v>1.1412874611808692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8.6156702148479898</v>
      </c>
      <c r="Q502" s="42">
        <f t="shared" si="260"/>
        <v>1.0268928735360929</v>
      </c>
      <c r="R502" s="4">
        <f t="shared" si="261"/>
        <v>54630.9306290448</v>
      </c>
      <c r="S502">
        <f t="shared" si="242"/>
        <v>5.4630930629044798E-5</v>
      </c>
      <c r="T502" s="41">
        <f t="shared" si="243"/>
        <v>7.7021960463959636E-4</v>
      </c>
      <c r="U502" s="42">
        <f t="shared" si="262"/>
        <v>9.7005958280769689E-2</v>
      </c>
      <c r="V502" s="42">
        <f t="shared" si="263"/>
        <v>0.13253305125278084</v>
      </c>
      <c r="W502" s="42">
        <f t="shared" si="264"/>
        <v>0.13221219096431419</v>
      </c>
      <c r="X502" s="42">
        <f t="shared" si="265"/>
        <v>3.208602884666456E-4</v>
      </c>
      <c r="Y502" s="42">
        <f t="shared" si="239"/>
        <v>2.5593135604534355E-3</v>
      </c>
      <c r="Z502" s="10">
        <f t="shared" si="266"/>
        <v>3.3228361691091957</v>
      </c>
      <c r="AA502">
        <f t="shared" si="244"/>
        <v>1141349.29085061</v>
      </c>
      <c r="AB502" s="10">
        <f t="shared" si="245"/>
        <v>1.14134929085061</v>
      </c>
      <c r="AC502" s="10">
        <f t="shared" si="246"/>
        <v>1.04034929085061</v>
      </c>
      <c r="AD502" s="3">
        <f t="shared" si="247"/>
        <v>150.88459620748515</v>
      </c>
      <c r="AI502" s="94">
        <f t="shared" si="248"/>
        <v>0.13221219096431419</v>
      </c>
    </row>
    <row r="503" spans="2:35">
      <c r="B503" s="39">
        <f t="shared" si="249"/>
        <v>475</v>
      </c>
      <c r="C503" s="42">
        <f t="shared" si="250"/>
        <v>8.5431654676242719</v>
      </c>
      <c r="D503" s="10">
        <f t="shared" si="251"/>
        <v>6.4568345323756304</v>
      </c>
      <c r="E503" s="40">
        <f t="shared" si="252"/>
        <v>33.086330935248739</v>
      </c>
      <c r="F503" s="40">
        <f t="shared" si="253"/>
        <v>46</v>
      </c>
      <c r="G503" s="3">
        <f t="shared" si="254"/>
        <v>67.913669064751261</v>
      </c>
      <c r="H503" s="3">
        <f t="shared" si="255"/>
        <v>111.95687429327049</v>
      </c>
      <c r="I503">
        <f t="shared" si="240"/>
        <v>1.1195687429327048E-4</v>
      </c>
      <c r="J503" s="4">
        <f t="shared" si="256"/>
        <v>1007.4343826821714</v>
      </c>
      <c r="K503" s="40">
        <f t="shared" si="257"/>
        <v>8.9984146935292415</v>
      </c>
      <c r="L503" s="40">
        <f t="shared" si="241"/>
        <v>0</v>
      </c>
      <c r="M503" s="10">
        <f t="shared" si="258"/>
        <v>1.14134929085061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8.6158191076214639</v>
      </c>
      <c r="Q503" s="42">
        <f t="shared" si="260"/>
        <v>1.028980383880278</v>
      </c>
      <c r="R503" s="4">
        <f t="shared" si="261"/>
        <v>54475.115005869986</v>
      </c>
      <c r="S503">
        <f t="shared" si="242"/>
        <v>5.4475115005869983E-5</v>
      </c>
      <c r="T503" s="41">
        <f t="shared" si="243"/>
        <v>7.7037542026277121E-4</v>
      </c>
      <c r="U503" s="42">
        <f t="shared" si="262"/>
        <v>9.6729282711323097E-2</v>
      </c>
      <c r="V503" s="42">
        <f t="shared" si="263"/>
        <v>0.13253853817648931</v>
      </c>
      <c r="W503" s="42">
        <f t="shared" si="264"/>
        <v>0.13222004901933079</v>
      </c>
      <c r="X503" s="42">
        <f t="shared" si="265"/>
        <v>3.1848915715851356E-4</v>
      </c>
      <c r="Y503" s="42">
        <f t="shared" si="239"/>
        <v>2.5599784098635147E-3</v>
      </c>
      <c r="Z503" s="10">
        <f t="shared" si="266"/>
        <v>3.3230271144818184</v>
      </c>
      <c r="AA503">
        <f t="shared" si="244"/>
        <v>1141409.0740818284</v>
      </c>
      <c r="AB503" s="10">
        <f t="shared" si="245"/>
        <v>1.1414090740818283</v>
      </c>
      <c r="AC503" s="10">
        <f t="shared" si="246"/>
        <v>1.0404090740818284</v>
      </c>
      <c r="AD503" s="3">
        <f t="shared" si="247"/>
        <v>150.89326672687866</v>
      </c>
      <c r="AI503" s="94">
        <f t="shared" si="248"/>
        <v>0.13222004901933079</v>
      </c>
    </row>
    <row r="504" spans="2:35">
      <c r="B504" s="39">
        <f t="shared" si="249"/>
        <v>476</v>
      </c>
      <c r="C504" s="42">
        <f t="shared" si="250"/>
        <v>8.56115107913506</v>
      </c>
      <c r="D504" s="10">
        <f t="shared" si="251"/>
        <v>6.4388489208648423</v>
      </c>
      <c r="E504" s="40">
        <f t="shared" si="252"/>
        <v>33.122302158270315</v>
      </c>
      <c r="F504" s="40">
        <f t="shared" si="253"/>
        <v>46</v>
      </c>
      <c r="G504" s="3">
        <f t="shared" si="254"/>
        <v>67.877697841729685</v>
      </c>
      <c r="H504" s="3">
        <f t="shared" si="255"/>
        <v>111.95687429327049</v>
      </c>
      <c r="I504">
        <f t="shared" si="240"/>
        <v>1.1195687429327048E-4</v>
      </c>
      <c r="J504" s="4">
        <f t="shared" si="256"/>
        <v>1009.3048912732758</v>
      </c>
      <c r="K504" s="40">
        <f t="shared" si="257"/>
        <v>9.0151220962940286</v>
      </c>
      <c r="L504" s="40">
        <f t="shared" si="241"/>
        <v>0</v>
      </c>
      <c r="M504" s="10">
        <f t="shared" si="258"/>
        <v>1.1414090740818283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8.6159630671185692</v>
      </c>
      <c r="Q504" s="42">
        <f t="shared" si="260"/>
        <v>1.0310678593453746</v>
      </c>
      <c r="R504" s="4">
        <f t="shared" si="261"/>
        <v>54319.295844100219</v>
      </c>
      <c r="S504">
        <f t="shared" si="242"/>
        <v>5.4319295844100221E-5</v>
      </c>
      <c r="T504" s="41">
        <f t="shared" si="243"/>
        <v>7.7053123942454093E-4</v>
      </c>
      <c r="U504" s="42">
        <f t="shared" si="262"/>
        <v>9.6452600858534993E-2</v>
      </c>
      <c r="V504" s="42">
        <f t="shared" si="263"/>
        <v>0.13254376274803503</v>
      </c>
      <c r="W504" s="42">
        <f t="shared" si="264"/>
        <v>0.13222764698842804</v>
      </c>
      <c r="X504" s="42">
        <f t="shared" si="265"/>
        <v>3.1611575960699412E-4</v>
      </c>
      <c r="Y504" s="42">
        <f t="shared" si="239"/>
        <v>2.5606382937558248E-3</v>
      </c>
      <c r="Z504" s="10">
        <f t="shared" si="266"/>
        <v>3.3232115230891832</v>
      </c>
      <c r="AA504">
        <f t="shared" si="244"/>
        <v>1141466.8107122655</v>
      </c>
      <c r="AB504" s="10">
        <f t="shared" si="245"/>
        <v>1.1414668107122656</v>
      </c>
      <c r="AC504" s="10">
        <f t="shared" si="246"/>
        <v>1.0404668107122657</v>
      </c>
      <c r="AD504" s="3">
        <f t="shared" si="247"/>
        <v>150.90164042237356</v>
      </c>
      <c r="AI504" s="94">
        <f t="shared" si="248"/>
        <v>0.13222764698842804</v>
      </c>
    </row>
    <row r="505" spans="2:35">
      <c r="B505" s="39">
        <f t="shared" si="249"/>
        <v>477</v>
      </c>
      <c r="C505" s="42">
        <f t="shared" si="250"/>
        <v>8.5791366906458482</v>
      </c>
      <c r="D505" s="10">
        <f t="shared" si="251"/>
        <v>6.4208633093540541</v>
      </c>
      <c r="E505" s="40">
        <f t="shared" si="252"/>
        <v>33.158273381291892</v>
      </c>
      <c r="F505" s="40">
        <f t="shared" si="253"/>
        <v>46</v>
      </c>
      <c r="G505" s="3">
        <f t="shared" si="254"/>
        <v>67.841726618708108</v>
      </c>
      <c r="H505" s="3">
        <f t="shared" si="255"/>
        <v>111.95687429327049</v>
      </c>
      <c r="I505">
        <f t="shared" si="240"/>
        <v>1.1195687429327048E-4</v>
      </c>
      <c r="J505" s="4">
        <f t="shared" si="256"/>
        <v>1011.1774323631206</v>
      </c>
      <c r="K505" s="40">
        <f t="shared" si="257"/>
        <v>9.0318476533593302</v>
      </c>
      <c r="L505" s="40">
        <f t="shared" si="241"/>
        <v>0</v>
      </c>
      <c r="M505" s="10">
        <f t="shared" si="258"/>
        <v>1.1414668107122656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8.6161020934763783</v>
      </c>
      <c r="Q505" s="42">
        <f t="shared" si="260"/>
        <v>1.0331553011277097</v>
      </c>
      <c r="R505" s="4">
        <f t="shared" si="261"/>
        <v>54163.473363069934</v>
      </c>
      <c r="S505">
        <f t="shared" si="242"/>
        <v>5.4163473363069936E-5</v>
      </c>
      <c r="T505" s="41">
        <f t="shared" si="243"/>
        <v>7.7068706190557121E-4</v>
      </c>
      <c r="U505" s="42">
        <f t="shared" si="262"/>
        <v>9.6175913111868766E-2</v>
      </c>
      <c r="V505" s="42">
        <f t="shared" si="263"/>
        <v>0.1325487249549594</v>
      </c>
      <c r="W505" s="42">
        <f t="shared" si="264"/>
        <v>0.13223498485098414</v>
      </c>
      <c r="X505" s="42">
        <f t="shared" si="265"/>
        <v>3.1374010397525187E-4</v>
      </c>
      <c r="Y505" s="42">
        <f t="shared" si="239"/>
        <v>2.5612932079576568E-3</v>
      </c>
      <c r="Z505" s="10">
        <f t="shared" si="266"/>
        <v>3.3233893944251531</v>
      </c>
      <c r="AA505">
        <f t="shared" si="244"/>
        <v>1141522.5005834543</v>
      </c>
      <c r="AB505" s="10">
        <f t="shared" si="245"/>
        <v>1.1415225005834542</v>
      </c>
      <c r="AC505" s="10">
        <f t="shared" si="246"/>
        <v>1.0405225005834542</v>
      </c>
      <c r="AD505" s="3">
        <f t="shared" si="247"/>
        <v>150.90971727098682</v>
      </c>
      <c r="AI505" s="94">
        <f t="shared" si="248"/>
        <v>0.13223498485098414</v>
      </c>
    </row>
    <row r="506" spans="2:35">
      <c r="B506" s="39">
        <f t="shared" si="249"/>
        <v>478</v>
      </c>
      <c r="C506" s="42">
        <f t="shared" si="250"/>
        <v>8.5971223021566363</v>
      </c>
      <c r="D506" s="10">
        <f t="shared" si="251"/>
        <v>6.402877697843266</v>
      </c>
      <c r="E506" s="40">
        <f t="shared" si="252"/>
        <v>33.194244604313468</v>
      </c>
      <c r="F506" s="40">
        <f t="shared" si="253"/>
        <v>46</v>
      </c>
      <c r="G506" s="3">
        <f t="shared" si="254"/>
        <v>67.805755395686532</v>
      </c>
      <c r="H506" s="3">
        <f t="shared" si="255"/>
        <v>111.95687429327049</v>
      </c>
      <c r="I506">
        <f t="shared" si="240"/>
        <v>1.1195687429327048E-4</v>
      </c>
      <c r="J506" s="4">
        <f t="shared" si="256"/>
        <v>1013.0520059517062</v>
      </c>
      <c r="K506" s="40">
        <f t="shared" si="257"/>
        <v>9.0485913647251479</v>
      </c>
      <c r="L506" s="40">
        <f t="shared" si="241"/>
        <v>0</v>
      </c>
      <c r="M506" s="10">
        <f t="shared" si="258"/>
        <v>1.1415225005834542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8.6162361868230075</v>
      </c>
      <c r="Q506" s="42">
        <f t="shared" si="260"/>
        <v>1.0352427104234638</v>
      </c>
      <c r="R506" s="4">
        <f t="shared" si="261"/>
        <v>54007.647782113519</v>
      </c>
      <c r="S506">
        <f t="shared" si="242"/>
        <v>5.4007647782113519E-5</v>
      </c>
      <c r="T506" s="41">
        <f t="shared" si="243"/>
        <v>7.7084288748652762E-4</v>
      </c>
      <c r="U506" s="42">
        <f t="shared" si="262"/>
        <v>9.5899219860787699E-2</v>
      </c>
      <c r="V506" s="42">
        <f t="shared" si="263"/>
        <v>0.13255342478538926</v>
      </c>
      <c r="W506" s="42">
        <f t="shared" si="264"/>
        <v>0.13224206258685919</v>
      </c>
      <c r="X506" s="42">
        <f t="shared" si="265"/>
        <v>3.1136219853006297E-4</v>
      </c>
      <c r="Y506" s="42">
        <f t="shared" si="239"/>
        <v>2.561943148305215E-3</v>
      </c>
      <c r="Z506" s="10">
        <f t="shared" si="266"/>
        <v>3.3235607279959383</v>
      </c>
      <c r="AA506">
        <f t="shared" si="244"/>
        <v>1141576.1435407936</v>
      </c>
      <c r="AB506" s="10">
        <f t="shared" si="245"/>
        <v>1.1415761435407936</v>
      </c>
      <c r="AC506" s="10">
        <f t="shared" si="246"/>
        <v>1.0405761435407936</v>
      </c>
      <c r="AD506" s="3">
        <f t="shared" si="247"/>
        <v>150.91749725029641</v>
      </c>
      <c r="AI506" s="94">
        <f t="shared" si="248"/>
        <v>0.13224206258685919</v>
      </c>
    </row>
    <row r="507" spans="2:35">
      <c r="B507" s="39">
        <f t="shared" si="249"/>
        <v>479</v>
      </c>
      <c r="C507" s="42">
        <f t="shared" si="250"/>
        <v>8.6151079136674245</v>
      </c>
      <c r="D507" s="10">
        <f t="shared" si="251"/>
        <v>6.3848920863324778</v>
      </c>
      <c r="E507" s="40">
        <f t="shared" si="252"/>
        <v>33.230215827335044</v>
      </c>
      <c r="F507" s="40">
        <f t="shared" si="253"/>
        <v>46</v>
      </c>
      <c r="G507" s="3">
        <f t="shared" si="254"/>
        <v>67.769784172664956</v>
      </c>
      <c r="H507" s="3">
        <f t="shared" si="255"/>
        <v>111.95687429327049</v>
      </c>
      <c r="I507">
        <f t="shared" si="240"/>
        <v>1.1195687429327048E-4</v>
      </c>
      <c r="J507" s="4">
        <f t="shared" si="256"/>
        <v>1014.9286120390326</v>
      </c>
      <c r="K507" s="40">
        <f t="shared" si="257"/>
        <v>9.0653532303914819</v>
      </c>
      <c r="L507" s="40">
        <f t="shared" si="241"/>
        <v>0</v>
      </c>
      <c r="M507" s="10">
        <f t="shared" si="258"/>
        <v>1.1415761435407936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8.6163653472777959</v>
      </c>
      <c r="Q507" s="42">
        <f t="shared" si="260"/>
        <v>1.0373300884286769</v>
      </c>
      <c r="R507" s="4">
        <f t="shared" si="261"/>
        <v>53851.819320565352</v>
      </c>
      <c r="S507">
        <f t="shared" si="242"/>
        <v>5.3851819320565349E-5</v>
      </c>
      <c r="T507" s="41">
        <f t="shared" si="243"/>
        <v>7.7099871594807584E-4</v>
      </c>
      <c r="U507" s="42">
        <f t="shared" si="262"/>
        <v>9.5622521494755072E-2</v>
      </c>
      <c r="V507" s="42">
        <f t="shared" si="263"/>
        <v>0.13255786222792029</v>
      </c>
      <c r="W507" s="42">
        <f t="shared" si="264"/>
        <v>0.13224888017640468</v>
      </c>
      <c r="X507" s="42">
        <f t="shared" si="265"/>
        <v>3.0898205151561053E-4</v>
      </c>
      <c r="Y507" s="42">
        <f t="shared" si="239"/>
        <v>2.5625881106435544E-3</v>
      </c>
      <c r="Z507" s="10">
        <f t="shared" si="266"/>
        <v>3.3237255233199843</v>
      </c>
      <c r="AA507">
        <f t="shared" si="244"/>
        <v>1141627.7394335133</v>
      </c>
      <c r="AB507" s="10">
        <f t="shared" si="245"/>
        <v>1.1416277394335133</v>
      </c>
      <c r="AC507" s="10">
        <f t="shared" si="246"/>
        <v>1.0406277394335133</v>
      </c>
      <c r="AD507" s="3">
        <f t="shared" si="247"/>
        <v>150.92498033843557</v>
      </c>
      <c r="AI507" s="94">
        <f t="shared" si="248"/>
        <v>0.13224888017640468</v>
      </c>
    </row>
    <row r="508" spans="2:35">
      <c r="B508" s="39">
        <f t="shared" si="249"/>
        <v>480</v>
      </c>
      <c r="C508" s="42">
        <f t="shared" si="250"/>
        <v>8.6330935251782126</v>
      </c>
      <c r="D508" s="10">
        <f t="shared" si="251"/>
        <v>6.3669064748216897</v>
      </c>
      <c r="E508" s="40">
        <f t="shared" si="252"/>
        <v>33.266187050356621</v>
      </c>
      <c r="F508" s="40">
        <f t="shared" si="253"/>
        <v>46</v>
      </c>
      <c r="G508" s="3">
        <f t="shared" si="254"/>
        <v>67.733812949643379</v>
      </c>
      <c r="H508" s="3">
        <f t="shared" si="255"/>
        <v>111.95687429327049</v>
      </c>
      <c r="I508">
        <f t="shared" si="240"/>
        <v>1.1195687429327048E-4</v>
      </c>
      <c r="J508" s="4">
        <f t="shared" si="256"/>
        <v>1016.8072506250996</v>
      </c>
      <c r="K508" s="40">
        <f t="shared" si="257"/>
        <v>9.0821332503583303</v>
      </c>
      <c r="L508" s="40">
        <f t="shared" si="241"/>
        <v>0</v>
      </c>
      <c r="M508" s="10">
        <f t="shared" si="258"/>
        <v>1.1416277394335133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8.6164895749512187</v>
      </c>
      <c r="Q508" s="42">
        <f t="shared" si="260"/>
        <v>1.0394174363392545</v>
      </c>
      <c r="R508" s="4">
        <f t="shared" si="261"/>
        <v>53695.988197759849</v>
      </c>
      <c r="S508">
        <f t="shared" si="242"/>
        <v>5.3695988197759848E-5</v>
      </c>
      <c r="T508" s="41">
        <f t="shared" si="243"/>
        <v>7.7115454707088135E-4</v>
      </c>
      <c r="U508" s="42">
        <f t="shared" si="262"/>
        <v>9.534581840323425E-2</v>
      </c>
      <c r="V508" s="42">
        <f t="shared" si="263"/>
        <v>0.13256203727161611</v>
      </c>
      <c r="W508" s="42">
        <f t="shared" si="264"/>
        <v>0.13225543760045885</v>
      </c>
      <c r="X508" s="42">
        <f t="shared" si="265"/>
        <v>3.0659967115725939E-4</v>
      </c>
      <c r="Y508" s="42">
        <f t="shared" si="239"/>
        <v>2.5632280908265285E-3</v>
      </c>
      <c r="Z508" s="10">
        <f t="shared" si="266"/>
        <v>3.3238837799278738</v>
      </c>
      <c r="AA508">
        <f t="shared" si="244"/>
        <v>1141677.2881146432</v>
      </c>
      <c r="AB508" s="10">
        <f t="shared" si="245"/>
        <v>1.1416772881146431</v>
      </c>
      <c r="AC508" s="10">
        <f t="shared" si="246"/>
        <v>1.0406772881146431</v>
      </c>
      <c r="AD508" s="3">
        <f t="shared" si="247"/>
        <v>150.93216651408892</v>
      </c>
      <c r="AI508" s="94">
        <f t="shared" si="248"/>
        <v>0.13225543760045885</v>
      </c>
    </row>
    <row r="509" spans="2:35">
      <c r="B509" s="39">
        <f t="shared" si="249"/>
        <v>481</v>
      </c>
      <c r="C509" s="42">
        <f t="shared" si="250"/>
        <v>8.6510791366890007</v>
      </c>
      <c r="D509" s="10">
        <f t="shared" si="251"/>
        <v>6.3489208633109016</v>
      </c>
      <c r="E509" s="40">
        <f t="shared" si="252"/>
        <v>33.302158273378197</v>
      </c>
      <c r="F509" s="40">
        <f t="shared" si="253"/>
        <v>46</v>
      </c>
      <c r="G509" s="3">
        <f t="shared" si="254"/>
        <v>67.697841726621803</v>
      </c>
      <c r="H509" s="3">
        <f t="shared" si="255"/>
        <v>111.95687429327049</v>
      </c>
      <c r="I509">
        <f t="shared" si="240"/>
        <v>1.1195687429327048E-4</v>
      </c>
      <c r="J509" s="4">
        <f t="shared" si="256"/>
        <v>1018.6879217099076</v>
      </c>
      <c r="K509" s="40">
        <f t="shared" si="257"/>
        <v>9.0989314246256967</v>
      </c>
      <c r="L509" s="40">
        <f t="shared" si="241"/>
        <v>0</v>
      </c>
      <c r="M509" s="10">
        <f t="shared" si="258"/>
        <v>1.1416772881146431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8.6166088699448196</v>
      </c>
      <c r="Q509" s="42">
        <f t="shared" si="260"/>
        <v>1.0415047553509742</v>
      </c>
      <c r="R509" s="4">
        <f t="shared" si="261"/>
        <v>53540.154633031387</v>
      </c>
      <c r="S509">
        <f t="shared" si="242"/>
        <v>5.3540154633031388E-5</v>
      </c>
      <c r="T509" s="41">
        <f t="shared" si="243"/>
        <v>7.7131038063560982E-4</v>
      </c>
      <c r="U509" s="42">
        <f t="shared" si="262"/>
        <v>9.5069110975688514E-2</v>
      </c>
      <c r="V509" s="42">
        <f t="shared" si="263"/>
        <v>0.13256594990612766</v>
      </c>
      <c r="W509" s="42">
        <f t="shared" si="264"/>
        <v>0.13226173484034306</v>
      </c>
      <c r="X509" s="42">
        <f t="shared" si="265"/>
        <v>3.0421506578459656E-4</v>
      </c>
      <c r="Y509" s="42">
        <f t="shared" si="239"/>
        <v>2.5638630847169921E-3</v>
      </c>
      <c r="Z509" s="10">
        <f t="shared" si="266"/>
        <v>3.3240354973625563</v>
      </c>
      <c r="AA509">
        <f t="shared" si="244"/>
        <v>1141724.7894410852</v>
      </c>
      <c r="AB509" s="10">
        <f t="shared" si="245"/>
        <v>1.1417247894410851</v>
      </c>
      <c r="AC509" s="10">
        <f t="shared" si="246"/>
        <v>1.0407247894410852</v>
      </c>
      <c r="AD509" s="3">
        <f t="shared" si="247"/>
        <v>150.93905575650257</v>
      </c>
      <c r="AI509" s="94">
        <f t="shared" si="248"/>
        <v>0.13226173484034306</v>
      </c>
    </row>
    <row r="510" spans="2:35">
      <c r="B510" s="39">
        <f t="shared" si="249"/>
        <v>482</v>
      </c>
      <c r="C510" s="42">
        <f t="shared" si="250"/>
        <v>8.6690647481997889</v>
      </c>
      <c r="D510" s="10">
        <f t="shared" si="251"/>
        <v>6.3309352518001134</v>
      </c>
      <c r="E510" s="40">
        <f t="shared" si="252"/>
        <v>33.338129496399773</v>
      </c>
      <c r="F510" s="40">
        <f t="shared" si="253"/>
        <v>46</v>
      </c>
      <c r="G510" s="3">
        <f t="shared" si="254"/>
        <v>67.661870503600227</v>
      </c>
      <c r="H510" s="3">
        <f t="shared" si="255"/>
        <v>111.95687429327049</v>
      </c>
      <c r="I510">
        <f t="shared" si="240"/>
        <v>1.1195687429327048E-4</v>
      </c>
      <c r="J510" s="4">
        <f t="shared" si="256"/>
        <v>1020.5706252934561</v>
      </c>
      <c r="K510" s="40">
        <f t="shared" si="257"/>
        <v>9.1157477531935758</v>
      </c>
      <c r="L510" s="40">
        <f t="shared" si="241"/>
        <v>0</v>
      </c>
      <c r="M510" s="10">
        <f t="shared" si="258"/>
        <v>1.1417247894410851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8.6167232323513829</v>
      </c>
      <c r="Q510" s="42">
        <f t="shared" si="260"/>
        <v>1.0435920466594917</v>
      </c>
      <c r="R510" s="4">
        <f t="shared" si="261"/>
        <v>53384.318845714384</v>
      </c>
      <c r="S510">
        <f t="shared" si="242"/>
        <v>5.3384318845714387E-5</v>
      </c>
      <c r="T510" s="41">
        <f t="shared" si="243"/>
        <v>7.7146621642292684E-4</v>
      </c>
      <c r="U510" s="42">
        <f t="shared" si="262"/>
        <v>9.4792399601581201E-2</v>
      </c>
      <c r="V510" s="42">
        <f t="shared" si="263"/>
        <v>0.13256960012153288</v>
      </c>
      <c r="W510" s="42">
        <f t="shared" si="264"/>
        <v>0.13226777187787064</v>
      </c>
      <c r="X510" s="42">
        <f t="shared" si="265"/>
        <v>3.0182824366223326E-4</v>
      </c>
      <c r="Y510" s="42">
        <f t="shared" si="239"/>
        <v>2.5644930881866534E-3</v>
      </c>
      <c r="Z510" s="10">
        <f t="shared" si="266"/>
        <v>3.3241806751791296</v>
      </c>
      <c r="AA510">
        <f t="shared" si="244"/>
        <v>1141770.2432735441</v>
      </c>
      <c r="AB510" s="10">
        <f t="shared" si="245"/>
        <v>1.1417702432735441</v>
      </c>
      <c r="AC510" s="10">
        <f t="shared" si="246"/>
        <v>1.0407702432735442</v>
      </c>
      <c r="AD510" s="3">
        <f t="shared" si="247"/>
        <v>150.94564804547414</v>
      </c>
      <c r="AI510" s="94">
        <f t="shared" si="248"/>
        <v>0.13226777187787064</v>
      </c>
    </row>
    <row r="511" spans="2:35">
      <c r="B511" s="39">
        <f t="shared" si="249"/>
        <v>483</v>
      </c>
      <c r="C511" s="42">
        <f t="shared" si="250"/>
        <v>8.687050359710577</v>
      </c>
      <c r="D511" s="10">
        <f t="shared" si="251"/>
        <v>6.3129496402893253</v>
      </c>
      <c r="E511" s="40">
        <f t="shared" si="252"/>
        <v>33.374100719421349</v>
      </c>
      <c r="F511" s="40">
        <f t="shared" si="253"/>
        <v>46</v>
      </c>
      <c r="G511" s="3">
        <f t="shared" si="254"/>
        <v>67.625899280578651</v>
      </c>
      <c r="H511" s="3">
        <f t="shared" si="255"/>
        <v>111.95687429327049</v>
      </c>
      <c r="I511">
        <f t="shared" si="240"/>
        <v>1.1195687429327048E-4</v>
      </c>
      <c r="J511" s="4">
        <f t="shared" si="256"/>
        <v>1022.4553613757456</v>
      </c>
      <c r="K511" s="40">
        <f t="shared" si="257"/>
        <v>9.1325822360619746</v>
      </c>
      <c r="L511" s="40">
        <f t="shared" si="241"/>
        <v>0</v>
      </c>
      <c r="M511" s="10">
        <f t="shared" si="258"/>
        <v>1.1417702432735441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8.6168326622547671</v>
      </c>
      <c r="Q511" s="42">
        <f t="shared" si="260"/>
        <v>1.0456793114603473</v>
      </c>
      <c r="R511" s="4">
        <f t="shared" si="261"/>
        <v>53228.481055143217</v>
      </c>
      <c r="S511">
        <f t="shared" si="242"/>
        <v>5.3228481055143215E-5</v>
      </c>
      <c r="T511" s="41">
        <f t="shared" si="243"/>
        <v>7.7162205421349797E-4</v>
      </c>
      <c r="U511" s="42">
        <f t="shared" si="262"/>
        <v>9.4515684670375605E-2</v>
      </c>
      <c r="V511" s="42">
        <f t="shared" si="263"/>
        <v>0.13257298790846361</v>
      </c>
      <c r="W511" s="42">
        <f t="shared" si="264"/>
        <v>0.13227354869533831</v>
      </c>
      <c r="X511" s="42">
        <f t="shared" si="265"/>
        <v>2.9943921312530764E-4</v>
      </c>
      <c r="Y511" s="42">
        <f t="shared" si="239"/>
        <v>2.5651180971162056E-3</v>
      </c>
      <c r="Z511" s="10">
        <f t="shared" si="266"/>
        <v>3.3243193129449748</v>
      </c>
      <c r="AA511">
        <f t="shared" si="244"/>
        <v>1141813.649476571</v>
      </c>
      <c r="AB511" s="10">
        <f t="shared" si="245"/>
        <v>1.1418136494765709</v>
      </c>
      <c r="AC511" s="10">
        <f t="shared" si="246"/>
        <v>1.040813649476571</v>
      </c>
      <c r="AD511" s="3">
        <f t="shared" si="247"/>
        <v>150.9519433613591</v>
      </c>
      <c r="AI511" s="94">
        <f t="shared" si="248"/>
        <v>0.13227354869533831</v>
      </c>
    </row>
    <row r="512" spans="2:35">
      <c r="B512" s="39">
        <f t="shared" si="249"/>
        <v>484</v>
      </c>
      <c r="C512" s="42">
        <f t="shared" si="250"/>
        <v>8.7050359712213652</v>
      </c>
      <c r="D512" s="10">
        <f t="shared" si="251"/>
        <v>6.2949640287785371</v>
      </c>
      <c r="E512" s="40">
        <f t="shared" si="252"/>
        <v>33.410071942442926</v>
      </c>
      <c r="F512" s="40">
        <f t="shared" si="253"/>
        <v>46</v>
      </c>
      <c r="G512" s="3">
        <f t="shared" si="254"/>
        <v>67.589928057557074</v>
      </c>
      <c r="H512" s="3">
        <f t="shared" si="255"/>
        <v>111.95687429327049</v>
      </c>
      <c r="I512">
        <f t="shared" si="240"/>
        <v>1.1195687429327048E-4</v>
      </c>
      <c r="J512" s="4">
        <f t="shared" si="256"/>
        <v>1024.3421299567758</v>
      </c>
      <c r="K512" s="40">
        <f t="shared" si="257"/>
        <v>9.1494348732308879</v>
      </c>
      <c r="L512" s="40">
        <f t="shared" si="241"/>
        <v>0</v>
      </c>
      <c r="M512" s="10">
        <f t="shared" si="258"/>
        <v>1.1418136494765709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8.6169371597300053</v>
      </c>
      <c r="Q512" s="42">
        <f t="shared" si="260"/>
        <v>1.0477665509489722</v>
      </c>
      <c r="R512" s="4">
        <f t="shared" si="261"/>
        <v>53072.641480652303</v>
      </c>
      <c r="S512">
        <f t="shared" si="242"/>
        <v>5.3072641480652305E-5</v>
      </c>
      <c r="T512" s="41">
        <f t="shared" si="243"/>
        <v>7.717778937879889E-4</v>
      </c>
      <c r="U512" s="42">
        <f t="shared" si="262"/>
        <v>9.4238966571535077E-2</v>
      </c>
      <c r="V512" s="42">
        <f t="shared" si="263"/>
        <v>0.13257611325801244</v>
      </c>
      <c r="W512" s="42">
        <f t="shared" si="264"/>
        <v>0.13227906527553152</v>
      </c>
      <c r="X512" s="42">
        <f t="shared" si="265"/>
        <v>2.9704798248092468E-4</v>
      </c>
      <c r="Y512" s="42">
        <f t="shared" si="239"/>
        <v>2.565738107395256E-3</v>
      </c>
      <c r="Z512" s="10">
        <f t="shared" si="266"/>
        <v>3.3244514102396363</v>
      </c>
      <c r="AA512">
        <f t="shared" si="244"/>
        <v>1141855.0079185257</v>
      </c>
      <c r="AB512" s="10">
        <f t="shared" si="245"/>
        <v>1.1418550079185257</v>
      </c>
      <c r="AC512" s="10">
        <f t="shared" si="246"/>
        <v>1.0408550079185257</v>
      </c>
      <c r="AD512" s="3">
        <f t="shared" si="247"/>
        <v>150.95794168506538</v>
      </c>
      <c r="AI512" s="94">
        <f t="shared" si="248"/>
        <v>0.13227906527553152</v>
      </c>
    </row>
    <row r="513" spans="2:35">
      <c r="B513" s="39">
        <f t="shared" si="249"/>
        <v>485</v>
      </c>
      <c r="C513" s="42">
        <f t="shared" si="250"/>
        <v>8.7230215827321533</v>
      </c>
      <c r="D513" s="10">
        <f t="shared" si="251"/>
        <v>6.276978417267749</v>
      </c>
      <c r="E513" s="40">
        <f t="shared" si="252"/>
        <v>33.446043165464502</v>
      </c>
      <c r="F513" s="40">
        <f t="shared" si="253"/>
        <v>46</v>
      </c>
      <c r="G513" s="3">
        <f t="shared" si="254"/>
        <v>67.553956834535498</v>
      </c>
      <c r="H513" s="3">
        <f t="shared" si="255"/>
        <v>111.95687429327049</v>
      </c>
      <c r="I513">
        <f t="shared" si="240"/>
        <v>1.1195687429327048E-4</v>
      </c>
      <c r="J513" s="4">
        <f t="shared" si="256"/>
        <v>1026.2309310365465</v>
      </c>
      <c r="K513" s="40">
        <f t="shared" si="257"/>
        <v>9.1663056647003156</v>
      </c>
      <c r="L513" s="40">
        <f t="shared" si="241"/>
        <v>0</v>
      </c>
      <c r="M513" s="10">
        <f t="shared" si="258"/>
        <v>1.1418550079185257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8.6170367248432349</v>
      </c>
      <c r="Q513" s="42">
        <f t="shared" si="260"/>
        <v>1.0498537663206944</v>
      </c>
      <c r="R513" s="4">
        <f t="shared" si="261"/>
        <v>52916.800341576025</v>
      </c>
      <c r="S513">
        <f t="shared" si="242"/>
        <v>5.2916800341576025E-5</v>
      </c>
      <c r="T513" s="41">
        <f t="shared" si="243"/>
        <v>7.719337349270651E-4</v>
      </c>
      <c r="U513" s="42">
        <f t="shared" si="262"/>
        <v>9.3962245694522897E-2</v>
      </c>
      <c r="V513" s="42">
        <f t="shared" si="263"/>
        <v>0.13257897616183895</v>
      </c>
      <c r="W513" s="42">
        <f t="shared" si="264"/>
        <v>0.13228432160171999</v>
      </c>
      <c r="X513" s="42">
        <f t="shared" si="265"/>
        <v>2.9465456011895652E-4</v>
      </c>
      <c r="Y513" s="42">
        <f t="shared" si="239"/>
        <v>2.5663531149224842E-3</v>
      </c>
      <c r="Z513" s="10">
        <f t="shared" si="266"/>
        <v>3.3245769666549965</v>
      </c>
      <c r="AA513">
        <f t="shared" si="244"/>
        <v>1141894.3184716296</v>
      </c>
      <c r="AB513" s="10">
        <f t="shared" si="245"/>
        <v>1.1418943184716297</v>
      </c>
      <c r="AC513" s="10">
        <f t="shared" si="246"/>
        <v>1.0408943184716297</v>
      </c>
      <c r="AD513" s="3">
        <f t="shared" si="247"/>
        <v>150.96364299806089</v>
      </c>
      <c r="AI513" s="94">
        <f t="shared" si="248"/>
        <v>0.13228432160171999</v>
      </c>
    </row>
    <row r="514" spans="2:35">
      <c r="B514" s="39">
        <f t="shared" si="249"/>
        <v>486</v>
      </c>
      <c r="C514" s="42">
        <f t="shared" si="250"/>
        <v>8.7410071942429415</v>
      </c>
      <c r="D514" s="10">
        <f t="shared" si="251"/>
        <v>6.2589928057569608</v>
      </c>
      <c r="E514" s="40">
        <f t="shared" si="252"/>
        <v>33.482014388486078</v>
      </c>
      <c r="F514" s="40">
        <f t="shared" si="253"/>
        <v>46</v>
      </c>
      <c r="G514" s="3">
        <f t="shared" si="254"/>
        <v>67.517985611513922</v>
      </c>
      <c r="H514" s="3">
        <f t="shared" si="255"/>
        <v>111.95687429327049</v>
      </c>
      <c r="I514">
        <f t="shared" si="240"/>
        <v>1.1195687429327048E-4</v>
      </c>
      <c r="J514" s="4">
        <f t="shared" si="256"/>
        <v>1028.1217646150581</v>
      </c>
      <c r="K514" s="40">
        <f t="shared" si="257"/>
        <v>9.1831946104702613</v>
      </c>
      <c r="L514" s="40">
        <f t="shared" si="241"/>
        <v>0</v>
      </c>
      <c r="M514" s="10">
        <f t="shared" si="258"/>
        <v>1.1418943184716297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8.6171313576518003</v>
      </c>
      <c r="Q514" s="42">
        <f t="shared" si="260"/>
        <v>1.0519409587707453</v>
      </c>
      <c r="R514" s="4">
        <f t="shared" si="261"/>
        <v>52760.957857248774</v>
      </c>
      <c r="S514">
        <f t="shared" si="242"/>
        <v>5.2760957857248775E-5</v>
      </c>
      <c r="T514" s="41">
        <f t="shared" si="243"/>
        <v>7.7208957741139235E-4</v>
      </c>
      <c r="U514" s="42">
        <f t="shared" si="262"/>
        <v>9.3685522428802362E-2</v>
      </c>
      <c r="V514" s="42">
        <f t="shared" si="263"/>
        <v>0.13258157661205583</v>
      </c>
      <c r="W514" s="42">
        <f t="shared" si="264"/>
        <v>0.13228931765766397</v>
      </c>
      <c r="X514" s="42">
        <f t="shared" si="265"/>
        <v>2.9225895439186078E-4</v>
      </c>
      <c r="Y514" s="42">
        <f t="shared" si="239"/>
        <v>2.5669631156055505E-3</v>
      </c>
      <c r="Z514" s="10">
        <f t="shared" si="266"/>
        <v>3.3246959817951227</v>
      </c>
      <c r="AA514">
        <f t="shared" si="244"/>
        <v>1141931.5810119202</v>
      </c>
      <c r="AB514" s="10">
        <f t="shared" si="245"/>
        <v>1.1419315810119202</v>
      </c>
      <c r="AC514" s="10">
        <f t="shared" si="246"/>
        <v>1.0409315810119202</v>
      </c>
      <c r="AD514" s="3">
        <f t="shared" si="247"/>
        <v>150.96904728236697</v>
      </c>
      <c r="AI514" s="94">
        <f t="shared" si="248"/>
        <v>0.13228931765766397</v>
      </c>
    </row>
    <row r="515" spans="2:35">
      <c r="B515" s="39">
        <f t="shared" si="249"/>
        <v>487</v>
      </c>
      <c r="C515" s="42">
        <f t="shared" si="250"/>
        <v>8.7589928057537296</v>
      </c>
      <c r="D515" s="10">
        <f t="shared" si="251"/>
        <v>6.2410071942461727</v>
      </c>
      <c r="E515" s="40">
        <f t="shared" si="252"/>
        <v>33.517985611507655</v>
      </c>
      <c r="F515" s="40">
        <f t="shared" si="253"/>
        <v>46</v>
      </c>
      <c r="G515" s="3">
        <f t="shared" si="254"/>
        <v>67.482014388492345</v>
      </c>
      <c r="H515" s="3">
        <f t="shared" si="255"/>
        <v>111.95687429327049</v>
      </c>
      <c r="I515">
        <f t="shared" si="240"/>
        <v>1.1195687429327048E-4</v>
      </c>
      <c r="J515" s="4">
        <f t="shared" si="256"/>
        <v>1030.0146306923107</v>
      </c>
      <c r="K515" s="40">
        <f t="shared" si="257"/>
        <v>9.200101710540725</v>
      </c>
      <c r="L515" s="40">
        <f t="shared" si="241"/>
        <v>0</v>
      </c>
      <c r="M515" s="10">
        <f t="shared" si="258"/>
        <v>1.1419315810119202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8.6172210582041586</v>
      </c>
      <c r="Q515" s="42">
        <f t="shared" si="260"/>
        <v>1.0540281294942657</v>
      </c>
      <c r="R515" s="4">
        <f t="shared" si="261"/>
        <v>52605.114247004953</v>
      </c>
      <c r="S515">
        <f t="shared" si="242"/>
        <v>5.2605114247004952E-5</v>
      </c>
      <c r="T515" s="41">
        <f t="shared" si="243"/>
        <v>7.7224542102163625E-4</v>
      </c>
      <c r="U515" s="42">
        <f t="shared" si="262"/>
        <v>9.3408797163836821E-2</v>
      </c>
      <c r="V515" s="42">
        <f t="shared" si="263"/>
        <v>0.13258391460129101</v>
      </c>
      <c r="W515" s="42">
        <f t="shared" si="264"/>
        <v>0.13229405342760883</v>
      </c>
      <c r="X515" s="42">
        <f t="shared" si="265"/>
        <v>2.8986117368218212E-4</v>
      </c>
      <c r="Y515" s="42">
        <f t="shared" si="239"/>
        <v>2.5675681053611453E-3</v>
      </c>
      <c r="Z515" s="10">
        <f t="shared" si="266"/>
        <v>3.3248084552763038</v>
      </c>
      <c r="AA515">
        <f t="shared" si="244"/>
        <v>1141966.7954192613</v>
      </c>
      <c r="AB515" s="10">
        <f t="shared" si="245"/>
        <v>1.1419667954192614</v>
      </c>
      <c r="AC515" s="10">
        <f t="shared" si="246"/>
        <v>1.0409667954192614</v>
      </c>
      <c r="AD515" s="3">
        <f t="shared" si="247"/>
        <v>150.97415452056003</v>
      </c>
      <c r="AI515" s="94">
        <f t="shared" si="248"/>
        <v>0.13229405342760883</v>
      </c>
    </row>
    <row r="516" spans="2:35">
      <c r="B516" s="39">
        <f t="shared" si="249"/>
        <v>488</v>
      </c>
      <c r="C516" s="42">
        <f t="shared" si="250"/>
        <v>8.7769784172645178</v>
      </c>
      <c r="D516" s="10">
        <f t="shared" si="251"/>
        <v>6.2230215827353845</v>
      </c>
      <c r="E516" s="40">
        <f t="shared" si="252"/>
        <v>33.553956834529231</v>
      </c>
      <c r="F516" s="40">
        <f t="shared" si="253"/>
        <v>46</v>
      </c>
      <c r="G516" s="3">
        <f t="shared" si="254"/>
        <v>67.446043165470769</v>
      </c>
      <c r="H516" s="3">
        <f t="shared" si="255"/>
        <v>111.95687429327049</v>
      </c>
      <c r="I516">
        <f t="shared" si="240"/>
        <v>1.1195687429327048E-4</v>
      </c>
      <c r="J516" s="4">
        <f t="shared" si="256"/>
        <v>1031.9095292683037</v>
      </c>
      <c r="K516" s="40">
        <f t="shared" si="257"/>
        <v>9.2170269649117014</v>
      </c>
      <c r="L516" s="40">
        <f t="shared" si="241"/>
        <v>0</v>
      </c>
      <c r="M516" s="10">
        <f t="shared" si="258"/>
        <v>1.1419667954192614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8.617305826539905</v>
      </c>
      <c r="Q516" s="42">
        <f t="shared" si="260"/>
        <v>1.0561152796863125</v>
      </c>
      <c r="R516" s="4">
        <f t="shared" si="261"/>
        <v>52449.269730178967</v>
      </c>
      <c r="S516">
        <f t="shared" si="242"/>
        <v>5.2449269730178967E-5</v>
      </c>
      <c r="T516" s="41">
        <f t="shared" si="243"/>
        <v>7.7240126553846224E-4</v>
      </c>
      <c r="U516" s="42">
        <f t="shared" si="262"/>
        <v>9.3132070289089597E-2</v>
      </c>
      <c r="V516" s="42">
        <f t="shared" si="263"/>
        <v>0.13258599012266276</v>
      </c>
      <c r="W516" s="42">
        <f t="shared" si="264"/>
        <v>0.13229852889628635</v>
      </c>
      <c r="X516" s="42">
        <f t="shared" si="265"/>
        <v>2.8746122637640648E-4</v>
      </c>
      <c r="Y516" s="42">
        <f t="shared" si="239"/>
        <v>2.5681680801149828E-3</v>
      </c>
      <c r="Z516" s="10">
        <f t="shared" si="266"/>
        <v>3.3249143867270101</v>
      </c>
      <c r="AA516">
        <f t="shared" si="244"/>
        <v>1141999.96157733</v>
      </c>
      <c r="AB516" s="10">
        <f t="shared" si="245"/>
        <v>1.14199996157733</v>
      </c>
      <c r="AC516" s="10">
        <f t="shared" si="246"/>
        <v>1.04099996157733</v>
      </c>
      <c r="AD516" s="3">
        <f t="shared" si="247"/>
        <v>150.97896469576941</v>
      </c>
      <c r="AI516" s="94">
        <f t="shared" si="248"/>
        <v>0.13229852889628635</v>
      </c>
    </row>
    <row r="517" spans="2:35">
      <c r="B517" s="39">
        <f t="shared" si="249"/>
        <v>489</v>
      </c>
      <c r="C517" s="42">
        <f t="shared" si="250"/>
        <v>8.7949640287753059</v>
      </c>
      <c r="D517" s="10">
        <f t="shared" si="251"/>
        <v>6.2050359712245964</v>
      </c>
      <c r="E517" s="40">
        <f t="shared" si="252"/>
        <v>33.589928057550807</v>
      </c>
      <c r="F517" s="40">
        <f t="shared" si="253"/>
        <v>46</v>
      </c>
      <c r="G517" s="3">
        <f t="shared" si="254"/>
        <v>67.410071942449193</v>
      </c>
      <c r="H517" s="3">
        <f t="shared" si="255"/>
        <v>111.95687429327049</v>
      </c>
      <c r="I517">
        <f t="shared" si="240"/>
        <v>1.1195687429327048E-4</v>
      </c>
      <c r="J517" s="4">
        <f t="shared" si="256"/>
        <v>1033.8064603430373</v>
      </c>
      <c r="K517" s="40">
        <f t="shared" si="257"/>
        <v>9.2339703735831922</v>
      </c>
      <c r="L517" s="40">
        <f t="shared" si="241"/>
        <v>0</v>
      </c>
      <c r="M517" s="10">
        <f t="shared" si="258"/>
        <v>1.14199996157733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8.6173856626897312</v>
      </c>
      <c r="Q517" s="42">
        <f t="shared" si="260"/>
        <v>1.0582024105418641</v>
      </c>
      <c r="R517" s="4">
        <f t="shared" si="261"/>
        <v>52293.424526105213</v>
      </c>
      <c r="S517">
        <f t="shared" si="242"/>
        <v>5.229342452610521E-5</v>
      </c>
      <c r="T517" s="41">
        <f t="shared" si="243"/>
        <v>7.7255711074253591E-4</v>
      </c>
      <c r="U517" s="42">
        <f t="shared" si="262"/>
        <v>9.2855342194023985E-2</v>
      </c>
      <c r="V517" s="42">
        <f t="shared" si="263"/>
        <v>0.13258780316985266</v>
      </c>
      <c r="W517" s="42">
        <f t="shared" si="264"/>
        <v>0.13230274404891265</v>
      </c>
      <c r="X517" s="42">
        <f t="shared" si="265"/>
        <v>2.8505912094001218E-4</v>
      </c>
      <c r="Y517" s="42">
        <f t="shared" si="239"/>
        <v>2.5687630358019529E-3</v>
      </c>
      <c r="Z517" s="10">
        <f t="shared" si="266"/>
        <v>3.3250137757880589</v>
      </c>
      <c r="AA517">
        <f t="shared" si="244"/>
        <v>1142031.0793736698</v>
      </c>
      <c r="AB517" s="10">
        <f t="shared" si="245"/>
        <v>1.1420310793736699</v>
      </c>
      <c r="AC517" s="10">
        <f t="shared" si="246"/>
        <v>1.0410310793736699</v>
      </c>
      <c r="AD517" s="3">
        <f t="shared" si="247"/>
        <v>150.98347779168526</v>
      </c>
      <c r="AI517" s="94">
        <f t="shared" si="248"/>
        <v>0.13230274404891265</v>
      </c>
    </row>
    <row r="518" spans="2:35">
      <c r="B518" s="39">
        <f t="shared" si="249"/>
        <v>490</v>
      </c>
      <c r="C518" s="42">
        <f t="shared" si="250"/>
        <v>8.8129496402860941</v>
      </c>
      <c r="D518" s="10">
        <f t="shared" si="251"/>
        <v>6.1870503597138082</v>
      </c>
      <c r="E518" s="40">
        <f t="shared" si="252"/>
        <v>33.625899280572384</v>
      </c>
      <c r="F518" s="40">
        <f t="shared" si="253"/>
        <v>46</v>
      </c>
      <c r="G518" s="3">
        <f t="shared" si="254"/>
        <v>67.374100719427616</v>
      </c>
      <c r="H518" s="3">
        <f t="shared" si="255"/>
        <v>111.95687429327049</v>
      </c>
      <c r="I518">
        <f t="shared" si="240"/>
        <v>1.1195687429327048E-4</v>
      </c>
      <c r="J518" s="4">
        <f t="shared" si="256"/>
        <v>1035.7054239165118</v>
      </c>
      <c r="K518" s="40">
        <f t="shared" si="257"/>
        <v>9.2509319365551992</v>
      </c>
      <c r="L518" s="40">
        <f t="shared" si="241"/>
        <v>0</v>
      </c>
      <c r="M518" s="10">
        <f t="shared" si="258"/>
        <v>1.1420310793736699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8.6174605666755699</v>
      </c>
      <c r="Q518" s="42">
        <f t="shared" si="260"/>
        <v>1.0602895232558276</v>
      </c>
      <c r="R518" s="4">
        <f t="shared" si="261"/>
        <v>52137.578854118066</v>
      </c>
      <c r="S518">
        <f t="shared" si="242"/>
        <v>5.2137578854118066E-5</v>
      </c>
      <c r="T518" s="41">
        <f t="shared" si="243"/>
        <v>7.7271295641452315E-4</v>
      </c>
      <c r="U518" s="42">
        <f t="shared" si="262"/>
        <v>9.2578613268103294E-2</v>
      </c>
      <c r="V518" s="42">
        <f t="shared" si="263"/>
        <v>0.13258935373700084</v>
      </c>
      <c r="W518" s="42">
        <f t="shared" si="264"/>
        <v>0.13230669887119553</v>
      </c>
      <c r="X518" s="42">
        <f t="shared" si="265"/>
        <v>2.8265486580530963E-4</v>
      </c>
      <c r="Y518" s="42">
        <f t="shared" si="239"/>
        <v>2.5693529683660388E-3</v>
      </c>
      <c r="Z518" s="10">
        <f t="shared" si="266"/>
        <v>3.3251066221124743</v>
      </c>
      <c r="AA518">
        <f t="shared" si="244"/>
        <v>1142060.1486996454</v>
      </c>
      <c r="AB518" s="10">
        <f t="shared" si="245"/>
        <v>1.1420601486996453</v>
      </c>
      <c r="AC518" s="10">
        <f t="shared" si="246"/>
        <v>1.0410601486996454</v>
      </c>
      <c r="AD518" s="3">
        <f t="shared" si="247"/>
        <v>150.98769379255188</v>
      </c>
      <c r="AI518" s="94">
        <f t="shared" si="248"/>
        <v>0.13230669887119553</v>
      </c>
    </row>
    <row r="519" spans="2:35">
      <c r="B519" s="39">
        <f t="shared" si="249"/>
        <v>491</v>
      </c>
      <c r="C519" s="42">
        <f t="shared" si="250"/>
        <v>8.8309352517968822</v>
      </c>
      <c r="D519" s="10">
        <f t="shared" si="251"/>
        <v>6.1690647482030201</v>
      </c>
      <c r="E519" s="40">
        <f t="shared" si="252"/>
        <v>33.66187050359396</v>
      </c>
      <c r="F519" s="40">
        <f t="shared" si="253"/>
        <v>46</v>
      </c>
      <c r="G519" s="3">
        <f t="shared" si="254"/>
        <v>67.33812949640604</v>
      </c>
      <c r="H519" s="3">
        <f t="shared" si="255"/>
        <v>111.95687429327049</v>
      </c>
      <c r="I519">
        <f t="shared" si="240"/>
        <v>1.1195687429327048E-4</v>
      </c>
      <c r="J519" s="4">
        <f t="shared" si="256"/>
        <v>1037.6064199887273</v>
      </c>
      <c r="K519" s="40">
        <f t="shared" si="257"/>
        <v>9.267911653827726</v>
      </c>
      <c r="L519" s="40">
        <f t="shared" si="241"/>
        <v>0</v>
      </c>
      <c r="M519" s="10">
        <f t="shared" si="258"/>
        <v>1.1420601486996453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8.6175305385104721</v>
      </c>
      <c r="Q519" s="42">
        <f t="shared" si="260"/>
        <v>1.0623766190230446</v>
      </c>
      <c r="R519" s="4">
        <f t="shared" si="261"/>
        <v>51981.732933551939</v>
      </c>
      <c r="S519">
        <f t="shared" si="242"/>
        <v>5.198173293355194E-5</v>
      </c>
      <c r="T519" s="41">
        <f t="shared" si="243"/>
        <v>7.7286880233508922E-4</v>
      </c>
      <c r="U519" s="42">
        <f t="shared" si="262"/>
        <v>9.2301883900790846E-2</v>
      </c>
      <c r="V519" s="42">
        <f t="shared" si="263"/>
        <v>0.13259064181872596</v>
      </c>
      <c r="W519" s="42">
        <f t="shared" si="264"/>
        <v>0.13231039334932823</v>
      </c>
      <c r="X519" s="42">
        <f t="shared" si="265"/>
        <v>2.8024846939772585E-4</v>
      </c>
      <c r="Y519" s="42">
        <f t="shared" si="239"/>
        <v>2.5699378737602881E-3</v>
      </c>
      <c r="Z519" s="10">
        <f t="shared" si="266"/>
        <v>3.3251929253654255</v>
      </c>
      <c r="AA519">
        <f t="shared" si="244"/>
        <v>1142087.1694504246</v>
      </c>
      <c r="AB519" s="10">
        <f t="shared" si="245"/>
        <v>1.1420871694504247</v>
      </c>
      <c r="AC519" s="10">
        <f t="shared" si="246"/>
        <v>1.0410871694504247</v>
      </c>
      <c r="AD519" s="3">
        <f t="shared" si="247"/>
        <v>150.9916126831653</v>
      </c>
      <c r="AI519" s="94">
        <f t="shared" si="248"/>
        <v>0.13231039334932823</v>
      </c>
    </row>
    <row r="520" spans="2:35">
      <c r="B520" s="39">
        <f t="shared" si="249"/>
        <v>492</v>
      </c>
      <c r="C520" s="42">
        <f t="shared" si="250"/>
        <v>8.8489208633076704</v>
      </c>
      <c r="D520" s="10">
        <f t="shared" si="251"/>
        <v>6.1510791366922319</v>
      </c>
      <c r="E520" s="40">
        <f t="shared" si="252"/>
        <v>33.697841726615536</v>
      </c>
      <c r="F520" s="40">
        <f t="shared" si="253"/>
        <v>46</v>
      </c>
      <c r="G520" s="3">
        <f t="shared" si="254"/>
        <v>67.302158273384464</v>
      </c>
      <c r="H520" s="3">
        <f t="shared" si="255"/>
        <v>111.95687429327049</v>
      </c>
      <c r="I520">
        <f t="shared" si="240"/>
        <v>1.1195687429327048E-4</v>
      </c>
      <c r="J520" s="4">
        <f t="shared" si="256"/>
        <v>1039.5094485596833</v>
      </c>
      <c r="K520" s="40">
        <f t="shared" si="257"/>
        <v>9.2849095254007654</v>
      </c>
      <c r="L520" s="40">
        <f t="shared" si="241"/>
        <v>0</v>
      </c>
      <c r="M520" s="10">
        <f t="shared" si="258"/>
        <v>1.1420871694504247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8.6175955781985714</v>
      </c>
      <c r="Q520" s="42">
        <f t="shared" si="260"/>
        <v>1.0644636990382972</v>
      </c>
      <c r="R520" s="4">
        <f t="shared" si="261"/>
        <v>51825.886983741235</v>
      </c>
      <c r="S520">
        <f t="shared" si="242"/>
        <v>5.1825886983741235E-5</v>
      </c>
      <c r="T520" s="41">
        <f t="shared" si="243"/>
        <v>7.7302464828489991E-4</v>
      </c>
      <c r="U520" s="42">
        <f t="shared" si="262"/>
        <v>9.2025154481549964E-2</v>
      </c>
      <c r="V520" s="42">
        <f t="shared" si="263"/>
        <v>0.13259166741021636</v>
      </c>
      <c r="W520" s="42">
        <f t="shared" si="264"/>
        <v>0.13231382746998754</v>
      </c>
      <c r="X520" s="42">
        <f t="shared" si="265"/>
        <v>2.7783994022881342E-4</v>
      </c>
      <c r="Y520" s="42">
        <f t="shared" si="239"/>
        <v>2.5705177479469787E-3</v>
      </c>
      <c r="Z520" s="10">
        <f t="shared" si="266"/>
        <v>3.325272685224403</v>
      </c>
      <c r="AA520">
        <f t="shared" si="244"/>
        <v>1142112.1415250329</v>
      </c>
      <c r="AB520" s="10">
        <f t="shared" si="245"/>
        <v>1.1421121415250328</v>
      </c>
      <c r="AC520" s="10">
        <f t="shared" si="246"/>
        <v>1.0411121415250328</v>
      </c>
      <c r="AD520" s="3">
        <f t="shared" si="247"/>
        <v>150.99523444888075</v>
      </c>
      <c r="AI520" s="94">
        <f t="shared" si="248"/>
        <v>0.13231382746998754</v>
      </c>
    </row>
    <row r="521" spans="2:35">
      <c r="B521" s="39">
        <f t="shared" si="249"/>
        <v>493</v>
      </c>
      <c r="C521" s="42">
        <f t="shared" si="250"/>
        <v>8.8669064748184585</v>
      </c>
      <c r="D521" s="10">
        <f t="shared" si="251"/>
        <v>6.1330935251814438</v>
      </c>
      <c r="E521" s="40">
        <f t="shared" si="252"/>
        <v>33.733812949637112</v>
      </c>
      <c r="F521" s="40">
        <f t="shared" si="253"/>
        <v>46</v>
      </c>
      <c r="G521" s="3">
        <f t="shared" si="254"/>
        <v>67.266187050362888</v>
      </c>
      <c r="H521" s="3">
        <f t="shared" si="255"/>
        <v>111.95687429327049</v>
      </c>
      <c r="I521">
        <f t="shared" si="240"/>
        <v>1.1195687429327048E-4</v>
      </c>
      <c r="J521" s="4">
        <f t="shared" si="256"/>
        <v>1041.4145096293801</v>
      </c>
      <c r="K521" s="40">
        <f t="shared" si="257"/>
        <v>9.3019255512743229</v>
      </c>
      <c r="L521" s="40">
        <f t="shared" si="241"/>
        <v>0</v>
      </c>
      <c r="M521" s="10">
        <f t="shared" si="258"/>
        <v>1.1421121415250328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8.6176556857352065</v>
      </c>
      <c r="Q521" s="42">
        <f t="shared" si="260"/>
        <v>1.0665507644963148</v>
      </c>
      <c r="R521" s="4">
        <f t="shared" si="261"/>
        <v>51670.041224020322</v>
      </c>
      <c r="S521">
        <f t="shared" si="242"/>
        <v>5.1670041224020323E-5</v>
      </c>
      <c r="T521" s="41">
        <f t="shared" si="243"/>
        <v>7.731804940446208E-4</v>
      </c>
      <c r="U521" s="42">
        <f t="shared" si="262"/>
        <v>9.174842539984393E-2</v>
      </c>
      <c r="V521" s="42">
        <f t="shared" si="263"/>
        <v>0.13259243050713052</v>
      </c>
      <c r="W521" s="42">
        <f t="shared" si="264"/>
        <v>0.13231700122034026</v>
      </c>
      <c r="X521" s="42">
        <f t="shared" si="265"/>
        <v>2.7542928679025191E-4</v>
      </c>
      <c r="Y521" s="42">
        <f t="shared" si="239"/>
        <v>2.5710925868975649E-3</v>
      </c>
      <c r="Z521" s="10">
        <f t="shared" si="266"/>
        <v>3.3253459013791224</v>
      </c>
      <c r="AA521">
        <f t="shared" si="244"/>
        <v>1142135.0648263227</v>
      </c>
      <c r="AB521" s="10">
        <f t="shared" si="245"/>
        <v>1.1421350648263227</v>
      </c>
      <c r="AC521" s="10">
        <f t="shared" si="246"/>
        <v>1.0411350648263227</v>
      </c>
      <c r="AD521" s="3">
        <f t="shared" si="247"/>
        <v>150.9985590756088</v>
      </c>
      <c r="AI521" s="94">
        <f t="shared" si="248"/>
        <v>0.13231700122034026</v>
      </c>
    </row>
    <row r="522" spans="2:35">
      <c r="B522" s="39">
        <f t="shared" si="249"/>
        <v>494</v>
      </c>
      <c r="C522" s="42">
        <f t="shared" si="250"/>
        <v>8.8848920863292467</v>
      </c>
      <c r="D522" s="10">
        <f t="shared" si="251"/>
        <v>6.1151079136706556</v>
      </c>
      <c r="E522" s="40">
        <f t="shared" si="252"/>
        <v>33.769784172658689</v>
      </c>
      <c r="F522" s="40">
        <f t="shared" si="253"/>
        <v>46</v>
      </c>
      <c r="G522" s="3">
        <f t="shared" si="254"/>
        <v>67.230215827341311</v>
      </c>
      <c r="H522" s="3">
        <f t="shared" si="255"/>
        <v>111.95687429327049</v>
      </c>
      <c r="I522">
        <f t="shared" si="240"/>
        <v>1.1195687429327048E-4</v>
      </c>
      <c r="J522" s="4">
        <f t="shared" si="256"/>
        <v>1043.3216031978177</v>
      </c>
      <c r="K522" s="40">
        <f t="shared" si="257"/>
        <v>9.3189597314483947</v>
      </c>
      <c r="L522" s="40">
        <f t="shared" si="241"/>
        <v>0</v>
      </c>
      <c r="M522" s="10">
        <f t="shared" si="258"/>
        <v>1.1421350648263227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8.6177108611068629</v>
      </c>
      <c r="Q522" s="42">
        <f t="shared" si="260"/>
        <v>1.0686378165917803</v>
      </c>
      <c r="R522" s="4">
        <f t="shared" si="261"/>
        <v>51514.195873723635</v>
      </c>
      <c r="S522">
        <f t="shared" si="242"/>
        <v>5.1514195873723635E-5</v>
      </c>
      <c r="T522" s="41">
        <f t="shared" si="243"/>
        <v>7.7333633939491756E-4</v>
      </c>
      <c r="U522" s="42">
        <f t="shared" si="262"/>
        <v>9.1471697045136108E-2</v>
      </c>
      <c r="V522" s="42">
        <f t="shared" si="263"/>
        <v>0.13259293110558773</v>
      </c>
      <c r="W522" s="42">
        <f t="shared" si="264"/>
        <v>0.13231991458803982</v>
      </c>
      <c r="X522" s="42">
        <f t="shared" si="265"/>
        <v>2.7301651754790823E-4</v>
      </c>
      <c r="Y522" s="42">
        <f t="shared" si="239"/>
        <v>2.5716623865926101E-3</v>
      </c>
      <c r="Z522" s="10">
        <f t="shared" si="266"/>
        <v>3.3254125735314064</v>
      </c>
      <c r="AA522">
        <f t="shared" si="244"/>
        <v>1142155.9392609377</v>
      </c>
      <c r="AB522" s="10">
        <f t="shared" si="245"/>
        <v>1.1421559392609377</v>
      </c>
      <c r="AC522" s="10">
        <f t="shared" si="246"/>
        <v>1.0411559392609377</v>
      </c>
      <c r="AD522" s="3">
        <f t="shared" si="247"/>
        <v>151.00158654980967</v>
      </c>
      <c r="AI522" s="94">
        <f t="shared" si="248"/>
        <v>0.13231991458803982</v>
      </c>
    </row>
    <row r="523" spans="2:35">
      <c r="B523" s="39">
        <f t="shared" si="249"/>
        <v>495</v>
      </c>
      <c r="C523" s="42">
        <f t="shared" si="250"/>
        <v>8.9028776978400348</v>
      </c>
      <c r="D523" s="10">
        <f t="shared" si="251"/>
        <v>6.0971223021598675</v>
      </c>
      <c r="E523" s="40">
        <f t="shared" si="252"/>
        <v>33.805755395680265</v>
      </c>
      <c r="F523" s="40">
        <f t="shared" si="253"/>
        <v>46</v>
      </c>
      <c r="G523" s="3">
        <f t="shared" si="254"/>
        <v>67.194244604319735</v>
      </c>
      <c r="H523" s="3">
        <f t="shared" si="255"/>
        <v>111.95687429327049</v>
      </c>
      <c r="I523">
        <f t="shared" si="240"/>
        <v>1.1195687429327048E-4</v>
      </c>
      <c r="J523" s="4">
        <f t="shared" si="256"/>
        <v>1045.2307292649957</v>
      </c>
      <c r="K523" s="40">
        <f t="shared" si="257"/>
        <v>9.3360120659229811</v>
      </c>
      <c r="L523" s="40">
        <f t="shared" si="241"/>
        <v>0</v>
      </c>
      <c r="M523" s="10">
        <f t="shared" si="258"/>
        <v>1.1421559392609377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8.6177611042910698</v>
      </c>
      <c r="Q523" s="42">
        <f t="shared" si="260"/>
        <v>1.0707248565193355</v>
      </c>
      <c r="R523" s="4">
        <f t="shared" si="261"/>
        <v>51358.35115218554</v>
      </c>
      <c r="S523">
        <f t="shared" si="242"/>
        <v>5.1358351152185541E-5</v>
      </c>
      <c r="T523" s="41">
        <f t="shared" si="243"/>
        <v>7.7349218411645567E-4</v>
      </c>
      <c r="U523" s="42">
        <f t="shared" si="262"/>
        <v>9.1194969806889764E-2</v>
      </c>
      <c r="V523" s="42">
        <f t="shared" si="263"/>
        <v>0.13259316920232853</v>
      </c>
      <c r="W523" s="42">
        <f t="shared" si="264"/>
        <v>0.13232256756122135</v>
      </c>
      <c r="X523" s="42">
        <f t="shared" si="265"/>
        <v>2.7060164110717655E-4</v>
      </c>
      <c r="Y523" s="42">
        <f t="shared" si="239"/>
        <v>2.5722271430220628E-3</v>
      </c>
      <c r="Z523" s="10">
        <f t="shared" si="266"/>
        <v>3.3254727013955097</v>
      </c>
      <c r="AA523">
        <f t="shared" si="244"/>
        <v>1142174.7647394133</v>
      </c>
      <c r="AB523" s="10">
        <f t="shared" si="245"/>
        <v>1.1421747647394134</v>
      </c>
      <c r="AC523" s="10">
        <f t="shared" si="246"/>
        <v>1.0411747647394134</v>
      </c>
      <c r="AD523" s="3">
        <f t="shared" si="247"/>
        <v>151.0043168585081</v>
      </c>
      <c r="AI523" s="94">
        <f t="shared" si="248"/>
        <v>0.13232256756122135</v>
      </c>
    </row>
    <row r="524" spans="2:35">
      <c r="B524" s="39">
        <f t="shared" si="249"/>
        <v>496</v>
      </c>
      <c r="C524" s="42">
        <f t="shared" si="250"/>
        <v>8.9208633093508229</v>
      </c>
      <c r="D524" s="10">
        <f t="shared" si="251"/>
        <v>6.0791366906490794</v>
      </c>
      <c r="E524" s="40">
        <f t="shared" si="252"/>
        <v>33.841726618701841</v>
      </c>
      <c r="F524" s="40">
        <f t="shared" si="253"/>
        <v>46</v>
      </c>
      <c r="G524" s="3">
        <f t="shared" si="254"/>
        <v>67.158273381298159</v>
      </c>
      <c r="H524" s="3">
        <f t="shared" si="255"/>
        <v>111.95687429327049</v>
      </c>
      <c r="I524">
        <f t="shared" si="240"/>
        <v>1.1195687429327048E-4</v>
      </c>
      <c r="J524" s="4">
        <f t="shared" si="256"/>
        <v>1047.1418878309146</v>
      </c>
      <c r="K524" s="40">
        <f t="shared" si="257"/>
        <v>9.3530825546980836</v>
      </c>
      <c r="L524" s="40">
        <f t="shared" si="241"/>
        <v>0</v>
      </c>
      <c r="M524" s="10">
        <f t="shared" si="258"/>
        <v>1.1421747647394134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8.6178064152566556</v>
      </c>
      <c r="Q524" s="42">
        <f t="shared" si="260"/>
        <v>1.0728118854735884</v>
      </c>
      <c r="R524" s="4">
        <f t="shared" si="261"/>
        <v>51202.507278740457</v>
      </c>
      <c r="S524">
        <f t="shared" si="242"/>
        <v>5.1202507278740459E-5</v>
      </c>
      <c r="T524" s="41">
        <f t="shared" si="243"/>
        <v>7.736480279899007E-4</v>
      </c>
      <c r="U524" s="42">
        <f t="shared" si="262"/>
        <v>9.0918244074568277E-2</v>
      </c>
      <c r="V524" s="42">
        <f t="shared" si="263"/>
        <v>0.13259314479445783</v>
      </c>
      <c r="W524" s="42">
        <f t="shared" si="264"/>
        <v>0.13232496012851461</v>
      </c>
      <c r="X524" s="42">
        <f t="shared" si="265"/>
        <v>2.6818466594322188E-4</v>
      </c>
      <c r="Y524" s="42">
        <f t="shared" si="239"/>
        <v>2.5727868521849728E-3</v>
      </c>
      <c r="Z524" s="10">
        <f t="shared" si="266"/>
        <v>3.3255262846977209</v>
      </c>
      <c r="AA524">
        <f t="shared" si="244"/>
        <v>1142191.5411760537</v>
      </c>
      <c r="AB524" s="10">
        <f t="shared" si="245"/>
        <v>1.1421915411760537</v>
      </c>
      <c r="AC524" s="10">
        <f t="shared" si="246"/>
        <v>1.0411915411760537</v>
      </c>
      <c r="AD524" s="3">
        <f t="shared" si="247"/>
        <v>151.00674998927536</v>
      </c>
      <c r="AI524" s="94">
        <f t="shared" si="248"/>
        <v>0.13232496012851461</v>
      </c>
    </row>
    <row r="525" spans="2:35">
      <c r="B525" s="39">
        <f t="shared" si="249"/>
        <v>497</v>
      </c>
      <c r="C525" s="42">
        <f t="shared" si="250"/>
        <v>8.9388489208616111</v>
      </c>
      <c r="D525" s="10">
        <f t="shared" si="251"/>
        <v>6.0611510791382912</v>
      </c>
      <c r="E525" s="40">
        <f t="shared" si="252"/>
        <v>33.877697841723418</v>
      </c>
      <c r="F525" s="40">
        <f t="shared" si="253"/>
        <v>46</v>
      </c>
      <c r="G525" s="3">
        <f t="shared" si="254"/>
        <v>67.122302158276582</v>
      </c>
      <c r="H525" s="3">
        <f t="shared" si="255"/>
        <v>111.95687429327049</v>
      </c>
      <c r="I525">
        <f t="shared" si="240"/>
        <v>1.1195687429327048E-4</v>
      </c>
      <c r="J525" s="4">
        <f t="shared" si="256"/>
        <v>1049.0550788955745</v>
      </c>
      <c r="K525" s="40">
        <f t="shared" si="257"/>
        <v>9.3701711977737059</v>
      </c>
      <c r="L525" s="40">
        <f t="shared" si="241"/>
        <v>0</v>
      </c>
      <c r="M525" s="10">
        <f t="shared" si="258"/>
        <v>1.1421915411760537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8.6178467939634338</v>
      </c>
      <c r="Q525" s="42">
        <f t="shared" si="260"/>
        <v>1.0748989046491191</v>
      </c>
      <c r="R525" s="4">
        <f t="shared" si="261"/>
        <v>51046.664472722761</v>
      </c>
      <c r="S525">
        <f t="shared" si="242"/>
        <v>5.1046664472722761E-5</v>
      </c>
      <c r="T525" s="41">
        <f t="shared" si="243"/>
        <v>7.7380387079591844E-4</v>
      </c>
      <c r="U525" s="42">
        <f t="shared" si="262"/>
        <v>9.0641520237634901E-2</v>
      </c>
      <c r="V525" s="42">
        <f t="shared" si="263"/>
        <v>0.13259285787971423</v>
      </c>
      <c r="W525" s="42">
        <f t="shared" si="264"/>
        <v>0.13232709227902836</v>
      </c>
      <c r="X525" s="42">
        <f t="shared" si="265"/>
        <v>2.657656006858633E-4</v>
      </c>
      <c r="Y525" s="42">
        <f t="shared" si="239"/>
        <v>2.5733415100898005E-3</v>
      </c>
      <c r="Z525" s="10">
        <f t="shared" si="266"/>
        <v>3.3255733231767315</v>
      </c>
      <c r="AA525">
        <f t="shared" si="244"/>
        <v>1142206.2684890451</v>
      </c>
      <c r="AB525" s="10">
        <f t="shared" si="245"/>
        <v>1.1422062684890451</v>
      </c>
      <c r="AC525" s="10">
        <f t="shared" si="246"/>
        <v>1.0412062684890451</v>
      </c>
      <c r="AD525" s="3">
        <f t="shared" si="247"/>
        <v>151.00888593024584</v>
      </c>
      <c r="AI525" s="94">
        <f t="shared" si="248"/>
        <v>0.13232709227902836</v>
      </c>
    </row>
    <row r="526" spans="2:35">
      <c r="B526" s="39">
        <f t="shared" si="249"/>
        <v>498</v>
      </c>
      <c r="C526" s="42">
        <f t="shared" si="250"/>
        <v>8.9568345323723992</v>
      </c>
      <c r="D526" s="10">
        <f t="shared" si="251"/>
        <v>6.0431654676275031</v>
      </c>
      <c r="E526" s="40">
        <f t="shared" si="252"/>
        <v>33.913669064744994</v>
      </c>
      <c r="F526" s="40">
        <f t="shared" si="253"/>
        <v>46</v>
      </c>
      <c r="G526" s="3">
        <f t="shared" si="254"/>
        <v>67.086330935255006</v>
      </c>
      <c r="H526" s="3">
        <f t="shared" si="255"/>
        <v>111.95687429327049</v>
      </c>
      <c r="I526">
        <f t="shared" si="240"/>
        <v>1.1195687429327048E-4</v>
      </c>
      <c r="J526" s="4">
        <f t="shared" si="256"/>
        <v>1050.9703024589749</v>
      </c>
      <c r="K526" s="40">
        <f t="shared" si="257"/>
        <v>9.3872779951498408</v>
      </c>
      <c r="L526" s="40">
        <f t="shared" si="241"/>
        <v>0</v>
      </c>
      <c r="M526" s="10">
        <f t="shared" si="258"/>
        <v>1.1422062684890451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8.6178822403624977</v>
      </c>
      <c r="Q526" s="42">
        <f t="shared" si="260"/>
        <v>1.0769859152404857</v>
      </c>
      <c r="R526" s="4">
        <f t="shared" si="261"/>
        <v>50890.822953466857</v>
      </c>
      <c r="S526">
        <f t="shared" si="242"/>
        <v>5.0890822953466856E-5</v>
      </c>
      <c r="T526" s="41">
        <f t="shared" si="243"/>
        <v>7.7395971231517435E-4</v>
      </c>
      <c r="U526" s="42">
        <f t="shared" si="262"/>
        <v>9.0364798685552958E-2</v>
      </c>
      <c r="V526" s="42">
        <f t="shared" si="263"/>
        <v>0.13259230845624967</v>
      </c>
      <c r="W526" s="42">
        <f t="shared" si="264"/>
        <v>0.13232896400236469</v>
      </c>
      <c r="X526" s="42">
        <f t="shared" si="265"/>
        <v>2.6334445388498384E-4</v>
      </c>
      <c r="Y526" s="42">
        <f t="shared" si="239"/>
        <v>2.5738911127542361E-3</v>
      </c>
      <c r="Z526" s="10">
        <f t="shared" si="266"/>
        <v>3.3256138165833726</v>
      </c>
      <c r="AA526">
        <f t="shared" si="244"/>
        <v>1142218.9466003748</v>
      </c>
      <c r="AB526" s="10">
        <f t="shared" si="245"/>
        <v>1.1422189466003747</v>
      </c>
      <c r="AC526" s="10">
        <f t="shared" si="246"/>
        <v>1.0412189466003747</v>
      </c>
      <c r="AD526" s="3">
        <f t="shared" si="247"/>
        <v>151.01072467010511</v>
      </c>
      <c r="AI526" s="94">
        <f t="shared" si="248"/>
        <v>0.13232896400236469</v>
      </c>
    </row>
    <row r="527" spans="2:35">
      <c r="B527" s="39">
        <f t="shared" si="249"/>
        <v>499</v>
      </c>
      <c r="C527" s="42">
        <f t="shared" si="250"/>
        <v>8.9748201438831874</v>
      </c>
      <c r="D527" s="10">
        <f t="shared" si="251"/>
        <v>6.0251798561167149</v>
      </c>
      <c r="E527" s="40">
        <f t="shared" si="252"/>
        <v>33.94964028776657</v>
      </c>
      <c r="F527" s="40">
        <f t="shared" si="253"/>
        <v>46</v>
      </c>
      <c r="G527" s="3">
        <f t="shared" si="254"/>
        <v>67.05035971223343</v>
      </c>
      <c r="H527" s="3">
        <f t="shared" si="255"/>
        <v>111.95687429327049</v>
      </c>
      <c r="I527">
        <f t="shared" si="240"/>
        <v>1.1195687429327048E-4</v>
      </c>
      <c r="J527" s="4">
        <f t="shared" si="256"/>
        <v>1052.8875585211163</v>
      </c>
      <c r="K527" s="40">
        <f t="shared" si="257"/>
        <v>9.4044029468264938</v>
      </c>
      <c r="L527" s="40">
        <f t="shared" si="241"/>
        <v>0</v>
      </c>
      <c r="M527" s="10">
        <f t="shared" si="258"/>
        <v>1.1422189466003747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8.617912754396011</v>
      </c>
      <c r="Q527" s="42">
        <f t="shared" si="260"/>
        <v>1.0790729184422312</v>
      </c>
      <c r="R527" s="4">
        <f t="shared" si="261"/>
        <v>50734.982940307149</v>
      </c>
      <c r="S527">
        <f t="shared" si="242"/>
        <v>5.073498294030715E-5</v>
      </c>
      <c r="T527" s="41">
        <f t="shared" si="243"/>
        <v>7.7411555232833403E-4</v>
      </c>
      <c r="U527" s="42">
        <f t="shared" si="262"/>
        <v>9.0088079807785784E-2</v>
      </c>
      <c r="V527" s="42">
        <f t="shared" si="263"/>
        <v>0.13259149652273514</v>
      </c>
      <c r="W527" s="42">
        <f t="shared" si="264"/>
        <v>0.13233057528860889</v>
      </c>
      <c r="X527" s="42">
        <f t="shared" si="265"/>
        <v>2.6092123412624346E-4</v>
      </c>
      <c r="Y527" s="42">
        <f t="shared" si="239"/>
        <v>2.5744356562052611E-3</v>
      </c>
      <c r="Z527" s="10">
        <f t="shared" si="266"/>
        <v>3.3256477646806633</v>
      </c>
      <c r="AA527">
        <f t="shared" si="244"/>
        <v>1142229.575435847</v>
      </c>
      <c r="AB527" s="10">
        <f t="shared" si="245"/>
        <v>1.1422295754358471</v>
      </c>
      <c r="AC527" s="10">
        <f t="shared" si="246"/>
        <v>1.0412295754358472</v>
      </c>
      <c r="AD527" s="3">
        <f t="shared" si="247"/>
        <v>151.01226619809242</v>
      </c>
      <c r="AI527" s="94">
        <f t="shared" si="248"/>
        <v>0.13233057528860889</v>
      </c>
    </row>
    <row r="528" spans="2:35">
      <c r="B528" s="39">
        <f t="shared" si="249"/>
        <v>500</v>
      </c>
      <c r="C528" s="42">
        <f t="shared" si="250"/>
        <v>8.9928057553939755</v>
      </c>
      <c r="D528" s="10">
        <f t="shared" si="251"/>
        <v>6.0071942446059268</v>
      </c>
      <c r="E528" s="40">
        <f t="shared" si="252"/>
        <v>33.985611510788146</v>
      </c>
      <c r="F528" s="40">
        <f t="shared" si="253"/>
        <v>46</v>
      </c>
      <c r="G528" s="3">
        <f t="shared" si="254"/>
        <v>67.014388489211854</v>
      </c>
      <c r="H528" s="3">
        <f t="shared" si="255"/>
        <v>111.95687429327049</v>
      </c>
      <c r="I528">
        <f t="shared" si="240"/>
        <v>1.1195687429327048E-4</v>
      </c>
      <c r="J528" s="4">
        <f t="shared" si="256"/>
        <v>1054.8068470819981</v>
      </c>
      <c r="K528" s="40">
        <f t="shared" si="257"/>
        <v>9.4215460528036594</v>
      </c>
      <c r="L528" s="40">
        <f t="shared" si="241"/>
        <v>0</v>
      </c>
      <c r="M528" s="10">
        <f t="shared" si="258"/>
        <v>1.1422295754358471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8.6179383359972412</v>
      </c>
      <c r="Q528" s="42">
        <f t="shared" si="260"/>
        <v>1.0811599154488889</v>
      </c>
      <c r="R528" s="4">
        <f t="shared" si="261"/>
        <v>50579.144652578019</v>
      </c>
      <c r="S528">
        <f t="shared" si="242"/>
        <v>5.057914465257802E-5</v>
      </c>
      <c r="T528" s="41">
        <f t="shared" si="243"/>
        <v>7.7427139061606314E-4</v>
      </c>
      <c r="U528" s="42">
        <f t="shared" si="262"/>
        <v>8.9811363993796675E-2</v>
      </c>
      <c r="V528" s="42">
        <f t="shared" si="263"/>
        <v>0.13259042207840288</v>
      </c>
      <c r="W528" s="42">
        <f t="shared" si="264"/>
        <v>0.13233192612833122</v>
      </c>
      <c r="X528" s="42">
        <f t="shared" si="265"/>
        <v>2.5849595007165771E-4</v>
      </c>
      <c r="Y528" s="42">
        <f t="shared" si="239"/>
        <v>2.5749751364792938E-3</v>
      </c>
      <c r="Z528" s="10">
        <f t="shared" si="266"/>
        <v>3.3256751672439657</v>
      </c>
      <c r="AA528">
        <f t="shared" si="244"/>
        <v>1142238.1549251291</v>
      </c>
      <c r="AB528" s="10">
        <f t="shared" si="245"/>
        <v>1.142238154925129</v>
      </c>
      <c r="AC528" s="10">
        <f t="shared" si="246"/>
        <v>1.0412381549251291</v>
      </c>
      <c r="AD528" s="3">
        <f t="shared" si="247"/>
        <v>151.01351050400712</v>
      </c>
      <c r="AI528" s="94">
        <f t="shared" si="248"/>
        <v>0.13233192612833122</v>
      </c>
    </row>
    <row r="529" spans="2:35">
      <c r="B529" s="39">
        <f t="shared" si="249"/>
        <v>501</v>
      </c>
      <c r="C529" s="42">
        <f t="shared" si="250"/>
        <v>9.0107913669047637</v>
      </c>
      <c r="D529" s="10">
        <f t="shared" si="251"/>
        <v>5.9892086330951386</v>
      </c>
      <c r="E529" s="40">
        <f t="shared" si="252"/>
        <v>34.021582733809723</v>
      </c>
      <c r="F529" s="40">
        <f t="shared" si="253"/>
        <v>46</v>
      </c>
      <c r="G529" s="3">
        <f t="shared" si="254"/>
        <v>66.978417266190277</v>
      </c>
      <c r="H529" s="3">
        <f t="shared" si="255"/>
        <v>111.95687429327049</v>
      </c>
      <c r="I529">
        <f t="shared" si="240"/>
        <v>1.1195687429327048E-4</v>
      </c>
      <c r="J529" s="4">
        <f t="shared" si="256"/>
        <v>1056.7281681416209</v>
      </c>
      <c r="K529" s="40">
        <f t="shared" si="257"/>
        <v>9.4387073130813448</v>
      </c>
      <c r="L529" s="40">
        <f t="shared" si="241"/>
        <v>0</v>
      </c>
      <c r="M529" s="10">
        <f t="shared" si="258"/>
        <v>1.142238154925129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8.6179589850906844</v>
      </c>
      <c r="Q529" s="42">
        <f t="shared" si="260"/>
        <v>1.0832469074549895</v>
      </c>
      <c r="R529" s="4">
        <f t="shared" si="261"/>
        <v>50423.308309613873</v>
      </c>
      <c r="S529">
        <f t="shared" si="242"/>
        <v>5.042330830961387E-5</v>
      </c>
      <c r="T529" s="41">
        <f t="shared" si="243"/>
        <v>7.7442722695902726E-4</v>
      </c>
      <c r="U529" s="42">
        <f t="shared" si="262"/>
        <v>8.9534651633048967E-2</v>
      </c>
      <c r="V529" s="42">
        <f t="shared" si="263"/>
        <v>0.13258908512290943</v>
      </c>
      <c r="W529" s="42">
        <f t="shared" si="264"/>
        <v>0.13233301651259291</v>
      </c>
      <c r="X529" s="42">
        <f t="shared" si="265"/>
        <v>2.5606861031651773E-4</v>
      </c>
      <c r="Y529" s="42">
        <f t="shared" si="239"/>
        <v>2.5755095496220377E-3</v>
      </c>
      <c r="Z529" s="10">
        <f t="shared" si="266"/>
        <v>3.3256960240607611</v>
      </c>
      <c r="AA529">
        <f t="shared" si="244"/>
        <v>1142244.6850016834</v>
      </c>
      <c r="AB529" s="10">
        <f t="shared" si="245"/>
        <v>1.1422446850016834</v>
      </c>
      <c r="AC529" s="10">
        <f t="shared" si="246"/>
        <v>1.0412446850016834</v>
      </c>
      <c r="AD529" s="3">
        <f t="shared" si="247"/>
        <v>151.0144575781992</v>
      </c>
      <c r="AI529" s="94">
        <f t="shared" si="248"/>
        <v>0.13233301651259291</v>
      </c>
    </row>
    <row r="530" spans="2:35">
      <c r="B530" s="39">
        <f t="shared" si="249"/>
        <v>502</v>
      </c>
      <c r="C530" s="42">
        <f t="shared" si="250"/>
        <v>9.0287769784155518</v>
      </c>
      <c r="D530" s="10">
        <f t="shared" si="251"/>
        <v>5.9712230215843505</v>
      </c>
      <c r="E530" s="40">
        <f t="shared" si="252"/>
        <v>34.057553956831299</v>
      </c>
      <c r="F530" s="40">
        <f t="shared" si="253"/>
        <v>46</v>
      </c>
      <c r="G530" s="3">
        <f t="shared" si="254"/>
        <v>66.942446043168701</v>
      </c>
      <c r="H530" s="3">
        <f t="shared" si="255"/>
        <v>111.95687429327049</v>
      </c>
      <c r="I530">
        <f t="shared" si="240"/>
        <v>1.1195687429327048E-4</v>
      </c>
      <c r="J530" s="4">
        <f t="shared" si="256"/>
        <v>1058.6515216999842</v>
      </c>
      <c r="K530" s="40">
        <f t="shared" si="257"/>
        <v>9.4558867276595429</v>
      </c>
      <c r="L530" s="40">
        <f t="shared" si="241"/>
        <v>0</v>
      </c>
      <c r="M530" s="10">
        <f t="shared" si="258"/>
        <v>1.1422446850016834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8.6179747015918871</v>
      </c>
      <c r="Q530" s="42">
        <f t="shared" si="260"/>
        <v>1.0853338956550669</v>
      </c>
      <c r="R530" s="4">
        <f t="shared" si="261"/>
        <v>50267.474130749106</v>
      </c>
      <c r="S530">
        <f t="shared" si="242"/>
        <v>5.0267474130749105E-5</v>
      </c>
      <c r="T530" s="41">
        <f t="shared" si="243"/>
        <v>7.7458306113789208E-4</v>
      </c>
      <c r="U530" s="42">
        <f t="shared" si="262"/>
        <v>8.9257943115005955E-2</v>
      </c>
      <c r="V530" s="42">
        <f t="shared" si="263"/>
        <v>0.13258748565648595</v>
      </c>
      <c r="W530" s="42">
        <f t="shared" si="264"/>
        <v>0.13233384643293764</v>
      </c>
      <c r="X530" s="42">
        <f t="shared" si="265"/>
        <v>2.5363922354831869E-4</v>
      </c>
      <c r="Y530" s="42">
        <f t="shared" si="239"/>
        <v>2.5760388916886597E-3</v>
      </c>
      <c r="Z530" s="10">
        <f t="shared" si="266"/>
        <v>3.325710334930847</v>
      </c>
      <c r="AA530">
        <f t="shared" si="244"/>
        <v>1142249.1656028288</v>
      </c>
      <c r="AB530" s="10">
        <f t="shared" si="245"/>
        <v>1.1422491656028289</v>
      </c>
      <c r="AC530" s="10">
        <f t="shared" si="246"/>
        <v>1.0412491656028289</v>
      </c>
      <c r="AD530" s="3">
        <f t="shared" si="247"/>
        <v>151.01510741157779</v>
      </c>
      <c r="AI530" s="94">
        <f t="shared" si="248"/>
        <v>0.13233384643293764</v>
      </c>
    </row>
    <row r="531" spans="2:35">
      <c r="B531" s="39">
        <f t="shared" si="249"/>
        <v>503</v>
      </c>
      <c r="C531" s="42">
        <f t="shared" si="250"/>
        <v>9.04676258992634</v>
      </c>
      <c r="D531" s="10">
        <f t="shared" si="251"/>
        <v>5.9532374100735623</v>
      </c>
      <c r="E531" s="40">
        <f t="shared" si="252"/>
        <v>34.093525179852875</v>
      </c>
      <c r="F531" s="40">
        <f t="shared" si="253"/>
        <v>46</v>
      </c>
      <c r="G531" s="3">
        <f t="shared" si="254"/>
        <v>66.906474820147125</v>
      </c>
      <c r="H531" s="3">
        <f t="shared" si="255"/>
        <v>111.95687429327049</v>
      </c>
      <c r="I531">
        <f t="shared" si="240"/>
        <v>1.1195687429327048E-4</v>
      </c>
      <c r="J531" s="4">
        <f t="shared" si="256"/>
        <v>1060.5769077570885</v>
      </c>
      <c r="K531" s="40">
        <f t="shared" si="257"/>
        <v>9.4730842965382589</v>
      </c>
      <c r="L531" s="40">
        <f t="shared" si="241"/>
        <v>0</v>
      </c>
      <c r="M531" s="10">
        <f t="shared" si="258"/>
        <v>1.1422491656028289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8.6179854854075995</v>
      </c>
      <c r="Q531" s="42">
        <f t="shared" si="260"/>
        <v>1.0874208812436643</v>
      </c>
      <c r="R531" s="4">
        <f t="shared" si="261"/>
        <v>50111.642335318116</v>
      </c>
      <c r="S531">
        <f t="shared" si="242"/>
        <v>5.0111642335318116E-5</v>
      </c>
      <c r="T531" s="41">
        <f t="shared" si="243"/>
        <v>7.7473889293332306E-4</v>
      </c>
      <c r="U531" s="42">
        <f t="shared" si="262"/>
        <v>8.8981238829130962E-2</v>
      </c>
      <c r="V531" s="42">
        <f t="shared" si="263"/>
        <v>0.13258562367982282</v>
      </c>
      <c r="W531" s="42">
        <f t="shared" si="264"/>
        <v>0.13233441588139913</v>
      </c>
      <c r="X531" s="42">
        <f t="shared" si="265"/>
        <v>2.5120779842369156E-4</v>
      </c>
      <c r="Y531" s="42">
        <f t="shared" si="239"/>
        <v>2.5765631587437131E-3</v>
      </c>
      <c r="Z531" s="10">
        <f t="shared" si="266"/>
        <v>3.3257180996662083</v>
      </c>
      <c r="AA531">
        <f t="shared" si="244"/>
        <v>1142251.5966696995</v>
      </c>
      <c r="AB531" s="10">
        <f t="shared" si="245"/>
        <v>1.1422515966696996</v>
      </c>
      <c r="AC531" s="10">
        <f t="shared" si="246"/>
        <v>1.0412515966696996</v>
      </c>
      <c r="AD531" s="3">
        <f t="shared" si="247"/>
        <v>151.01545999560545</v>
      </c>
      <c r="AI531" s="94">
        <f t="shared" si="248"/>
        <v>0.13233441588139913</v>
      </c>
    </row>
    <row r="532" spans="2:35">
      <c r="B532" s="39">
        <f t="shared" si="249"/>
        <v>504</v>
      </c>
      <c r="C532" s="42">
        <f t="shared" si="250"/>
        <v>9.0647482014371281</v>
      </c>
      <c r="D532" s="10">
        <f t="shared" si="251"/>
        <v>5.9352517985627742</v>
      </c>
      <c r="E532" s="40">
        <f t="shared" si="252"/>
        <v>34.129496402874452</v>
      </c>
      <c r="F532" s="40">
        <f t="shared" si="253"/>
        <v>46</v>
      </c>
      <c r="G532" s="3">
        <f t="shared" si="254"/>
        <v>66.870503597125548</v>
      </c>
      <c r="H532" s="3">
        <f t="shared" si="255"/>
        <v>111.95687429327049</v>
      </c>
      <c r="I532">
        <f t="shared" si="240"/>
        <v>1.1195687429327048E-4</v>
      </c>
      <c r="J532" s="4">
        <f t="shared" si="256"/>
        <v>1062.5043263129332</v>
      </c>
      <c r="K532" s="40">
        <f t="shared" si="257"/>
        <v>9.4903000197174876</v>
      </c>
      <c r="L532" s="40">
        <f t="shared" si="241"/>
        <v>0</v>
      </c>
      <c r="M532" s="10">
        <f t="shared" si="258"/>
        <v>1.1422515966696996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8.6179913364356757</v>
      </c>
      <c r="Q532" s="42">
        <f t="shared" si="260"/>
        <v>1.0895078654153409</v>
      </c>
      <c r="R532" s="4">
        <f t="shared" si="261"/>
        <v>49955.813142655301</v>
      </c>
      <c r="S532">
        <f t="shared" si="242"/>
        <v>4.9955813142655299E-5</v>
      </c>
      <c r="T532" s="41">
        <f t="shared" si="243"/>
        <v>7.7489472212598589E-4</v>
      </c>
      <c r="U532" s="42">
        <f t="shared" si="262"/>
        <v>8.8704539164887325E-2</v>
      </c>
      <c r="V532" s="42">
        <f t="shared" si="263"/>
        <v>0.13258349919412371</v>
      </c>
      <c r="W532" s="42">
        <f t="shared" si="264"/>
        <v>0.13233472485049599</v>
      </c>
      <c r="X532" s="42">
        <f t="shared" si="265"/>
        <v>2.4877434362771678E-4</v>
      </c>
      <c r="Y532" s="42">
        <f t="shared" si="239"/>
        <v>2.5770823468611835E-3</v>
      </c>
      <c r="Z532" s="10">
        <f t="shared" si="266"/>
        <v>3.3257193180910449</v>
      </c>
      <c r="AA532">
        <f t="shared" si="244"/>
        <v>1142251.9781472539</v>
      </c>
      <c r="AB532" s="10">
        <f t="shared" si="245"/>
        <v>1.1422519781472538</v>
      </c>
      <c r="AC532" s="10">
        <f t="shared" si="246"/>
        <v>1.0412519781472538</v>
      </c>
      <c r="AD532" s="3">
        <f t="shared" si="247"/>
        <v>151.01551532229931</v>
      </c>
      <c r="AI532" s="94">
        <f t="shared" si="248"/>
        <v>0.13233472485049599</v>
      </c>
    </row>
    <row r="533" spans="2:35">
      <c r="B533" s="39">
        <f t="shared" si="249"/>
        <v>505</v>
      </c>
      <c r="C533" s="42">
        <f t="shared" si="250"/>
        <v>9.0827338129479163</v>
      </c>
      <c r="D533" s="10">
        <f t="shared" si="251"/>
        <v>5.917266187051986</v>
      </c>
      <c r="E533" s="40">
        <f t="shared" si="252"/>
        <v>34.165467625896028</v>
      </c>
      <c r="F533" s="40">
        <f t="shared" si="253"/>
        <v>46</v>
      </c>
      <c r="G533" s="3">
        <f t="shared" si="254"/>
        <v>66.834532374103972</v>
      </c>
      <c r="H533" s="3">
        <f t="shared" si="255"/>
        <v>111.95687429327049</v>
      </c>
      <c r="I533">
        <f t="shared" si="240"/>
        <v>1.1195687429327048E-4</v>
      </c>
      <c r="J533" s="4">
        <f t="shared" si="256"/>
        <v>1064.433777367519</v>
      </c>
      <c r="K533" s="40">
        <f t="shared" si="257"/>
        <v>9.5075338971972361</v>
      </c>
      <c r="L533" s="40">
        <f t="shared" si="241"/>
        <v>0</v>
      </c>
      <c r="M533" s="10">
        <f t="shared" si="258"/>
        <v>1.1422519781472538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8.6179922545650935</v>
      </c>
      <c r="Q533" s="42">
        <f t="shared" si="260"/>
        <v>1.0915948493646779</v>
      </c>
      <c r="R533" s="4">
        <f t="shared" si="261"/>
        <v>49799.98677209505</v>
      </c>
      <c r="S533">
        <f t="shared" si="242"/>
        <v>4.9799986772095047E-5</v>
      </c>
      <c r="T533" s="41">
        <f t="shared" si="243"/>
        <v>7.7505054849654614E-4</v>
      </c>
      <c r="U533" s="42">
        <f t="shared" si="262"/>
        <v>8.8427844511738296E-2</v>
      </c>
      <c r="V533" s="42">
        <f t="shared" si="263"/>
        <v>0.13258111220114535</v>
      </c>
      <c r="W533" s="42">
        <f t="shared" si="264"/>
        <v>0.13233477333323285</v>
      </c>
      <c r="X533" s="42">
        <f t="shared" si="265"/>
        <v>2.4633886791250448E-4</v>
      </c>
      <c r="Y533" s="42">
        <f t="shared" si="239"/>
        <v>2.5775964521246148E-3</v>
      </c>
      <c r="Z533" s="10">
        <f t="shared" si="266"/>
        <v>3.3257139900419039</v>
      </c>
      <c r="AA533">
        <f t="shared" si="244"/>
        <v>1142250.3099843161</v>
      </c>
      <c r="AB533" s="10">
        <f t="shared" si="245"/>
        <v>1.1422503099843162</v>
      </c>
      <c r="AC533" s="10">
        <f t="shared" si="246"/>
        <v>1.0412503099843162</v>
      </c>
      <c r="AD533" s="3">
        <f t="shared" si="247"/>
        <v>151.0152733842373</v>
      </c>
      <c r="AI533" s="94">
        <f t="shared" si="248"/>
        <v>0.13233477333323285</v>
      </c>
    </row>
    <row r="534" spans="2:35">
      <c r="B534" s="39">
        <f t="shared" si="249"/>
        <v>506</v>
      </c>
      <c r="C534" s="42">
        <f t="shared" si="250"/>
        <v>9.1007194244587044</v>
      </c>
      <c r="D534" s="10">
        <f t="shared" si="251"/>
        <v>5.8992805755411979</v>
      </c>
      <c r="E534" s="40">
        <f t="shared" si="252"/>
        <v>34.201438848917604</v>
      </c>
      <c r="F534" s="40">
        <f t="shared" si="253"/>
        <v>46</v>
      </c>
      <c r="G534" s="3">
        <f t="shared" si="254"/>
        <v>66.798561151082396</v>
      </c>
      <c r="H534" s="3">
        <f t="shared" si="255"/>
        <v>111.95687429327049</v>
      </c>
      <c r="I534">
        <f t="shared" si="240"/>
        <v>1.1195687429327048E-4</v>
      </c>
      <c r="J534" s="4">
        <f t="shared" si="256"/>
        <v>1066.3652609208457</v>
      </c>
      <c r="K534" s="40">
        <f t="shared" si="257"/>
        <v>9.5247859289775008</v>
      </c>
      <c r="L534" s="40">
        <f t="shared" si="241"/>
        <v>0</v>
      </c>
      <c r="M534" s="10">
        <f t="shared" si="258"/>
        <v>1.1422503099843162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8.6179882396760483</v>
      </c>
      <c r="Q534" s="42">
        <f t="shared" si="260"/>
        <v>1.0936818342862846</v>
      </c>
      <c r="R534" s="4">
        <f t="shared" si="261"/>
        <v>49644.163442971752</v>
      </c>
      <c r="S534">
        <f t="shared" si="242"/>
        <v>4.964416344297175E-5</v>
      </c>
      <c r="T534" s="41">
        <f t="shared" si="243"/>
        <v>7.7520637182566939E-4</v>
      </c>
      <c r="U534" s="42">
        <f t="shared" si="262"/>
        <v>8.8151155259147226E-2</v>
      </c>
      <c r="V534" s="42">
        <f t="shared" si="263"/>
        <v>0.13257846270305074</v>
      </c>
      <c r="W534" s="42">
        <f t="shared" si="264"/>
        <v>0.13233456132310575</v>
      </c>
      <c r="X534" s="42">
        <f t="shared" si="265"/>
        <v>2.4390137994498295E-4</v>
      </c>
      <c r="Y534" s="42">
        <f t="shared" si="239"/>
        <v>2.5781054706269192E-3</v>
      </c>
      <c r="Z534" s="10">
        <f t="shared" si="266"/>
        <v>3.3257021153674042</v>
      </c>
      <c r="AA534">
        <f t="shared" si="244"/>
        <v>1142246.5921334904</v>
      </c>
      <c r="AB534" s="10">
        <f t="shared" si="245"/>
        <v>1.1422465921334903</v>
      </c>
      <c r="AC534" s="10">
        <f t="shared" si="246"/>
        <v>1.0412465921334904</v>
      </c>
      <c r="AD534" s="3">
        <f t="shared" si="247"/>
        <v>151.01473417454537</v>
      </c>
      <c r="AI534" s="94">
        <f t="shared" si="248"/>
        <v>0.13233456132310575</v>
      </c>
    </row>
    <row r="535" spans="2:35">
      <c r="B535" s="39">
        <f t="shared" si="249"/>
        <v>507</v>
      </c>
      <c r="C535" s="42">
        <f t="shared" si="250"/>
        <v>9.1187050359694926</v>
      </c>
      <c r="D535" s="10">
        <f t="shared" si="251"/>
        <v>5.8812949640304097</v>
      </c>
      <c r="E535" s="40">
        <f t="shared" si="252"/>
        <v>34.237410071939181</v>
      </c>
      <c r="F535" s="40">
        <f t="shared" si="253"/>
        <v>46</v>
      </c>
      <c r="G535" s="3">
        <f t="shared" si="254"/>
        <v>66.762589928060819</v>
      </c>
      <c r="H535" s="3">
        <f t="shared" si="255"/>
        <v>111.95687429327049</v>
      </c>
      <c r="I535">
        <f t="shared" si="240"/>
        <v>1.1195687429327048E-4</v>
      </c>
      <c r="J535" s="4">
        <f t="shared" si="256"/>
        <v>1068.2987769729125</v>
      </c>
      <c r="K535" s="40">
        <f t="shared" si="257"/>
        <v>9.5420561150582763</v>
      </c>
      <c r="L535" s="40">
        <f t="shared" si="241"/>
        <v>0</v>
      </c>
      <c r="M535" s="10">
        <f t="shared" si="258"/>
        <v>1.1422465921334903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8.6179792916397524</v>
      </c>
      <c r="Q535" s="42">
        <f t="shared" si="260"/>
        <v>1.0957688213748049</v>
      </c>
      <c r="R535" s="4">
        <f t="shared" si="261"/>
        <v>49488.343374619835</v>
      </c>
      <c r="S535">
        <f t="shared" si="242"/>
        <v>4.9488343374619833E-5</v>
      </c>
      <c r="T535" s="41">
        <f t="shared" si="243"/>
        <v>7.7536219189402132E-4</v>
      </c>
      <c r="U535" s="42">
        <f t="shared" si="262"/>
        <v>8.7874471796577466E-2</v>
      </c>
      <c r="V535" s="42">
        <f t="shared" si="263"/>
        <v>0.13257555070258428</v>
      </c>
      <c r="W535" s="42">
        <f t="shared" si="264"/>
        <v>0.13233408881409101</v>
      </c>
      <c r="X535" s="42">
        <f t="shared" si="265"/>
        <v>2.4146188849327732E-4</v>
      </c>
      <c r="Y535" s="42">
        <f t="shared" si="239"/>
        <v>2.5786093984705742E-3</v>
      </c>
      <c r="Z535" s="10">
        <f t="shared" si="266"/>
        <v>3.3256836939284571</v>
      </c>
      <c r="AA535">
        <f t="shared" si="244"/>
        <v>1142240.8245512294</v>
      </c>
      <c r="AB535" s="10">
        <f t="shared" si="245"/>
        <v>1.1422408245512294</v>
      </c>
      <c r="AC535" s="10">
        <f t="shared" si="246"/>
        <v>1.0412408245512295</v>
      </c>
      <c r="AD535" s="3">
        <f t="shared" si="247"/>
        <v>151.01389768690782</v>
      </c>
      <c r="AI535" s="94">
        <f t="shared" si="248"/>
        <v>0.13233408881409101</v>
      </c>
    </row>
    <row r="536" spans="2:35">
      <c r="B536" s="39">
        <f t="shared" si="249"/>
        <v>508</v>
      </c>
      <c r="C536" s="42">
        <f t="shared" si="250"/>
        <v>9.1366906474802807</v>
      </c>
      <c r="D536" s="10">
        <f t="shared" si="251"/>
        <v>5.8633093525196216</v>
      </c>
      <c r="E536" s="40">
        <f t="shared" si="252"/>
        <v>34.273381294960757</v>
      </c>
      <c r="F536" s="40">
        <f t="shared" si="253"/>
        <v>46</v>
      </c>
      <c r="G536" s="3">
        <f t="shared" si="254"/>
        <v>66.726618705039243</v>
      </c>
      <c r="H536" s="3">
        <f t="shared" si="255"/>
        <v>111.95687429327049</v>
      </c>
      <c r="I536">
        <f t="shared" si="240"/>
        <v>1.1195687429327048E-4</v>
      </c>
      <c r="J536" s="4">
        <f t="shared" si="256"/>
        <v>1070.2343255237206</v>
      </c>
      <c r="K536" s="40">
        <f t="shared" si="257"/>
        <v>9.5593444554395735</v>
      </c>
      <c r="L536" s="40">
        <f t="shared" si="241"/>
        <v>0</v>
      </c>
      <c r="M536" s="10">
        <f t="shared" si="258"/>
        <v>1.1422408245512294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8.6179654103185879</v>
      </c>
      <c r="Q536" s="42">
        <f t="shared" si="260"/>
        <v>1.0978558118249235</v>
      </c>
      <c r="R536" s="4">
        <f t="shared" si="261"/>
        <v>49332.526786373666</v>
      </c>
      <c r="S536">
        <f t="shared" si="242"/>
        <v>4.9332526786373665E-5</v>
      </c>
      <c r="T536" s="41">
        <f t="shared" si="243"/>
        <v>7.7551800848226751E-4</v>
      </c>
      <c r="U536" s="42">
        <f t="shared" si="262"/>
        <v>8.7597794513492269E-2</v>
      </c>
      <c r="V536" s="42">
        <f t="shared" si="263"/>
        <v>0.1325723762030015</v>
      </c>
      <c r="W536" s="42">
        <f t="shared" si="264"/>
        <v>0.13233335580065408</v>
      </c>
      <c r="X536" s="42">
        <f t="shared" si="265"/>
        <v>2.3902040234741184E-4</v>
      </c>
      <c r="Y536" s="42">
        <f t="shared" si="239"/>
        <v>2.5791082317676568E-3</v>
      </c>
      <c r="Z536" s="10">
        <f t="shared" si="266"/>
        <v>3.3256587255982839</v>
      </c>
      <c r="AA536">
        <f t="shared" si="244"/>
        <v>1142233.0071978397</v>
      </c>
      <c r="AB536" s="10">
        <f t="shared" si="245"/>
        <v>1.1422330071978397</v>
      </c>
      <c r="AC536" s="10">
        <f t="shared" si="246"/>
        <v>1.0412330071978397</v>
      </c>
      <c r="AD536" s="3">
        <f t="shared" si="247"/>
        <v>151.01276391556777</v>
      </c>
      <c r="AI536" s="94">
        <f t="shared" si="248"/>
        <v>0.13233335580065408</v>
      </c>
    </row>
    <row r="537" spans="2:35">
      <c r="B537" s="39">
        <f t="shared" si="249"/>
        <v>509</v>
      </c>
      <c r="C537" s="42">
        <f t="shared" si="250"/>
        <v>9.1546762589910688</v>
      </c>
      <c r="D537" s="10">
        <f t="shared" si="251"/>
        <v>5.8453237410088335</v>
      </c>
      <c r="E537" s="40">
        <f t="shared" si="252"/>
        <v>34.309352517982333</v>
      </c>
      <c r="F537" s="40">
        <f t="shared" si="253"/>
        <v>46</v>
      </c>
      <c r="G537" s="3">
        <f t="shared" si="254"/>
        <v>66.690647482017667</v>
      </c>
      <c r="H537" s="3">
        <f t="shared" si="255"/>
        <v>111.95687429327049</v>
      </c>
      <c r="I537">
        <f t="shared" si="240"/>
        <v>1.1195687429327048E-4</v>
      </c>
      <c r="J537" s="4">
        <f t="shared" si="256"/>
        <v>1072.1719065732691</v>
      </c>
      <c r="K537" s="40">
        <f t="shared" si="257"/>
        <v>9.5766509501213832</v>
      </c>
      <c r="L537" s="40">
        <f t="shared" si="241"/>
        <v>0</v>
      </c>
      <c r="M537" s="10">
        <f t="shared" si="258"/>
        <v>1.1422330071978397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8.617946595566135</v>
      </c>
      <c r="Q537" s="42">
        <f t="shared" si="260"/>
        <v>1.0999428068313721</v>
      </c>
      <c r="R537" s="4">
        <f t="shared" si="261"/>
        <v>49176.71389756765</v>
      </c>
      <c r="S537">
        <f t="shared" si="242"/>
        <v>4.9176713897567653E-5</v>
      </c>
      <c r="T537" s="41">
        <f t="shared" si="243"/>
        <v>7.7567382137107353E-4</v>
      </c>
      <c r="U537" s="42">
        <f t="shared" si="262"/>
        <v>8.7321123799354972E-2</v>
      </c>
      <c r="V537" s="42">
        <f t="shared" si="263"/>
        <v>0.13256893920800653</v>
      </c>
      <c r="W537" s="42">
        <f t="shared" si="264"/>
        <v>0.13233236227775033</v>
      </c>
      <c r="X537" s="42">
        <f t="shared" si="265"/>
        <v>2.3657693025619375E-4</v>
      </c>
      <c r="Y537" s="42">
        <f t="shared" si="239"/>
        <v>2.5796019666397426E-3</v>
      </c>
      <c r="Z537" s="10">
        <f t="shared" si="266"/>
        <v>3.3256272102622506</v>
      </c>
      <c r="AA537">
        <f t="shared" si="244"/>
        <v>1142223.1400374309</v>
      </c>
      <c r="AB537" s="10">
        <f t="shared" si="245"/>
        <v>1.142223140037431</v>
      </c>
      <c r="AC537" s="10">
        <f t="shared" si="246"/>
        <v>1.041223140037431</v>
      </c>
      <c r="AD537" s="3">
        <f t="shared" si="247"/>
        <v>151.01133285531995</v>
      </c>
      <c r="AI537" s="94">
        <f t="shared" si="248"/>
        <v>0.13233236227775033</v>
      </c>
    </row>
    <row r="538" spans="2:35">
      <c r="B538" s="39">
        <f t="shared" si="249"/>
        <v>510</v>
      </c>
      <c r="C538" s="42">
        <f t="shared" si="250"/>
        <v>9.172661870501857</v>
      </c>
      <c r="D538" s="10">
        <f t="shared" si="251"/>
        <v>5.8273381294980453</v>
      </c>
      <c r="E538" s="40">
        <f t="shared" si="252"/>
        <v>34.345323741003909</v>
      </c>
      <c r="F538" s="40">
        <f t="shared" si="253"/>
        <v>46</v>
      </c>
      <c r="G538" s="3">
        <f t="shared" si="254"/>
        <v>66.654676258996091</v>
      </c>
      <c r="H538" s="3">
        <f t="shared" si="255"/>
        <v>111.95687429327049</v>
      </c>
      <c r="I538">
        <f t="shared" si="240"/>
        <v>1.1195687429327048E-4</v>
      </c>
      <c r="J538" s="4">
        <f t="shared" si="256"/>
        <v>1074.1115201215584</v>
      </c>
      <c r="K538" s="40">
        <f t="shared" si="257"/>
        <v>9.5939755991037092</v>
      </c>
      <c r="L538" s="40">
        <f t="shared" si="241"/>
        <v>0</v>
      </c>
      <c r="M538" s="10">
        <f t="shared" si="258"/>
        <v>1.142223140037431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8.6179228472270299</v>
      </c>
      <c r="Q538" s="42">
        <f t="shared" si="260"/>
        <v>1.1020298075889359</v>
      </c>
      <c r="R538" s="4">
        <f t="shared" si="261"/>
        <v>49020.904927536183</v>
      </c>
      <c r="S538">
        <f t="shared" si="242"/>
        <v>4.9020904927536186E-5</v>
      </c>
      <c r="T538" s="41">
        <f t="shared" si="243"/>
        <v>7.7582963034110496E-4</v>
      </c>
      <c r="U538" s="42">
        <f t="shared" si="262"/>
        <v>8.704446004362891E-2</v>
      </c>
      <c r="V538" s="42">
        <f t="shared" si="263"/>
        <v>0.13256523972182213</v>
      </c>
      <c r="W538" s="42">
        <f t="shared" si="264"/>
        <v>0.13233110824081831</v>
      </c>
      <c r="X538" s="42">
        <f t="shared" si="265"/>
        <v>2.3413148100381864E-4</v>
      </c>
      <c r="Y538" s="42">
        <f t="shared" si="239"/>
        <v>2.5800905992179671E-3</v>
      </c>
      <c r="Z538" s="10">
        <f t="shared" si="266"/>
        <v>3.32558914781792</v>
      </c>
      <c r="AA538">
        <f t="shared" si="244"/>
        <v>1142211.2230379302</v>
      </c>
      <c r="AB538" s="10">
        <f t="shared" si="245"/>
        <v>1.1422112230379302</v>
      </c>
      <c r="AC538" s="10">
        <f t="shared" si="246"/>
        <v>1.0412112230379302</v>
      </c>
      <c r="AD538" s="3">
        <f t="shared" si="247"/>
        <v>151.00960450151271</v>
      </c>
      <c r="AI538" s="94">
        <f t="shared" si="248"/>
        <v>0.13233110824081831</v>
      </c>
    </row>
    <row r="539" spans="2:35">
      <c r="B539" s="39">
        <f t="shared" si="249"/>
        <v>511</v>
      </c>
      <c r="C539" s="42">
        <f t="shared" si="250"/>
        <v>9.1906474820126451</v>
      </c>
      <c r="D539" s="10">
        <f t="shared" si="251"/>
        <v>5.8093525179872572</v>
      </c>
      <c r="E539" s="40">
        <f t="shared" si="252"/>
        <v>34.381294964025486</v>
      </c>
      <c r="F539" s="40">
        <f t="shared" si="253"/>
        <v>46</v>
      </c>
      <c r="G539" s="3">
        <f t="shared" si="254"/>
        <v>66.618705035974514</v>
      </c>
      <c r="H539" s="3">
        <f t="shared" si="255"/>
        <v>111.95687429327049</v>
      </c>
      <c r="I539">
        <f t="shared" si="240"/>
        <v>1.1195687429327048E-4</v>
      </c>
      <c r="J539" s="4">
        <f t="shared" si="256"/>
        <v>1076.0531661685886</v>
      </c>
      <c r="K539" s="40">
        <f t="shared" si="257"/>
        <v>9.6113184023865532</v>
      </c>
      <c r="L539" s="40">
        <f t="shared" si="241"/>
        <v>0</v>
      </c>
      <c r="M539" s="10">
        <f t="shared" si="258"/>
        <v>1.1422112230379302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8.6178941651370078</v>
      </c>
      <c r="Q539" s="42">
        <f t="shared" si="260"/>
        <v>1.104116815292459</v>
      </c>
      <c r="R539" s="4">
        <f t="shared" si="261"/>
        <v>48865.100095613663</v>
      </c>
      <c r="S539">
        <f t="shared" si="242"/>
        <v>4.8865100095613663E-5</v>
      </c>
      <c r="T539" s="41">
        <f t="shared" si="243"/>
        <v>7.7598543517302747E-4</v>
      </c>
      <c r="U539" s="42">
        <f t="shared" si="262"/>
        <v>8.6767803635777352E-2</v>
      </c>
      <c r="V539" s="42">
        <f t="shared" si="263"/>
        <v>0.13256127774925372</v>
      </c>
      <c r="W539" s="42">
        <f t="shared" si="264"/>
        <v>0.13232959368578182</v>
      </c>
      <c r="X539" s="42">
        <f t="shared" si="265"/>
        <v>2.3168406347190418E-4</v>
      </c>
      <c r="Y539" s="42">
        <f t="shared" si="239"/>
        <v>2.5805741256432163E-3</v>
      </c>
      <c r="Z539" s="10">
        <f t="shared" si="266"/>
        <v>3.3255445381752633</v>
      </c>
      <c r="AA539">
        <f t="shared" si="244"/>
        <v>1142197.2561711511</v>
      </c>
      <c r="AB539" s="10">
        <f t="shared" si="245"/>
        <v>1.1421972561711511</v>
      </c>
      <c r="AC539" s="10">
        <f t="shared" si="246"/>
        <v>1.0411972561711511</v>
      </c>
      <c r="AD539" s="3">
        <f t="shared" si="247"/>
        <v>151.00757885005817</v>
      </c>
      <c r="AI539" s="94">
        <f t="shared" si="248"/>
        <v>0.13232959368578182</v>
      </c>
    </row>
    <row r="540" spans="2:35">
      <c r="B540" s="39">
        <f t="shared" si="249"/>
        <v>512</v>
      </c>
      <c r="C540" s="42">
        <f t="shared" si="250"/>
        <v>9.2086330935234333</v>
      </c>
      <c r="D540" s="10">
        <f t="shared" si="251"/>
        <v>5.791366906476469</v>
      </c>
      <c r="E540" s="40">
        <f t="shared" si="252"/>
        <v>34.417266187047062</v>
      </c>
      <c r="F540" s="40">
        <f t="shared" si="253"/>
        <v>46</v>
      </c>
      <c r="G540" s="3">
        <f t="shared" si="254"/>
        <v>66.582733812952938</v>
      </c>
      <c r="H540" s="3">
        <f t="shared" si="255"/>
        <v>111.95687429327049</v>
      </c>
      <c r="I540">
        <f t="shared" si="240"/>
        <v>1.1195687429327048E-4</v>
      </c>
      <c r="J540" s="4">
        <f t="shared" si="256"/>
        <v>1077.9968447143597</v>
      </c>
      <c r="K540" s="40">
        <f t="shared" si="257"/>
        <v>9.6286793599699134</v>
      </c>
      <c r="L540" s="40">
        <f t="shared" si="241"/>
        <v>0</v>
      </c>
      <c r="M540" s="10">
        <f t="shared" si="258"/>
        <v>1.1421972561711511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8.6178605491230655</v>
      </c>
      <c r="Q540" s="42">
        <f t="shared" si="260"/>
        <v>1.1062038311368518</v>
      </c>
      <c r="R540" s="4">
        <f t="shared" si="261"/>
        <v>48709.299621134487</v>
      </c>
      <c r="S540">
        <f t="shared" si="242"/>
        <v>4.8709299621134487E-5</v>
      </c>
      <c r="T540" s="41">
        <f t="shared" si="243"/>
        <v>7.7614123564750666E-4</v>
      </c>
      <c r="U540" s="42">
        <f t="shared" si="262"/>
        <v>8.6491154965263661E-2</v>
      </c>
      <c r="V540" s="42">
        <f t="shared" si="263"/>
        <v>0.13255705329547771</v>
      </c>
      <c r="W540" s="42">
        <f t="shared" si="264"/>
        <v>0.13232781860905862</v>
      </c>
      <c r="X540" s="42">
        <f t="shared" si="265"/>
        <v>2.2923468641908307E-4</v>
      </c>
      <c r="Y540" s="42">
        <f t="shared" si="239"/>
        <v>2.5810525420658574E-3</v>
      </c>
      <c r="Z540" s="10">
        <f t="shared" si="266"/>
        <v>3.3254933812562841</v>
      </c>
      <c r="AA540">
        <f t="shared" si="244"/>
        <v>1142181.2394126733</v>
      </c>
      <c r="AB540" s="10">
        <f t="shared" si="245"/>
        <v>1.1421812394126734</v>
      </c>
      <c r="AC540" s="10">
        <f t="shared" si="246"/>
        <v>1.0411812394126734</v>
      </c>
      <c r="AD540" s="3">
        <f t="shared" si="247"/>
        <v>151.00525589741457</v>
      </c>
      <c r="AI540" s="94">
        <f t="shared" si="248"/>
        <v>0.13232781860905862</v>
      </c>
    </row>
    <row r="541" spans="2:35">
      <c r="B541" s="39">
        <f t="shared" si="249"/>
        <v>513</v>
      </c>
      <c r="C541" s="42">
        <f t="shared" si="250"/>
        <v>9.2266187050342214</v>
      </c>
      <c r="D541" s="10">
        <f t="shared" si="251"/>
        <v>5.7733812949656809</v>
      </c>
      <c r="E541" s="40">
        <f t="shared" si="252"/>
        <v>34.453237410068638</v>
      </c>
      <c r="F541" s="40">
        <f t="shared" si="253"/>
        <v>46</v>
      </c>
      <c r="G541" s="3">
        <f t="shared" si="254"/>
        <v>66.546762589931362</v>
      </c>
      <c r="H541" s="3">
        <f t="shared" si="255"/>
        <v>111.95687429327049</v>
      </c>
      <c r="I541">
        <f t="shared" si="240"/>
        <v>1.1195687429327048E-4</v>
      </c>
      <c r="J541" s="4">
        <f t="shared" si="256"/>
        <v>1079.9425557588711</v>
      </c>
      <c r="K541" s="40">
        <f t="shared" si="257"/>
        <v>9.6460584718537863</v>
      </c>
      <c r="L541" s="40">
        <f t="shared" si="241"/>
        <v>0</v>
      </c>
      <c r="M541" s="10">
        <f t="shared" si="258"/>
        <v>1.1421812394126734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8.6178219990031657</v>
      </c>
      <c r="Q541" s="42">
        <f t="shared" si="260"/>
        <v>1.1082908563170968</v>
      </c>
      <c r="R541" s="4">
        <f t="shared" si="261"/>
        <v>48553.503723433059</v>
      </c>
      <c r="S541">
        <f t="shared" si="242"/>
        <v>4.8553503723433056E-5</v>
      </c>
      <c r="T541" s="41">
        <f t="shared" si="243"/>
        <v>7.7629703154520808E-4</v>
      </c>
      <c r="U541" s="42">
        <f t="shared" si="262"/>
        <v>8.6214514421551147E-2</v>
      </c>
      <c r="V541" s="42">
        <f t="shared" si="263"/>
        <v>0.13255256636627899</v>
      </c>
      <c r="W541" s="42">
        <f t="shared" si="264"/>
        <v>0.13232578300754511</v>
      </c>
      <c r="X541" s="42">
        <f t="shared" si="265"/>
        <v>2.2678335873388411E-4</v>
      </c>
      <c r="Y541" s="42">
        <f t="shared" si="239"/>
        <v>2.5815258446459954E-3</v>
      </c>
      <c r="Z541" s="10">
        <f t="shared" si="266"/>
        <v>3.3254356769953186</v>
      </c>
      <c r="AA541">
        <f t="shared" si="244"/>
        <v>1142163.1727419381</v>
      </c>
      <c r="AB541" s="10">
        <f t="shared" si="245"/>
        <v>1.1421631727419381</v>
      </c>
      <c r="AC541" s="10">
        <f t="shared" si="246"/>
        <v>1.0411631727419381</v>
      </c>
      <c r="AD541" s="3">
        <f t="shared" si="247"/>
        <v>151.00263564060018</v>
      </c>
      <c r="AI541" s="94">
        <f t="shared" si="248"/>
        <v>0.13232578300754511</v>
      </c>
    </row>
    <row r="542" spans="2:35">
      <c r="B542" s="39">
        <f t="shared" si="249"/>
        <v>514</v>
      </c>
      <c r="C542" s="42">
        <f t="shared" si="250"/>
        <v>9.2446043165450096</v>
      </c>
      <c r="D542" s="10">
        <f t="shared" si="251"/>
        <v>5.7553956834548927</v>
      </c>
      <c r="E542" s="40">
        <f t="shared" si="252"/>
        <v>34.489208633090215</v>
      </c>
      <c r="F542" s="40">
        <f t="shared" si="253"/>
        <v>46</v>
      </c>
      <c r="G542" s="3">
        <f t="shared" si="254"/>
        <v>66.510791366909785</v>
      </c>
      <c r="H542" s="3">
        <f t="shared" si="255"/>
        <v>111.95687429327049</v>
      </c>
      <c r="I542">
        <f t="shared" si="240"/>
        <v>1.1195687429327048E-4</v>
      </c>
      <c r="J542" s="4">
        <f t="shared" si="256"/>
        <v>1081.8902993021234</v>
      </c>
      <c r="K542" s="40">
        <f t="shared" si="257"/>
        <v>9.6634557380381754</v>
      </c>
      <c r="L542" s="40">
        <f t="shared" si="241"/>
        <v>0</v>
      </c>
      <c r="M542" s="10">
        <f t="shared" si="258"/>
        <v>1.1421631727419381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8.6177785145864725</v>
      </c>
      <c r="Q542" s="42">
        <f t="shared" si="260"/>
        <v>1.1103778920282543</v>
      </c>
      <c r="R542" s="4">
        <f t="shared" si="261"/>
        <v>48397.712621843762</v>
      </c>
      <c r="S542">
        <f t="shared" si="242"/>
        <v>4.8397712621843762E-5</v>
      </c>
      <c r="T542" s="41">
        <f t="shared" si="243"/>
        <v>7.7645282264679743E-4</v>
      </c>
      <c r="U542" s="42">
        <f t="shared" si="262"/>
        <v>8.5937882394103104E-2</v>
      </c>
      <c r="V542" s="42">
        <f t="shared" si="263"/>
        <v>0.13254781696792997</v>
      </c>
      <c r="W542" s="42">
        <f t="shared" si="264"/>
        <v>0.13232348687862835</v>
      </c>
      <c r="X542" s="42">
        <f t="shared" si="265"/>
        <v>2.2433008930161646E-4</v>
      </c>
      <c r="Y542" s="42">
        <f t="shared" ref="Y542:Y605" si="269">IF((X542*(Q542-Q541)+Y541)&lt;0,0,X542*(Q542-Q541)+Y541)</f>
        <v>2.581994029553455E-3</v>
      </c>
      <c r="Z542" s="10">
        <f t="shared" si="266"/>
        <v>3.3253714253389801</v>
      </c>
      <c r="AA542">
        <f t="shared" si="244"/>
        <v>1142143.0561422305</v>
      </c>
      <c r="AB542" s="10">
        <f t="shared" si="245"/>
        <v>1.1421430561422306</v>
      </c>
      <c r="AC542" s="10">
        <f t="shared" si="246"/>
        <v>1.0411430561422306</v>
      </c>
      <c r="AD542" s="3">
        <f t="shared" si="247"/>
        <v>150.99971807719081</v>
      </c>
      <c r="AI542" s="94">
        <f t="shared" si="248"/>
        <v>0.13232348687862835</v>
      </c>
    </row>
    <row r="543" spans="2:35">
      <c r="B543" s="39">
        <f t="shared" si="249"/>
        <v>515</v>
      </c>
      <c r="C543" s="42">
        <f t="shared" si="250"/>
        <v>9.2625899280557977</v>
      </c>
      <c r="D543" s="10">
        <f t="shared" si="251"/>
        <v>5.7374100719441046</v>
      </c>
      <c r="E543" s="40">
        <f t="shared" si="252"/>
        <v>34.525179856111791</v>
      </c>
      <c r="F543" s="40">
        <f t="shared" si="253"/>
        <v>46</v>
      </c>
      <c r="G543" s="3">
        <f t="shared" si="254"/>
        <v>66.474820143888209</v>
      </c>
      <c r="H543" s="3">
        <f t="shared" si="255"/>
        <v>111.95687429327049</v>
      </c>
      <c r="I543">
        <f t="shared" si="240"/>
        <v>1.1195687429327048E-4</v>
      </c>
      <c r="J543" s="4">
        <f t="shared" si="256"/>
        <v>1083.8400753441165</v>
      </c>
      <c r="K543" s="40">
        <f t="shared" si="257"/>
        <v>9.6808711585230824</v>
      </c>
      <c r="L543" s="40">
        <f t="shared" si="241"/>
        <v>0</v>
      </c>
      <c r="M543" s="10">
        <f t="shared" si="258"/>
        <v>1.1421430561422306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8.617730095673295</v>
      </c>
      <c r="Q543" s="42">
        <f t="shared" si="260"/>
        <v>1.1124649394654695</v>
      </c>
      <c r="R543" s="4">
        <f t="shared" si="261"/>
        <v>48241.926535701008</v>
      </c>
      <c r="S543">
        <f t="shared" si="242"/>
        <v>4.8241926535701008E-5</v>
      </c>
      <c r="T543" s="41">
        <f t="shared" si="243"/>
        <v>7.7660860873294017E-4</v>
      </c>
      <c r="U543" s="42">
        <f t="shared" si="262"/>
        <v>8.5661259272382856E-2</v>
      </c>
      <c r="V543" s="42">
        <f t="shared" si="263"/>
        <v>0.13254280510717645</v>
      </c>
      <c r="W543" s="42">
        <f t="shared" si="264"/>
        <v>0.1323209302201841</v>
      </c>
      <c r="X543" s="42">
        <f t="shared" si="265"/>
        <v>2.2187488699235147E-4</v>
      </c>
      <c r="Y543" s="42">
        <f t="shared" si="269"/>
        <v>2.5824570929677349E-3</v>
      </c>
      <c r="Z543" s="10">
        <f t="shared" si="266"/>
        <v>3.3253006262460696</v>
      </c>
      <c r="AA543">
        <f t="shared" si="244"/>
        <v>1142120.8896006518</v>
      </c>
      <c r="AB543" s="10">
        <f t="shared" si="245"/>
        <v>1.1421208896006518</v>
      </c>
      <c r="AC543" s="10">
        <f t="shared" si="246"/>
        <v>1.0411208896006519</v>
      </c>
      <c r="AD543" s="3">
        <f t="shared" si="247"/>
        <v>150.99650320531572</v>
      </c>
      <c r="AI543" s="94">
        <f t="shared" si="248"/>
        <v>0.1323209302201841</v>
      </c>
    </row>
    <row r="544" spans="2:35">
      <c r="B544" s="39">
        <f t="shared" si="249"/>
        <v>516</v>
      </c>
      <c r="C544" s="42">
        <f t="shared" si="250"/>
        <v>9.2805755395665859</v>
      </c>
      <c r="D544" s="10">
        <f t="shared" si="251"/>
        <v>5.7194244604333164</v>
      </c>
      <c r="E544" s="40">
        <f t="shared" si="252"/>
        <v>34.561151079133367</v>
      </c>
      <c r="F544" s="40">
        <f t="shared" si="253"/>
        <v>46</v>
      </c>
      <c r="G544" s="3">
        <f t="shared" si="254"/>
        <v>66.438848920866633</v>
      </c>
      <c r="H544" s="3">
        <f t="shared" si="255"/>
        <v>111.95687429327049</v>
      </c>
      <c r="I544">
        <f t="shared" si="240"/>
        <v>1.1195687429327048E-4</v>
      </c>
      <c r="J544" s="4">
        <f t="shared" si="256"/>
        <v>1085.7918838848502</v>
      </c>
      <c r="K544" s="40">
        <f t="shared" si="257"/>
        <v>9.6983047333085022</v>
      </c>
      <c r="L544" s="40">
        <f t="shared" si="241"/>
        <v>0</v>
      </c>
      <c r="M544" s="10">
        <f t="shared" si="258"/>
        <v>1.1421208896006518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8.6176767420550302</v>
      </c>
      <c r="Q544" s="42">
        <f t="shared" si="260"/>
        <v>1.1145519998239786</v>
      </c>
      <c r="R544" s="4">
        <f t="shared" si="261"/>
        <v>48086.145684339172</v>
      </c>
      <c r="S544">
        <f t="shared" si="242"/>
        <v>4.8086145684339172E-5</v>
      </c>
      <c r="T544" s="41">
        <f t="shared" si="243"/>
        <v>7.7676438958430198E-4</v>
      </c>
      <c r="U544" s="42">
        <f t="shared" si="262"/>
        <v>8.5384645445853696E-2</v>
      </c>
      <c r="V544" s="42">
        <f t="shared" si="263"/>
        <v>0.13253753079128439</v>
      </c>
      <c r="W544" s="42">
        <f t="shared" si="264"/>
        <v>0.13231811303057295</v>
      </c>
      <c r="X544" s="42">
        <f t="shared" si="265"/>
        <v>2.1941776071143781E-4</v>
      </c>
      <c r="Y544" s="42">
        <f t="shared" si="269"/>
        <v>2.5829150310780684E-3</v>
      </c>
      <c r="Z544" s="10">
        <f t="shared" si="266"/>
        <v>3.3252232796876244</v>
      </c>
      <c r="AA544">
        <f t="shared" si="244"/>
        <v>1142096.6731081335</v>
      </c>
      <c r="AB544" s="10">
        <f t="shared" si="245"/>
        <v>1.1420966731081335</v>
      </c>
      <c r="AC544" s="10">
        <f t="shared" si="246"/>
        <v>1.0410966731081335</v>
      </c>
      <c r="AD544" s="3">
        <f t="shared" si="247"/>
        <v>150.99299102365967</v>
      </c>
      <c r="AI544" s="94">
        <f t="shared" si="248"/>
        <v>0.13231811303057295</v>
      </c>
    </row>
    <row r="545" spans="2:35">
      <c r="B545" s="39">
        <f t="shared" si="249"/>
        <v>517</v>
      </c>
      <c r="C545" s="42">
        <f t="shared" si="250"/>
        <v>9.298561151077374</v>
      </c>
      <c r="D545" s="10">
        <f t="shared" si="251"/>
        <v>5.7014388489225283</v>
      </c>
      <c r="E545" s="40">
        <f t="shared" si="252"/>
        <v>34.597122302154943</v>
      </c>
      <c r="F545" s="40">
        <f t="shared" si="253"/>
        <v>46</v>
      </c>
      <c r="G545" s="3">
        <f t="shared" si="254"/>
        <v>66.402877697845057</v>
      </c>
      <c r="H545" s="3">
        <f t="shared" si="255"/>
        <v>111.95687429327049</v>
      </c>
      <c r="I545">
        <f t="shared" si="240"/>
        <v>1.1195687429327048E-4</v>
      </c>
      <c r="J545" s="4">
        <f t="shared" si="256"/>
        <v>1087.7457249243248</v>
      </c>
      <c r="K545" s="40">
        <f t="shared" si="257"/>
        <v>9.7157564623944417</v>
      </c>
      <c r="L545" s="40">
        <f t="shared" si="241"/>
        <v>0</v>
      </c>
      <c r="M545" s="10">
        <f t="shared" si="258"/>
        <v>1.1420966731081335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8.6176184535141882</v>
      </c>
      <c r="Q545" s="42">
        <f t="shared" si="260"/>
        <v>1.1166390742991144</v>
      </c>
      <c r="R545" s="4">
        <f t="shared" si="261"/>
        <v>47930.37028709265</v>
      </c>
      <c r="S545">
        <f t="shared" si="242"/>
        <v>4.7930370287092652E-5</v>
      </c>
      <c r="T545" s="41">
        <f t="shared" si="243"/>
        <v>7.7692016498154856E-4</v>
      </c>
      <c r="U545" s="42">
        <f t="shared" si="262"/>
        <v>8.5108041303978949E-2</v>
      </c>
      <c r="V545" s="42">
        <f t="shared" si="263"/>
        <v>0.13253199402802901</v>
      </c>
      <c r="W545" s="42">
        <f t="shared" si="264"/>
        <v>0.13231503530864244</v>
      </c>
      <c r="X545" s="42">
        <f t="shared" si="265"/>
        <v>2.1695871938656741E-4</v>
      </c>
      <c r="Y545" s="42">
        <f t="shared" si="269"/>
        <v>2.5833678400834581E-3</v>
      </c>
      <c r="Z545" s="10">
        <f t="shared" si="266"/>
        <v>3.3251393856469305</v>
      </c>
      <c r="AA545">
        <f t="shared" si="244"/>
        <v>1142070.4066594434</v>
      </c>
      <c r="AB545" s="10">
        <f t="shared" si="245"/>
        <v>1.1420704066594434</v>
      </c>
      <c r="AC545" s="10">
        <f t="shared" si="246"/>
        <v>1.0410704066594434</v>
      </c>
      <c r="AD545" s="3">
        <f t="shared" si="247"/>
        <v>150.98918153146388</v>
      </c>
      <c r="AI545" s="94">
        <f t="shared" si="248"/>
        <v>0.13231503530864244</v>
      </c>
    </row>
    <row r="546" spans="2:35">
      <c r="B546" s="39">
        <f t="shared" si="249"/>
        <v>518</v>
      </c>
      <c r="C546" s="42">
        <f t="shared" si="250"/>
        <v>9.3165467625881622</v>
      </c>
      <c r="D546" s="10">
        <f t="shared" si="251"/>
        <v>5.6834532374117401</v>
      </c>
      <c r="E546" s="40">
        <f t="shared" si="252"/>
        <v>34.63309352517652</v>
      </c>
      <c r="F546" s="40">
        <f t="shared" si="253"/>
        <v>46</v>
      </c>
      <c r="G546" s="3">
        <f t="shared" si="254"/>
        <v>66.36690647482348</v>
      </c>
      <c r="H546" s="3">
        <f t="shared" si="255"/>
        <v>111.95687429327049</v>
      </c>
      <c r="I546">
        <f t="shared" si="240"/>
        <v>1.1195687429327048E-4</v>
      </c>
      <c r="J546" s="4">
        <f t="shared" si="256"/>
        <v>1089.70159846254</v>
      </c>
      <c r="K546" s="40">
        <f t="shared" si="257"/>
        <v>9.7332263457808939</v>
      </c>
      <c r="L546" s="40">
        <f t="shared" si="241"/>
        <v>0</v>
      </c>
      <c r="M546" s="10">
        <f t="shared" si="258"/>
        <v>1.1420704066594434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8.6175552298244025</v>
      </c>
      <c r="Q546" s="42">
        <f t="shared" si="260"/>
        <v>1.1187261640863131</v>
      </c>
      <c r="R546" s="4">
        <f t="shared" si="261"/>
        <v>47774.60056329587</v>
      </c>
      <c r="S546">
        <f t="shared" si="242"/>
        <v>4.7774600563295872E-5</v>
      </c>
      <c r="T546" s="41">
        <f t="shared" si="243"/>
        <v>7.7707593470534525E-4</v>
      </c>
      <c r="U546" s="42">
        <f t="shared" si="262"/>
        <v>8.4831447236221935E-2</v>
      </c>
      <c r="V546" s="42">
        <f t="shared" si="263"/>
        <v>0.13252619482569269</v>
      </c>
      <c r="W546" s="42">
        <f t="shared" si="264"/>
        <v>0.13231169705372756</v>
      </c>
      <c r="X546" s="42">
        <f t="shared" si="265"/>
        <v>2.1449777196513864E-4</v>
      </c>
      <c r="Y546" s="42">
        <f t="shared" si="269"/>
        <v>2.5838155161927033E-3</v>
      </c>
      <c r="Z546" s="10">
        <f t="shared" si="266"/>
        <v>3.3250489441195277</v>
      </c>
      <c r="AA546">
        <f t="shared" si="244"/>
        <v>1142042.0902531841</v>
      </c>
      <c r="AB546" s="10">
        <f t="shared" si="245"/>
        <v>1.142042090253184</v>
      </c>
      <c r="AC546" s="10">
        <f t="shared" si="246"/>
        <v>1.0410420902531841</v>
      </c>
      <c r="AD546" s="3">
        <f t="shared" si="247"/>
        <v>150.9850747285256</v>
      </c>
      <c r="AI546" s="94">
        <f t="shared" si="248"/>
        <v>0.13231169705372756</v>
      </c>
    </row>
    <row r="547" spans="2:35">
      <c r="B547" s="39">
        <f t="shared" si="249"/>
        <v>519</v>
      </c>
      <c r="C547" s="42">
        <f t="shared" si="250"/>
        <v>9.3345323740989503</v>
      </c>
      <c r="D547" s="10">
        <f t="shared" si="251"/>
        <v>5.665467625900952</v>
      </c>
      <c r="E547" s="40">
        <f t="shared" si="252"/>
        <v>34.669064748198096</v>
      </c>
      <c r="F547" s="40">
        <f t="shared" si="253"/>
        <v>46</v>
      </c>
      <c r="G547" s="3">
        <f t="shared" si="254"/>
        <v>66.330935251801904</v>
      </c>
      <c r="H547" s="3">
        <f t="shared" si="255"/>
        <v>111.95687429327049</v>
      </c>
      <c r="I547">
        <f t="shared" si="240"/>
        <v>1.1195687429327048E-4</v>
      </c>
      <c r="J547" s="4">
        <f t="shared" si="256"/>
        <v>1091.6595044994963</v>
      </c>
      <c r="K547" s="40">
        <f t="shared" si="257"/>
        <v>9.7507143834678658</v>
      </c>
      <c r="L547" s="40">
        <f t="shared" si="241"/>
        <v>0</v>
      </c>
      <c r="M547" s="10">
        <f t="shared" si="258"/>
        <v>1.142042090253184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8.6174870707504265</v>
      </c>
      <c r="Q547" s="42">
        <f t="shared" si="260"/>
        <v>1.1208132703811209</v>
      </c>
      <c r="R547" s="4">
        <f t="shared" si="261"/>
        <v>47618.836732283191</v>
      </c>
      <c r="S547">
        <f t="shared" si="242"/>
        <v>4.7618836732283189E-5</v>
      </c>
      <c r="T547" s="41">
        <f t="shared" si="243"/>
        <v>7.7723169853635796E-4</v>
      </c>
      <c r="U547" s="42">
        <f t="shared" si="262"/>
        <v>8.4554863632045979E-2</v>
      </c>
      <c r="V547" s="42">
        <f t="shared" si="263"/>
        <v>0.13252013319303763</v>
      </c>
      <c r="W547" s="42">
        <f t="shared" si="264"/>
        <v>0.13230809826565074</v>
      </c>
      <c r="X547" s="42">
        <f t="shared" si="265"/>
        <v>2.1203492738688934E-4</v>
      </c>
      <c r="Y547" s="42">
        <f t="shared" si="269"/>
        <v>2.5842580556243717E-3</v>
      </c>
      <c r="Z547" s="10">
        <f t="shared" si="266"/>
        <v>3.3249519551131423</v>
      </c>
      <c r="AA547">
        <f t="shared" si="244"/>
        <v>1142011.7238917751</v>
      </c>
      <c r="AB547" s="10">
        <f t="shared" si="245"/>
        <v>1.1420117238917751</v>
      </c>
      <c r="AC547" s="10">
        <f t="shared" si="246"/>
        <v>1.0410117238917751</v>
      </c>
      <c r="AD547" s="3">
        <f t="shared" si="247"/>
        <v>150.98067061519581</v>
      </c>
      <c r="AI547" s="94">
        <f t="shared" si="248"/>
        <v>0.13230809826565074</v>
      </c>
    </row>
    <row r="548" spans="2:35">
      <c r="B548" s="39">
        <f t="shared" si="249"/>
        <v>520</v>
      </c>
      <c r="C548" s="42">
        <f t="shared" si="250"/>
        <v>9.3525179856097385</v>
      </c>
      <c r="D548" s="10">
        <f t="shared" si="251"/>
        <v>5.6474820143901638</v>
      </c>
      <c r="E548" s="40">
        <f t="shared" si="252"/>
        <v>34.705035971219672</v>
      </c>
      <c r="F548" s="40">
        <f t="shared" si="253"/>
        <v>46</v>
      </c>
      <c r="G548" s="3">
        <f t="shared" si="254"/>
        <v>66.294964028780328</v>
      </c>
      <c r="H548" s="3">
        <f t="shared" si="255"/>
        <v>111.95687429327049</v>
      </c>
      <c r="I548">
        <f t="shared" si="240"/>
        <v>1.1195687429327048E-4</v>
      </c>
      <c r="J548" s="4">
        <f t="shared" si="256"/>
        <v>1093.6194430351929</v>
      </c>
      <c r="K548" s="40">
        <f t="shared" si="257"/>
        <v>9.7682205754553504</v>
      </c>
      <c r="L548" s="40">
        <f t="shared" si="241"/>
        <v>0</v>
      </c>
      <c r="M548" s="10">
        <f t="shared" si="258"/>
        <v>1.1420117238917751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8.6174139760480912</v>
      </c>
      <c r="Q548" s="42">
        <f t="shared" si="260"/>
        <v>1.1229003943791995</v>
      </c>
      <c r="R548" s="4">
        <f t="shared" si="261"/>
        <v>47463.079013389048</v>
      </c>
      <c r="S548">
        <f t="shared" si="242"/>
        <v>4.7463079013389049E-5</v>
      </c>
      <c r="T548" s="41">
        <f t="shared" si="243"/>
        <v>7.7738745625525216E-4</v>
      </c>
      <c r="U548" s="42">
        <f t="shared" si="262"/>
        <v>8.4278290880914403E-2</v>
      </c>
      <c r="V548" s="42">
        <f t="shared" si="263"/>
        <v>0.13251380913936237</v>
      </c>
      <c r="W548" s="42">
        <f t="shared" si="264"/>
        <v>0.13230423894471943</v>
      </c>
      <c r="X548" s="42">
        <f t="shared" si="265"/>
        <v>2.0957019464293292E-4</v>
      </c>
      <c r="Y548" s="42">
        <f t="shared" si="269"/>
        <v>2.5846954546068931E-3</v>
      </c>
      <c r="Z548" s="10">
        <f t="shared" si="266"/>
        <v>3.3248484186477771</v>
      </c>
      <c r="AA548">
        <f t="shared" si="244"/>
        <v>1141979.3075814797</v>
      </c>
      <c r="AB548" s="10">
        <f t="shared" si="245"/>
        <v>1.1419793075814797</v>
      </c>
      <c r="AC548" s="10">
        <f t="shared" si="246"/>
        <v>1.0409793075814797</v>
      </c>
      <c r="AD548" s="3">
        <f t="shared" si="247"/>
        <v>150.97596919238285</v>
      </c>
      <c r="AI548" s="94">
        <f t="shared" si="248"/>
        <v>0.13230423894471943</v>
      </c>
    </row>
    <row r="549" spans="2:35">
      <c r="B549" s="39">
        <f t="shared" si="249"/>
        <v>521</v>
      </c>
      <c r="C549" s="42">
        <f t="shared" si="250"/>
        <v>9.3705035971205266</v>
      </c>
      <c r="D549" s="10">
        <f t="shared" si="251"/>
        <v>5.6294964028793757</v>
      </c>
      <c r="E549" s="40">
        <f t="shared" si="252"/>
        <v>34.741007194241249</v>
      </c>
      <c r="F549" s="40">
        <f t="shared" si="253"/>
        <v>46</v>
      </c>
      <c r="G549" s="3">
        <f t="shared" si="254"/>
        <v>66.258992805758751</v>
      </c>
      <c r="H549" s="3">
        <f t="shared" si="255"/>
        <v>111.95687429327049</v>
      </c>
      <c r="I549">
        <f t="shared" si="240"/>
        <v>1.1195687429327048E-4</v>
      </c>
      <c r="J549" s="4">
        <f t="shared" si="256"/>
        <v>1095.5814140696305</v>
      </c>
      <c r="K549" s="40">
        <f t="shared" si="257"/>
        <v>9.7857449217433512</v>
      </c>
      <c r="L549" s="40">
        <f t="shared" si="241"/>
        <v>0</v>
      </c>
      <c r="M549" s="10">
        <f t="shared" si="258"/>
        <v>1.1419793075814797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8.6173359454643563</v>
      </c>
      <c r="Q549" s="42">
        <f t="shared" si="260"/>
        <v>1.1249875372763329</v>
      </c>
      <c r="R549" s="4">
        <f t="shared" si="261"/>
        <v>47307.327625947808</v>
      </c>
      <c r="S549">
        <f t="shared" si="242"/>
        <v>4.7307327625947808E-5</v>
      </c>
      <c r="T549" s="41">
        <f t="shared" si="243"/>
        <v>7.7754320764269341E-4</v>
      </c>
      <c r="U549" s="42">
        <f t="shared" si="262"/>
        <v>8.4001729372290487E-2</v>
      </c>
      <c r="V549" s="42">
        <f t="shared" si="263"/>
        <v>0.1325072226744797</v>
      </c>
      <c r="W549" s="42">
        <f t="shared" si="264"/>
        <v>0.1323001190917297</v>
      </c>
      <c r="X549" s="42">
        <f t="shared" si="265"/>
        <v>2.0710358275000118E-4</v>
      </c>
      <c r="Y549" s="42">
        <f t="shared" si="269"/>
        <v>2.5851277093786006E-3</v>
      </c>
      <c r="Z549" s="10">
        <f t="shared" si="266"/>
        <v>3.3247383347557342</v>
      </c>
      <c r="AA549">
        <f t="shared" si="244"/>
        <v>1141944.8413324102</v>
      </c>
      <c r="AB549" s="10">
        <f t="shared" si="245"/>
        <v>1.1419448413324103</v>
      </c>
      <c r="AC549" s="10">
        <f t="shared" si="246"/>
        <v>1.0409448413324103</v>
      </c>
      <c r="AD549" s="3">
        <f t="shared" si="247"/>
        <v>150.97097046155332</v>
      </c>
      <c r="AI549" s="94">
        <f t="shared" si="248"/>
        <v>0.1323001190917297</v>
      </c>
    </row>
    <row r="550" spans="2:35">
      <c r="B550" s="39">
        <f t="shared" si="249"/>
        <v>522</v>
      </c>
      <c r="C550" s="42">
        <f t="shared" si="250"/>
        <v>9.3884892086313148</v>
      </c>
      <c r="D550" s="10">
        <f t="shared" si="251"/>
        <v>5.6115107913685875</v>
      </c>
      <c r="E550" s="40">
        <f t="shared" si="252"/>
        <v>34.776978417262825</v>
      </c>
      <c r="F550" s="40">
        <f t="shared" si="253"/>
        <v>46</v>
      </c>
      <c r="G550" s="3">
        <f t="shared" si="254"/>
        <v>66.223021582737175</v>
      </c>
      <c r="H550" s="3">
        <f t="shared" si="255"/>
        <v>111.95687429327049</v>
      </c>
      <c r="I550">
        <f t="shared" si="240"/>
        <v>1.1195687429327048E-4</v>
      </c>
      <c r="J550" s="4">
        <f t="shared" si="256"/>
        <v>1097.5454176028088</v>
      </c>
      <c r="K550" s="40">
        <f t="shared" si="257"/>
        <v>9.80328742233187</v>
      </c>
      <c r="L550" s="40">
        <f t="shared" si="241"/>
        <v>0</v>
      </c>
      <c r="M550" s="10">
        <f t="shared" si="258"/>
        <v>1.1419448413324103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8.61725297873733</v>
      </c>
      <c r="Q550" s="42">
        <f t="shared" si="260"/>
        <v>1.1270747002684334</v>
      </c>
      <c r="R550" s="4">
        <f t="shared" si="261"/>
        <v>47151.582789293869</v>
      </c>
      <c r="S550">
        <f t="shared" si="242"/>
        <v>4.7151582789293871E-5</v>
      </c>
      <c r="T550" s="41">
        <f t="shared" si="243"/>
        <v>7.776989524793473E-4</v>
      </c>
      <c r="U550" s="42">
        <f t="shared" si="262"/>
        <v>8.3725179495637556E-2</v>
      </c>
      <c r="V550" s="42">
        <f t="shared" si="263"/>
        <v>0.13250037380867105</v>
      </c>
      <c r="W550" s="42">
        <f t="shared" si="264"/>
        <v>0.13229573870796671</v>
      </c>
      <c r="X550" s="42">
        <f t="shared" si="265"/>
        <v>2.0463510070434232E-4</v>
      </c>
      <c r="Y550" s="42">
        <f t="shared" si="269"/>
        <v>2.5855548161876755E-3</v>
      </c>
      <c r="Z550" s="10">
        <f t="shared" si="266"/>
        <v>3.3246217034815126</v>
      </c>
      <c r="AA550">
        <f t="shared" si="244"/>
        <v>1141908.3251584996</v>
      </c>
      <c r="AB550" s="10">
        <f t="shared" si="245"/>
        <v>1.1419083251584996</v>
      </c>
      <c r="AC550" s="10">
        <f t="shared" si="246"/>
        <v>1.0409083251584996</v>
      </c>
      <c r="AD550" s="3">
        <f t="shared" si="247"/>
        <v>150.96567442472801</v>
      </c>
      <c r="AI550" s="94">
        <f t="shared" si="248"/>
        <v>0.13229573870796671</v>
      </c>
    </row>
    <row r="551" spans="2:35">
      <c r="B551" s="39">
        <f t="shared" si="249"/>
        <v>523</v>
      </c>
      <c r="C551" s="42">
        <f t="shared" si="250"/>
        <v>9.4064748201421029</v>
      </c>
      <c r="D551" s="10">
        <f t="shared" si="251"/>
        <v>5.5935251798577994</v>
      </c>
      <c r="E551" s="40">
        <f t="shared" si="252"/>
        <v>34.812949640284401</v>
      </c>
      <c r="F551" s="40">
        <f t="shared" si="253"/>
        <v>46</v>
      </c>
      <c r="G551" s="3">
        <f t="shared" si="254"/>
        <v>66.187050359715599</v>
      </c>
      <c r="H551" s="3">
        <f t="shared" si="255"/>
        <v>111.95687429327049</v>
      </c>
      <c r="I551">
        <f t="shared" ref="I551:I614" si="270">H551/1000^2</f>
        <v>1.1195687429327048E-4</v>
      </c>
      <c r="J551" s="4">
        <f t="shared" si="256"/>
        <v>1099.5114536347278</v>
      </c>
      <c r="K551" s="40">
        <f t="shared" si="257"/>
        <v>9.8208480772209032</v>
      </c>
      <c r="L551" s="40">
        <f t="shared" ref="L551:L614" si="271">IF((gstar-K551)&lt;0,0,gstar-K551)</f>
        <v>0</v>
      </c>
      <c r="M551" s="10">
        <f t="shared" si="258"/>
        <v>1.1419083251584996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8.6171650755961959</v>
      </c>
      <c r="Q551" s="42">
        <f t="shared" si="260"/>
        <v>1.1291618845515479</v>
      </c>
      <c r="R551" s="4">
        <f t="shared" si="261"/>
        <v>46995.844722761642</v>
      </c>
      <c r="S551">
        <f t="shared" ref="S551:S614" si="272">R551/1000^3</f>
        <v>4.6995844722761642E-5</v>
      </c>
      <c r="T551" s="41">
        <f t="shared" ref="T551:T614" si="273">(vc/1000^3-S551)</f>
        <v>7.7785469054587951E-4</v>
      </c>
      <c r="U551" s="42">
        <f t="shared" si="262"/>
        <v>8.344864164041893E-2</v>
      </c>
      <c r="V551" s="42">
        <f t="shared" si="263"/>
        <v>0.13249326255273236</v>
      </c>
      <c r="W551" s="42">
        <f t="shared" si="264"/>
        <v>0.13229109779520123</v>
      </c>
      <c r="X551" s="42">
        <f t="shared" si="265"/>
        <v>2.0216475753112584E-4</v>
      </c>
      <c r="Y551" s="42">
        <f t="shared" si="269"/>
        <v>2.585976771292194E-3</v>
      </c>
      <c r="Z551" s="10">
        <f t="shared" si="266"/>
        <v>3.3244985248818368</v>
      </c>
      <c r="AA551">
        <f t="shared" ref="AA551:AA614" si="274">Z551*rat*to+patm*1000000</f>
        <v>1141869.7590775078</v>
      </c>
      <c r="AB551" s="10">
        <f t="shared" ref="AB551:AB614" si="275">AA551/1000000</f>
        <v>1.1418697590775078</v>
      </c>
      <c r="AC551" s="10">
        <f t="shared" ref="AC551:AC614" si="276">AB551-patm</f>
        <v>1.0408697590775078</v>
      </c>
      <c r="AD551" s="3">
        <f t="shared" ref="AD551:AD614" si="277">AC551*1000000/6895</f>
        <v>150.96008108448262</v>
      </c>
      <c r="AI551" s="94">
        <f t="shared" ref="AI551:AI614" si="278">($M551-patm)*1000000*$I551/SQRT(rat*to)*SQRT(k)*(2/(k+1))^((k+1)/2/(k-1))</f>
        <v>0.13229109779520123</v>
      </c>
    </row>
    <row r="552" spans="2:35">
      <c r="B552" s="39">
        <f t="shared" ref="B552:B615" si="279">1+B551</f>
        <v>524</v>
      </c>
      <c r="C552" s="42">
        <f t="shared" ref="C552:C615" si="280">xincp+C551</f>
        <v>9.424460431652891</v>
      </c>
      <c r="D552" s="10">
        <f t="shared" ref="D552:D615" si="281">(F552-E552)/2</f>
        <v>5.5755395683470113</v>
      </c>
      <c r="E552" s="40">
        <f t="shared" ref="E552:E615" si="282">E551+ci*2*xincp</f>
        <v>34.848920863305977</v>
      </c>
      <c r="F552" s="40">
        <f t="shared" ref="F552:F615" si="283">F551-osi*2*xincp</f>
        <v>46</v>
      </c>
      <c r="G552" s="3">
        <f t="shared" ref="G552:G615" si="284">G551-ei*n*2*xincp</f>
        <v>66.151079136694023</v>
      </c>
      <c r="H552" s="3">
        <f t="shared" ref="H552:H615" si="285">PI()/4*(dto+erate*(two-D552)/two)^2</f>
        <v>111.95687429327049</v>
      </c>
      <c r="I552">
        <f t="shared" si="270"/>
        <v>1.1195687429327048E-4</v>
      </c>
      <c r="J552" s="4">
        <f t="shared" ref="J552:J615" si="286">PI()/4*dc^2-PI()/4*(F552^2-E552^2)</f>
        <v>1101.4795221653876</v>
      </c>
      <c r="K552" s="40">
        <f t="shared" ref="K552:K615" si="287">J552/H552</f>
        <v>9.8384268864104527</v>
      </c>
      <c r="L552" s="40">
        <f t="shared" si="271"/>
        <v>0</v>
      </c>
      <c r="M552" s="10">
        <f t="shared" ref="M552:M615" si="288">AB551</f>
        <v>1.1418697590775078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8.6170722357612206</v>
      </c>
      <c r="Q552" s="42">
        <f t="shared" ref="Q552:Q615" si="290">xincp/P552+Q551</f>
        <v>1.1312490913218645</v>
      </c>
      <c r="R552" s="4">
        <f t="shared" ref="R552:R615" si="291">PI()/4*(F552^2-E552^2)*G552</f>
        <v>46840.113645685517</v>
      </c>
      <c r="S552">
        <f t="shared" si="272"/>
        <v>4.6840113645685519E-5</v>
      </c>
      <c r="T552" s="41">
        <f t="shared" si="273"/>
        <v>7.7801042162295561E-4</v>
      </c>
      <c r="U552" s="42">
        <f t="shared" ref="U552:U615" si="292">rhopgrain*R552/1000^2</f>
        <v>8.3172116196097948E-2</v>
      </c>
      <c r="V552" s="42">
        <f t="shared" ref="V552:V615" si="293">(U551-U552)/(Q552-Q551)</f>
        <v>0.13248588891796184</v>
      </c>
      <c r="W552" s="42">
        <f t="shared" ref="W552:W615" si="294">IF(V552&lt;AI552,IF(AB551&gt;pbd,AI552,0),AI552)</f>
        <v>0.13228619635569042</v>
      </c>
      <c r="X552" s="42">
        <f t="shared" ref="X552:X615" si="295">V552-W552</f>
        <v>1.9969256227142518E-4</v>
      </c>
      <c r="Y552" s="42">
        <f t="shared" si="269"/>
        <v>2.5863935709601487E-3</v>
      </c>
      <c r="Z552" s="10">
        <f t="shared" ref="Z552:Z615" si="296">Y552/T552</f>
        <v>3.3243687990256552</v>
      </c>
      <c r="AA552">
        <f t="shared" si="274"/>
        <v>1141829.1431110217</v>
      </c>
      <c r="AB552" s="10">
        <f t="shared" si="275"/>
        <v>1.1418291431110217</v>
      </c>
      <c r="AC552" s="10">
        <f t="shared" si="276"/>
        <v>1.0408291431110217</v>
      </c>
      <c r="AD552" s="3">
        <f t="shared" si="277"/>
        <v>150.95419044394805</v>
      </c>
      <c r="AI552" s="94">
        <f t="shared" si="278"/>
        <v>0.13228619635569042</v>
      </c>
    </row>
    <row r="553" spans="2:35">
      <c r="B553" s="39">
        <f t="shared" si="279"/>
        <v>525</v>
      </c>
      <c r="C553" s="42">
        <f t="shared" si="280"/>
        <v>9.4424460431636792</v>
      </c>
      <c r="D553" s="10">
        <f t="shared" si="281"/>
        <v>5.5575539568362231</v>
      </c>
      <c r="E553" s="40">
        <f t="shared" si="282"/>
        <v>34.884892086327554</v>
      </c>
      <c r="F553" s="40">
        <f t="shared" si="283"/>
        <v>46</v>
      </c>
      <c r="G553" s="3">
        <f t="shared" si="284"/>
        <v>66.115107913672446</v>
      </c>
      <c r="H553" s="3">
        <f t="shared" si="285"/>
        <v>111.95687429327049</v>
      </c>
      <c r="I553">
        <f t="shared" si="270"/>
        <v>1.1195687429327048E-4</v>
      </c>
      <c r="J553" s="4">
        <f t="shared" si="286"/>
        <v>1103.4496231947878</v>
      </c>
      <c r="K553" s="40">
        <f t="shared" si="287"/>
        <v>9.8560238499005148</v>
      </c>
      <c r="L553" s="40">
        <f t="shared" si="271"/>
        <v>0</v>
      </c>
      <c r="M553" s="10">
        <f t="shared" si="288"/>
        <v>1.1418291431110217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8.6169744589437531</v>
      </c>
      <c r="Q553" s="42">
        <f t="shared" si="290"/>
        <v>1.1333363217757182</v>
      </c>
      <c r="R553" s="4">
        <f t="shared" si="291"/>
        <v>46684.389777399891</v>
      </c>
      <c r="S553">
        <f t="shared" si="272"/>
        <v>4.6684389777399893E-5</v>
      </c>
      <c r="T553" s="41">
        <f t="shared" si="273"/>
        <v>7.7816614549124129E-4</v>
      </c>
      <c r="U553" s="42">
        <f t="shared" si="292"/>
        <v>8.2895603552137889E-2</v>
      </c>
      <c r="V553" s="42">
        <f t="shared" si="293"/>
        <v>0.1324782529162141</v>
      </c>
      <c r="W553" s="42">
        <f t="shared" si="294"/>
        <v>0.13228103439217781</v>
      </c>
      <c r="X553" s="42">
        <f t="shared" si="295"/>
        <v>1.9721852403628559E-4</v>
      </c>
      <c r="Y553" s="42">
        <f t="shared" si="269"/>
        <v>2.5868052114695812E-3</v>
      </c>
      <c r="Z553" s="10">
        <f t="shared" si="296"/>
        <v>3.3242325259942795</v>
      </c>
      <c r="AA553">
        <f t="shared" si="274"/>
        <v>1141786.4772844992</v>
      </c>
      <c r="AB553" s="10">
        <f t="shared" si="275"/>
        <v>1.1417864772844992</v>
      </c>
      <c r="AC553" s="10">
        <f t="shared" si="276"/>
        <v>1.0407864772844992</v>
      </c>
      <c r="AD553" s="3">
        <f t="shared" si="277"/>
        <v>150.94800250681641</v>
      </c>
      <c r="AI553" s="94">
        <f t="shared" si="278"/>
        <v>0.13228103439217781</v>
      </c>
    </row>
    <row r="554" spans="2:35">
      <c r="B554" s="39">
        <f t="shared" si="279"/>
        <v>526</v>
      </c>
      <c r="C554" s="42">
        <f t="shared" si="280"/>
        <v>9.4604316546744673</v>
      </c>
      <c r="D554" s="10">
        <f t="shared" si="281"/>
        <v>5.539568345325435</v>
      </c>
      <c r="E554" s="40">
        <f t="shared" si="282"/>
        <v>34.92086330934913</v>
      </c>
      <c r="F554" s="40">
        <f t="shared" si="283"/>
        <v>46</v>
      </c>
      <c r="G554" s="3">
        <f t="shared" si="284"/>
        <v>66.07913669065087</v>
      </c>
      <c r="H554" s="3">
        <f t="shared" si="285"/>
        <v>111.95687429327049</v>
      </c>
      <c r="I554">
        <f t="shared" si="270"/>
        <v>1.1195687429327048E-4</v>
      </c>
      <c r="J554" s="4">
        <f t="shared" si="286"/>
        <v>1105.4217567229293</v>
      </c>
      <c r="K554" s="40">
        <f t="shared" si="287"/>
        <v>9.8736389676910985</v>
      </c>
      <c r="L554" s="40">
        <f t="shared" si="271"/>
        <v>0</v>
      </c>
      <c r="M554" s="10">
        <f t="shared" si="288"/>
        <v>1.1417864772844992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8.6168717448463301</v>
      </c>
      <c r="Q554" s="42">
        <f t="shared" si="290"/>
        <v>1.135423577109598</v>
      </c>
      <c r="R554" s="4">
        <f t="shared" si="291"/>
        <v>46528.673337239146</v>
      </c>
      <c r="S554">
        <f t="shared" si="272"/>
        <v>4.6528673337239148E-5</v>
      </c>
      <c r="T554" s="41">
        <f t="shared" si="273"/>
        <v>7.7832186193140202E-4</v>
      </c>
      <c r="U554" s="42">
        <f t="shared" si="292"/>
        <v>8.2619104098002064E-2</v>
      </c>
      <c r="V554" s="42">
        <f t="shared" si="293"/>
        <v>0.13247035455977085</v>
      </c>
      <c r="W554" s="42">
        <f t="shared" si="294"/>
        <v>0.13227561190789885</v>
      </c>
      <c r="X554" s="42">
        <f t="shared" si="295"/>
        <v>1.9474265187199857E-4</v>
      </c>
      <c r="Y554" s="42">
        <f t="shared" si="269"/>
        <v>2.5872116891084351E-3</v>
      </c>
      <c r="Z554" s="10">
        <f t="shared" si="296"/>
        <v>3.3240897058811654</v>
      </c>
      <c r="AA554">
        <f t="shared" si="274"/>
        <v>1141741.7616272005</v>
      </c>
      <c r="AB554" s="10">
        <f t="shared" si="275"/>
        <v>1.1417417616272005</v>
      </c>
      <c r="AC554" s="10">
        <f t="shared" si="276"/>
        <v>1.0407417616272006</v>
      </c>
      <c r="AD554" s="3">
        <f t="shared" si="277"/>
        <v>150.94151727733149</v>
      </c>
      <c r="AI554" s="94">
        <f t="shared" si="278"/>
        <v>0.13227561190789885</v>
      </c>
    </row>
    <row r="555" spans="2:35">
      <c r="B555" s="39">
        <f t="shared" si="279"/>
        <v>527</v>
      </c>
      <c r="C555" s="42">
        <f t="shared" si="280"/>
        <v>9.4784172661852555</v>
      </c>
      <c r="D555" s="10">
        <f t="shared" si="281"/>
        <v>5.5215827338146468</v>
      </c>
      <c r="E555" s="40">
        <f t="shared" si="282"/>
        <v>34.956834532370706</v>
      </c>
      <c r="F555" s="40">
        <f t="shared" si="283"/>
        <v>46</v>
      </c>
      <c r="G555" s="3">
        <f t="shared" si="284"/>
        <v>66.043165467629294</v>
      </c>
      <c r="H555" s="3">
        <f t="shared" si="285"/>
        <v>111.95687429327049</v>
      </c>
      <c r="I555">
        <f t="shared" si="270"/>
        <v>1.1195687429327048E-4</v>
      </c>
      <c r="J555" s="4">
        <f t="shared" si="286"/>
        <v>1107.3959227498112</v>
      </c>
      <c r="K555" s="40">
        <f t="shared" si="287"/>
        <v>9.8912722397821948</v>
      </c>
      <c r="L555" s="40">
        <f t="shared" si="271"/>
        <v>0</v>
      </c>
      <c r="M555" s="10">
        <f t="shared" si="288"/>
        <v>1.1417417616272005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8.6167640931624945</v>
      </c>
      <c r="Q555" s="42">
        <f t="shared" si="290"/>
        <v>1.1375108585201521</v>
      </c>
      <c r="R555" s="4">
        <f t="shared" si="291"/>
        <v>46372.96454453771</v>
      </c>
      <c r="S555">
        <f t="shared" si="272"/>
        <v>4.6372964544537708E-5</v>
      </c>
      <c r="T555" s="41">
        <f t="shared" si="273"/>
        <v>7.7847757072410347E-4</v>
      </c>
      <c r="U555" s="42">
        <f t="shared" si="292"/>
        <v>8.2342618223153821E-2</v>
      </c>
      <c r="V555" s="42">
        <f t="shared" si="293"/>
        <v>0.13246219386145897</v>
      </c>
      <c r="W555" s="42">
        <f t="shared" si="294"/>
        <v>0.1322699289065723</v>
      </c>
      <c r="X555" s="42">
        <f t="shared" si="295"/>
        <v>1.9226495488666728E-4</v>
      </c>
      <c r="Y555" s="42">
        <f t="shared" si="269"/>
        <v>2.5876130001746709E-3</v>
      </c>
      <c r="Z555" s="10">
        <f t="shared" si="296"/>
        <v>3.3239403387920272</v>
      </c>
      <c r="AA555">
        <f t="shared" si="274"/>
        <v>1141694.9961722239</v>
      </c>
      <c r="AB555" s="10">
        <f t="shared" si="275"/>
        <v>1.141694996172224</v>
      </c>
      <c r="AC555" s="10">
        <f t="shared" si="276"/>
        <v>1.0406949961722241</v>
      </c>
      <c r="AD555" s="3">
        <f t="shared" si="277"/>
        <v>150.93473476029357</v>
      </c>
      <c r="AI555" s="94">
        <f t="shared" si="278"/>
        <v>0.1322699289065723</v>
      </c>
    </row>
    <row r="556" spans="2:35">
      <c r="B556" s="39">
        <f t="shared" si="279"/>
        <v>528</v>
      </c>
      <c r="C556" s="42">
        <f t="shared" si="280"/>
        <v>9.4964028776960436</v>
      </c>
      <c r="D556" s="10">
        <f t="shared" si="281"/>
        <v>5.5035971223038587</v>
      </c>
      <c r="E556" s="40">
        <f t="shared" si="282"/>
        <v>34.992805755392283</v>
      </c>
      <c r="F556" s="40">
        <f t="shared" si="283"/>
        <v>46</v>
      </c>
      <c r="G556" s="3">
        <f t="shared" si="284"/>
        <v>66.007194244607717</v>
      </c>
      <c r="H556" s="3">
        <f t="shared" si="285"/>
        <v>111.95687429327049</v>
      </c>
      <c r="I556">
        <f t="shared" si="270"/>
        <v>1.1195687429327048E-4</v>
      </c>
      <c r="J556" s="4">
        <f t="shared" si="286"/>
        <v>1109.372121275434</v>
      </c>
      <c r="K556" s="40">
        <f t="shared" si="287"/>
        <v>9.9089236661738074</v>
      </c>
      <c r="L556" s="40">
        <f t="shared" si="271"/>
        <v>0</v>
      </c>
      <c r="M556" s="10">
        <f t="shared" si="288"/>
        <v>1.141694996172224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8.616651503576902</v>
      </c>
      <c r="Q556" s="42">
        <f t="shared" si="290"/>
        <v>1.139598167204195</v>
      </c>
      <c r="R556" s="4">
        <f t="shared" si="291"/>
        <v>46217.26361862995</v>
      </c>
      <c r="S556">
        <f t="shared" si="272"/>
        <v>4.6217263618629952E-5</v>
      </c>
      <c r="T556" s="41">
        <f t="shared" si="273"/>
        <v>7.7863327165001123E-4</v>
      </c>
      <c r="U556" s="42">
        <f t="shared" si="292"/>
        <v>8.2066146317056457E-2</v>
      </c>
      <c r="V556" s="42">
        <f t="shared" si="293"/>
        <v>0.13245377083463336</v>
      </c>
      <c r="W556" s="42">
        <f t="shared" si="294"/>
        <v>0.13226398539240475</v>
      </c>
      <c r="X556" s="42">
        <f t="shared" si="295"/>
        <v>1.8978544222861271E-4</v>
      </c>
      <c r="Y556" s="42">
        <f t="shared" si="269"/>
        <v>2.5880091409763396E-3</v>
      </c>
      <c r="Z556" s="10">
        <f t="shared" si="296"/>
        <v>3.3237844248449053</v>
      </c>
      <c r="AA556">
        <f t="shared" si="274"/>
        <v>1141646.1809565267</v>
      </c>
      <c r="AB556" s="10">
        <f t="shared" si="275"/>
        <v>1.1416461809565266</v>
      </c>
      <c r="AC556" s="10">
        <f t="shared" si="276"/>
        <v>1.0406461809565266</v>
      </c>
      <c r="AD556" s="3">
        <f t="shared" si="277"/>
        <v>150.92765496106261</v>
      </c>
      <c r="AI556" s="94">
        <f t="shared" si="278"/>
        <v>0.13226398539240475</v>
      </c>
    </row>
    <row r="557" spans="2:35">
      <c r="B557" s="39">
        <f t="shared" si="279"/>
        <v>529</v>
      </c>
      <c r="C557" s="42">
        <f t="shared" si="280"/>
        <v>9.5143884892068318</v>
      </c>
      <c r="D557" s="10">
        <f t="shared" si="281"/>
        <v>5.4856115107930705</v>
      </c>
      <c r="E557" s="40">
        <f t="shared" si="282"/>
        <v>35.028776978413859</v>
      </c>
      <c r="F557" s="40">
        <f t="shared" si="283"/>
        <v>46</v>
      </c>
      <c r="G557" s="3">
        <f t="shared" si="284"/>
        <v>65.971223021586141</v>
      </c>
      <c r="H557" s="3">
        <f t="shared" si="285"/>
        <v>111.95687429327049</v>
      </c>
      <c r="I557">
        <f t="shared" si="270"/>
        <v>1.1195687429327048E-4</v>
      </c>
      <c r="J557" s="4">
        <f t="shared" si="286"/>
        <v>1111.3503522997976</v>
      </c>
      <c r="K557" s="40">
        <f t="shared" si="287"/>
        <v>9.9265932468659379</v>
      </c>
      <c r="L557" s="40">
        <f t="shared" si="271"/>
        <v>0</v>
      </c>
      <c r="M557" s="10">
        <f t="shared" si="288"/>
        <v>1.1416461809565266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8.616533975765341</v>
      </c>
      <c r="Q557" s="42">
        <f t="shared" si="290"/>
        <v>1.1416855043587137</v>
      </c>
      <c r="R557" s="4">
        <f t="shared" si="291"/>
        <v>46061.570778850277</v>
      </c>
      <c r="S557">
        <f t="shared" si="272"/>
        <v>4.6061570778850275E-5</v>
      </c>
      <c r="T557" s="41">
        <f t="shared" si="273"/>
        <v>7.7878896448979086E-4</v>
      </c>
      <c r="U557" s="42">
        <f t="shared" si="292"/>
        <v>8.178968876917328E-2</v>
      </c>
      <c r="V557" s="42">
        <f t="shared" si="293"/>
        <v>0.13244508549311154</v>
      </c>
      <c r="W557" s="42">
        <f t="shared" si="294"/>
        <v>0.13225778137009303</v>
      </c>
      <c r="X557" s="42">
        <f t="shared" si="295"/>
        <v>1.8730412301851129E-4</v>
      </c>
      <c r="Y557" s="42">
        <f t="shared" si="269"/>
        <v>2.5884001078315105E-3</v>
      </c>
      <c r="Z557" s="10">
        <f t="shared" si="296"/>
        <v>3.3236219641700404</v>
      </c>
      <c r="AA557">
        <f t="shared" si="274"/>
        <v>1141595.3160208857</v>
      </c>
      <c r="AB557" s="10">
        <f t="shared" si="275"/>
        <v>1.1415953160208858</v>
      </c>
      <c r="AC557" s="10">
        <f t="shared" si="276"/>
        <v>1.0405953160208858</v>
      </c>
      <c r="AD557" s="3">
        <f t="shared" si="277"/>
        <v>150.92027788555271</v>
      </c>
      <c r="AI557" s="94">
        <f t="shared" si="278"/>
        <v>0.13225778137009303</v>
      </c>
    </row>
    <row r="558" spans="2:35">
      <c r="B558" s="39">
        <f t="shared" si="279"/>
        <v>530</v>
      </c>
      <c r="C558" s="42">
        <f t="shared" si="280"/>
        <v>9.5323741007176199</v>
      </c>
      <c r="D558" s="10">
        <f t="shared" si="281"/>
        <v>5.4676258992822824</v>
      </c>
      <c r="E558" s="40">
        <f t="shared" si="282"/>
        <v>35.064748201435435</v>
      </c>
      <c r="F558" s="40">
        <f t="shared" si="283"/>
        <v>46</v>
      </c>
      <c r="G558" s="3">
        <f t="shared" si="284"/>
        <v>65.935251798564565</v>
      </c>
      <c r="H558" s="3">
        <f t="shared" si="285"/>
        <v>111.95687429327049</v>
      </c>
      <c r="I558">
        <f t="shared" si="270"/>
        <v>1.1195687429327048E-4</v>
      </c>
      <c r="J558" s="4">
        <f t="shared" si="286"/>
        <v>1113.3306158229016</v>
      </c>
      <c r="K558" s="40">
        <f t="shared" si="287"/>
        <v>9.9442809818585811</v>
      </c>
      <c r="L558" s="40">
        <f t="shared" si="271"/>
        <v>0</v>
      </c>
      <c r="M558" s="10">
        <f t="shared" si="288"/>
        <v>1.1415953160208858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8.6164115093946521</v>
      </c>
      <c r="Q558" s="42">
        <f t="shared" si="290"/>
        <v>1.1437728711808737</v>
      </c>
      <c r="R558" s="4">
        <f t="shared" si="291"/>
        <v>45905.886244533089</v>
      </c>
      <c r="S558">
        <f t="shared" si="272"/>
        <v>4.5905886244533091E-5</v>
      </c>
      <c r="T558" s="41">
        <f t="shared" si="273"/>
        <v>7.7894464902410806E-4</v>
      </c>
      <c r="U558" s="42">
        <f t="shared" si="292"/>
        <v>8.1513245968967613E-2</v>
      </c>
      <c r="V558" s="42">
        <f t="shared" si="293"/>
        <v>0.13243613785123523</v>
      </c>
      <c r="W558" s="42">
        <f t="shared" si="294"/>
        <v>0.13225131684481969</v>
      </c>
      <c r="X558" s="42">
        <f t="shared" si="295"/>
        <v>1.8482100641553645E-4</v>
      </c>
      <c r="Y558" s="42">
        <f t="shared" si="269"/>
        <v>2.5887858970683403E-3</v>
      </c>
      <c r="Z558" s="10">
        <f t="shared" si="296"/>
        <v>3.3234529569099309</v>
      </c>
      <c r="AA558">
        <f t="shared" si="274"/>
        <v>1141542.4014099161</v>
      </c>
      <c r="AB558" s="10">
        <f t="shared" si="275"/>
        <v>1.141542401409916</v>
      </c>
      <c r="AC558" s="10">
        <f t="shared" si="276"/>
        <v>1.0405424014099161</v>
      </c>
      <c r="AD558" s="3">
        <f t="shared" si="277"/>
        <v>150.91260354023439</v>
      </c>
      <c r="AI558" s="94">
        <f t="shared" si="278"/>
        <v>0.13225131684481969</v>
      </c>
    </row>
    <row r="559" spans="2:35">
      <c r="B559" s="39">
        <f t="shared" si="279"/>
        <v>531</v>
      </c>
      <c r="C559" s="42">
        <f t="shared" si="280"/>
        <v>9.5503597122284081</v>
      </c>
      <c r="D559" s="10">
        <f t="shared" si="281"/>
        <v>5.4496402877714942</v>
      </c>
      <c r="E559" s="40">
        <f t="shared" si="282"/>
        <v>35.100719424457012</v>
      </c>
      <c r="F559" s="40">
        <f t="shared" si="283"/>
        <v>46</v>
      </c>
      <c r="G559" s="3">
        <f t="shared" si="284"/>
        <v>65.899280575542988</v>
      </c>
      <c r="H559" s="3">
        <f t="shared" si="285"/>
        <v>111.95687429327049</v>
      </c>
      <c r="I559">
        <f t="shared" si="270"/>
        <v>1.1195687429327048E-4</v>
      </c>
      <c r="J559" s="4">
        <f t="shared" si="286"/>
        <v>1115.3129118447464</v>
      </c>
      <c r="K559" s="40">
        <f t="shared" si="287"/>
        <v>9.9619868711517405</v>
      </c>
      <c r="L559" s="40">
        <f t="shared" si="271"/>
        <v>0</v>
      </c>
      <c r="M559" s="10">
        <f t="shared" si="288"/>
        <v>1.141542401409916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8.6162841041227605</v>
      </c>
      <c r="Q559" s="42">
        <f t="shared" si="290"/>
        <v>1.1458602688680253</v>
      </c>
      <c r="R559" s="4">
        <f t="shared" si="291"/>
        <v>45750.210235012768</v>
      </c>
      <c r="S559">
        <f t="shared" si="272"/>
        <v>4.5750210235012769E-5</v>
      </c>
      <c r="T559" s="41">
        <f t="shared" si="273"/>
        <v>7.7910032503362839E-4</v>
      </c>
      <c r="U559" s="42">
        <f t="shared" si="292"/>
        <v>8.1236818305902764E-2</v>
      </c>
      <c r="V559" s="42">
        <f t="shared" si="293"/>
        <v>0.1324269279238558</v>
      </c>
      <c r="W559" s="42">
        <f t="shared" si="294"/>
        <v>0.1322445918222549</v>
      </c>
      <c r="X559" s="42">
        <f t="shared" si="295"/>
        <v>1.8233610160089953E-4</v>
      </c>
      <c r="Y559" s="42">
        <f t="shared" si="269"/>
        <v>2.5891665050251063E-3</v>
      </c>
      <c r="Z559" s="10">
        <f t="shared" si="296"/>
        <v>3.3232774032193477</v>
      </c>
      <c r="AA559">
        <f t="shared" si="274"/>
        <v>1141487.4371720755</v>
      </c>
      <c r="AB559" s="10">
        <f t="shared" si="275"/>
        <v>1.1414874371720756</v>
      </c>
      <c r="AC559" s="10">
        <f t="shared" si="276"/>
        <v>1.0404874371720756</v>
      </c>
      <c r="AD559" s="3">
        <f t="shared" si="277"/>
        <v>150.90463193213569</v>
      </c>
      <c r="AI559" s="94">
        <f t="shared" si="278"/>
        <v>0.1322445918222549</v>
      </c>
    </row>
    <row r="560" spans="2:35">
      <c r="B560" s="39">
        <f t="shared" si="279"/>
        <v>532</v>
      </c>
      <c r="C560" s="42">
        <f t="shared" si="280"/>
        <v>9.5683453237391962</v>
      </c>
      <c r="D560" s="10">
        <f t="shared" si="281"/>
        <v>5.4316546762607061</v>
      </c>
      <c r="E560" s="40">
        <f t="shared" si="282"/>
        <v>35.136690647478588</v>
      </c>
      <c r="F560" s="40">
        <f t="shared" si="283"/>
        <v>46</v>
      </c>
      <c r="G560" s="3">
        <f t="shared" si="284"/>
        <v>65.863309352521412</v>
      </c>
      <c r="H560" s="3">
        <f t="shared" si="285"/>
        <v>111.95687429327049</v>
      </c>
      <c r="I560">
        <f t="shared" si="270"/>
        <v>1.1195687429327048E-4</v>
      </c>
      <c r="J560" s="4">
        <f t="shared" si="286"/>
        <v>1117.2972403653321</v>
      </c>
      <c r="K560" s="40">
        <f t="shared" si="287"/>
        <v>9.9797109147454162</v>
      </c>
      <c r="L560" s="40">
        <f t="shared" si="271"/>
        <v>0</v>
      </c>
      <c r="M560" s="10">
        <f t="shared" si="288"/>
        <v>1.1414874371720756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8.6161517595986883</v>
      </c>
      <c r="Q560" s="42">
        <f t="shared" si="290"/>
        <v>1.1479476986177104</v>
      </c>
      <c r="R560" s="4">
        <f t="shared" si="291"/>
        <v>45594.542969623726</v>
      </c>
      <c r="S560">
        <f t="shared" si="272"/>
        <v>4.5594542969623728E-5</v>
      </c>
      <c r="T560" s="41">
        <f t="shared" si="273"/>
        <v>7.7925599229901744E-4</v>
      </c>
      <c r="U560" s="42">
        <f t="shared" si="292"/>
        <v>8.096040616944207E-2</v>
      </c>
      <c r="V560" s="42">
        <f t="shared" si="293"/>
        <v>0.13241745572630123</v>
      </c>
      <c r="W560" s="42">
        <f t="shared" si="294"/>
        <v>0.13223760630855724</v>
      </c>
      <c r="X560" s="42">
        <f t="shared" si="295"/>
        <v>1.7984941774398799E-4</v>
      </c>
      <c r="Y560" s="42">
        <f t="shared" si="269"/>
        <v>2.5895419280501687E-3</v>
      </c>
      <c r="Z560" s="10">
        <f t="shared" si="296"/>
        <v>3.3230953032652528</v>
      </c>
      <c r="AA560">
        <f t="shared" si="274"/>
        <v>1141430.4233596381</v>
      </c>
      <c r="AB560" s="10">
        <f t="shared" si="275"/>
        <v>1.1414304233596382</v>
      </c>
      <c r="AC560" s="10">
        <f t="shared" si="276"/>
        <v>1.0404304233596382</v>
      </c>
      <c r="AD560" s="3">
        <f t="shared" si="277"/>
        <v>150.89636306883801</v>
      </c>
      <c r="AI560" s="94">
        <f t="shared" si="278"/>
        <v>0.13223760630855724</v>
      </c>
    </row>
    <row r="561" spans="2:35">
      <c r="B561" s="39">
        <f t="shared" si="279"/>
        <v>533</v>
      </c>
      <c r="C561" s="42">
        <f t="shared" si="280"/>
        <v>9.5863309352499844</v>
      </c>
      <c r="D561" s="10">
        <f t="shared" si="281"/>
        <v>5.4136690647499179</v>
      </c>
      <c r="E561" s="40">
        <f t="shared" si="282"/>
        <v>35.172661870500164</v>
      </c>
      <c r="F561" s="40">
        <f t="shared" si="283"/>
        <v>46</v>
      </c>
      <c r="G561" s="3">
        <f t="shared" si="284"/>
        <v>65.827338129499836</v>
      </c>
      <c r="H561" s="3">
        <f t="shared" si="285"/>
        <v>111.95687429327049</v>
      </c>
      <c r="I561">
        <f t="shared" si="270"/>
        <v>1.1195687429327048E-4</v>
      </c>
      <c r="J561" s="4">
        <f t="shared" si="286"/>
        <v>1119.2836013846586</v>
      </c>
      <c r="K561" s="40">
        <f t="shared" si="287"/>
        <v>9.9974531126396098</v>
      </c>
      <c r="L561" s="40">
        <f t="shared" si="271"/>
        <v>0</v>
      </c>
      <c r="M561" s="10">
        <f t="shared" si="288"/>
        <v>1.1414304233596382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8.6160144754624781</v>
      </c>
      <c r="Q561" s="42">
        <f t="shared" si="290"/>
        <v>1.1500351616276681</v>
      </c>
      <c r="R561" s="4">
        <f t="shared" si="291"/>
        <v>45438.884667700346</v>
      </c>
      <c r="S561">
        <f t="shared" si="272"/>
        <v>4.5438884667700344E-5</v>
      </c>
      <c r="T561" s="41">
        <f t="shared" si="273"/>
        <v>7.7941165060094078E-4</v>
      </c>
      <c r="U561" s="42">
        <f t="shared" si="292"/>
        <v>8.0684009949048785E-2</v>
      </c>
      <c r="V561" s="42">
        <f t="shared" si="293"/>
        <v>0.13240772127449177</v>
      </c>
      <c r="W561" s="42">
        <f t="shared" si="294"/>
        <v>0.13223036031037033</v>
      </c>
      <c r="X561" s="42">
        <f t="shared" si="295"/>
        <v>1.7736096412143687E-4</v>
      </c>
      <c r="Y561" s="42">
        <f t="shared" si="269"/>
        <v>2.5899121625021825E-3</v>
      </c>
      <c r="Z561" s="10">
        <f t="shared" si="296"/>
        <v>3.3229066572270409</v>
      </c>
      <c r="AA561">
        <f t="shared" si="274"/>
        <v>1141371.3600287703</v>
      </c>
      <c r="AB561" s="10">
        <f t="shared" si="275"/>
        <v>1.1413713600287703</v>
      </c>
      <c r="AC561" s="10">
        <f t="shared" si="276"/>
        <v>1.0403713600287703</v>
      </c>
      <c r="AD561" s="3">
        <f t="shared" si="277"/>
        <v>150.88779695848734</v>
      </c>
      <c r="AI561" s="94">
        <f t="shared" si="278"/>
        <v>0.13223036031037033</v>
      </c>
    </row>
    <row r="562" spans="2:35">
      <c r="B562" s="39">
        <f t="shared" si="279"/>
        <v>534</v>
      </c>
      <c r="C562" s="42">
        <f t="shared" si="280"/>
        <v>9.6043165467607725</v>
      </c>
      <c r="D562" s="10">
        <f t="shared" si="281"/>
        <v>5.3956834532391298</v>
      </c>
      <c r="E562" s="40">
        <f t="shared" si="282"/>
        <v>35.20863309352174</v>
      </c>
      <c r="F562" s="40">
        <f t="shared" si="283"/>
        <v>46</v>
      </c>
      <c r="G562" s="3">
        <f t="shared" si="284"/>
        <v>65.79136690647826</v>
      </c>
      <c r="H562" s="3">
        <f t="shared" si="285"/>
        <v>111.95687429327049</v>
      </c>
      <c r="I562">
        <f t="shared" si="270"/>
        <v>1.1195687429327048E-4</v>
      </c>
      <c r="J562" s="4">
        <f t="shared" si="286"/>
        <v>1121.271994902726</v>
      </c>
      <c r="K562" s="40">
        <f t="shared" si="287"/>
        <v>10.01521346483432</v>
      </c>
      <c r="L562" s="40">
        <f t="shared" si="271"/>
        <v>0</v>
      </c>
      <c r="M562" s="10">
        <f t="shared" si="288"/>
        <v>1.1413713600287703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8.6158722513453814</v>
      </c>
      <c r="Q562" s="42">
        <f t="shared" si="290"/>
        <v>1.1521226590958413</v>
      </c>
      <c r="R562" s="4">
        <f t="shared" si="291"/>
        <v>45283.235548577039</v>
      </c>
      <c r="S562">
        <f t="shared" si="272"/>
        <v>4.5283235548577035E-5</v>
      </c>
      <c r="T562" s="41">
        <f t="shared" si="273"/>
        <v>7.7956729972006409E-4</v>
      </c>
      <c r="U562" s="42">
        <f t="shared" si="292"/>
        <v>8.0407630034186314E-2</v>
      </c>
      <c r="V562" s="42">
        <f t="shared" si="293"/>
        <v>0.1323977245847035</v>
      </c>
      <c r="W562" s="42">
        <f t="shared" si="294"/>
        <v>0.13222285383483248</v>
      </c>
      <c r="X562" s="42">
        <f t="shared" si="295"/>
        <v>1.7487074987102003E-4</v>
      </c>
      <c r="Y562" s="42">
        <f t="shared" si="269"/>
        <v>2.5902772047497959E-3</v>
      </c>
      <c r="Z562" s="10">
        <f t="shared" si="296"/>
        <v>3.3227114652961229</v>
      </c>
      <c r="AA562">
        <f t="shared" si="274"/>
        <v>1141310.2472394011</v>
      </c>
      <c r="AB562" s="10">
        <f t="shared" si="275"/>
        <v>1.141310247239401</v>
      </c>
      <c r="AC562" s="10">
        <f t="shared" si="276"/>
        <v>1.040310247239401</v>
      </c>
      <c r="AD562" s="3">
        <f t="shared" si="277"/>
        <v>150.87893360977534</v>
      </c>
      <c r="AI562" s="94">
        <f t="shared" si="278"/>
        <v>0.13222285383483248</v>
      </c>
    </row>
    <row r="563" spans="2:35">
      <c r="B563" s="39">
        <f t="shared" si="279"/>
        <v>535</v>
      </c>
      <c r="C563" s="42">
        <f t="shared" si="280"/>
        <v>9.6223021582715607</v>
      </c>
      <c r="D563" s="10">
        <f t="shared" si="281"/>
        <v>5.3776978417283416</v>
      </c>
      <c r="E563" s="40">
        <f t="shared" si="282"/>
        <v>35.244604316543317</v>
      </c>
      <c r="F563" s="40">
        <f t="shared" si="283"/>
        <v>46</v>
      </c>
      <c r="G563" s="3">
        <f t="shared" si="284"/>
        <v>65.755395683456683</v>
      </c>
      <c r="H563" s="3">
        <f t="shared" si="285"/>
        <v>111.95687429327049</v>
      </c>
      <c r="I563">
        <f t="shared" si="270"/>
        <v>1.1195687429327048E-4</v>
      </c>
      <c r="J563" s="4">
        <f t="shared" si="286"/>
        <v>1123.2624209195337</v>
      </c>
      <c r="K563" s="40">
        <f t="shared" si="287"/>
        <v>10.032991971329544</v>
      </c>
      <c r="L563" s="40">
        <f t="shared" si="271"/>
        <v>0</v>
      </c>
      <c r="M563" s="10">
        <f t="shared" si="288"/>
        <v>1.141310247239401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8.6157250868695368</v>
      </c>
      <c r="Q563" s="42">
        <f t="shared" si="290"/>
        <v>1.1542101922203833</v>
      </c>
      <c r="R563" s="4">
        <f t="shared" si="291"/>
        <v>45127.595831588202</v>
      </c>
      <c r="S563">
        <f t="shared" si="272"/>
        <v>4.51275958315882E-5</v>
      </c>
      <c r="T563" s="41">
        <f t="shared" si="273"/>
        <v>7.7972293943705294E-4</v>
      </c>
      <c r="U563" s="42">
        <f t="shared" si="292"/>
        <v>8.0131266814317897E-2</v>
      </c>
      <c r="V563" s="42">
        <f t="shared" si="293"/>
        <v>0.13238746567389098</v>
      </c>
      <c r="W563" s="42">
        <f t="shared" si="294"/>
        <v>0.13221508688956018</v>
      </c>
      <c r="X563" s="42">
        <f t="shared" si="295"/>
        <v>1.7237878433079556E-4</v>
      </c>
      <c r="Y563" s="42">
        <f t="shared" si="269"/>
        <v>2.5906370511720547E-3</v>
      </c>
      <c r="Z563" s="10">
        <f t="shared" si="296"/>
        <v>3.3225097276764126</v>
      </c>
      <c r="AA563">
        <f t="shared" si="274"/>
        <v>1141247.0850553745</v>
      </c>
      <c r="AB563" s="10">
        <f t="shared" si="275"/>
        <v>1.1412470850553746</v>
      </c>
      <c r="AC563" s="10">
        <f t="shared" si="276"/>
        <v>1.0402470850553747</v>
      </c>
      <c r="AD563" s="3">
        <f t="shared" si="277"/>
        <v>150.86977303196153</v>
      </c>
      <c r="AI563" s="94">
        <f t="shared" si="278"/>
        <v>0.13221508688956018</v>
      </c>
    </row>
    <row r="564" spans="2:35">
      <c r="B564" s="39">
        <f t="shared" si="279"/>
        <v>536</v>
      </c>
      <c r="C564" s="42">
        <f t="shared" si="280"/>
        <v>9.6402877697823488</v>
      </c>
      <c r="D564" s="10">
        <f t="shared" si="281"/>
        <v>5.3597122302175535</v>
      </c>
      <c r="E564" s="40">
        <f t="shared" si="282"/>
        <v>35.280575539564893</v>
      </c>
      <c r="F564" s="40">
        <f t="shared" si="283"/>
        <v>46</v>
      </c>
      <c r="G564" s="3">
        <f t="shared" si="284"/>
        <v>65.719424460435107</v>
      </c>
      <c r="H564" s="3">
        <f t="shared" si="285"/>
        <v>111.95687429327049</v>
      </c>
      <c r="I564">
        <f t="shared" si="270"/>
        <v>1.1195687429327048E-4</v>
      </c>
      <c r="J564" s="4">
        <f t="shared" si="286"/>
        <v>1125.2548794350823</v>
      </c>
      <c r="K564" s="40">
        <f t="shared" si="287"/>
        <v>10.050788632125283</v>
      </c>
      <c r="L564" s="40">
        <f t="shared" si="271"/>
        <v>0</v>
      </c>
      <c r="M564" s="10">
        <f t="shared" si="288"/>
        <v>1.1412470850553746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8.6155729816483326</v>
      </c>
      <c r="Q564" s="42">
        <f t="shared" si="290"/>
        <v>1.1562977621996637</v>
      </c>
      <c r="R564" s="4">
        <f t="shared" si="291"/>
        <v>44971.96573606821</v>
      </c>
      <c r="S564">
        <f t="shared" si="272"/>
        <v>4.4971965736068209E-5</v>
      </c>
      <c r="T564" s="41">
        <f t="shared" si="273"/>
        <v>7.7987856953257292E-4</v>
      </c>
      <c r="U564" s="42">
        <f t="shared" si="292"/>
        <v>7.9854920678906885E-2</v>
      </c>
      <c r="V564" s="42">
        <f t="shared" si="293"/>
        <v>0.13237694455937341</v>
      </c>
      <c r="W564" s="42">
        <f t="shared" si="294"/>
        <v>0.13220705948266753</v>
      </c>
      <c r="X564" s="42">
        <f t="shared" si="295"/>
        <v>1.6988507670587238E-4</v>
      </c>
      <c r="Y564" s="42">
        <f t="shared" si="269"/>
        <v>2.5909916981581137E-3</v>
      </c>
      <c r="Z564" s="10">
        <f t="shared" si="296"/>
        <v>3.3223014445839274</v>
      </c>
      <c r="AA564">
        <f t="shared" si="274"/>
        <v>1141181.8735443235</v>
      </c>
      <c r="AB564" s="10">
        <f t="shared" si="275"/>
        <v>1.1411818735443235</v>
      </c>
      <c r="AC564" s="10">
        <f t="shared" si="276"/>
        <v>1.0401818735443236</v>
      </c>
      <c r="AD564" s="3">
        <f t="shared" si="277"/>
        <v>150.86031523485477</v>
      </c>
      <c r="AI564" s="94">
        <f t="shared" si="278"/>
        <v>0.13220705948266753</v>
      </c>
    </row>
    <row r="565" spans="2:35">
      <c r="B565" s="39">
        <f t="shared" si="279"/>
        <v>537</v>
      </c>
      <c r="C565" s="42">
        <f t="shared" si="280"/>
        <v>9.6582733812931369</v>
      </c>
      <c r="D565" s="10">
        <f t="shared" si="281"/>
        <v>5.3417266187067654</v>
      </c>
      <c r="E565" s="40">
        <f t="shared" si="282"/>
        <v>35.316546762586469</v>
      </c>
      <c r="F565" s="40">
        <f t="shared" si="283"/>
        <v>46</v>
      </c>
      <c r="G565" s="3">
        <f t="shared" si="284"/>
        <v>65.683453237413531</v>
      </c>
      <c r="H565" s="3">
        <f t="shared" si="285"/>
        <v>111.95687429327049</v>
      </c>
      <c r="I565">
        <f t="shared" si="270"/>
        <v>1.1195687429327048E-4</v>
      </c>
      <c r="J565" s="4">
        <f t="shared" si="286"/>
        <v>1127.2493704493718</v>
      </c>
      <c r="K565" s="40">
        <f t="shared" si="287"/>
        <v>10.068603447221539</v>
      </c>
      <c r="L565" s="40">
        <f t="shared" si="271"/>
        <v>0</v>
      </c>
      <c r="M565" s="10">
        <f t="shared" si="288"/>
        <v>1.1411818735443235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8.6154159352861015</v>
      </c>
      <c r="Q565" s="42">
        <f t="shared" si="290"/>
        <v>1.1583853702322746</v>
      </c>
      <c r="R565" s="4">
        <f t="shared" si="291"/>
        <v>44816.345481351476</v>
      </c>
      <c r="S565">
        <f t="shared" si="272"/>
        <v>4.481634548135148E-5</v>
      </c>
      <c r="T565" s="41">
        <f t="shared" si="273"/>
        <v>7.800341897872897E-4</v>
      </c>
      <c r="U565" s="42">
        <f t="shared" si="292"/>
        <v>7.9578592017416572E-2</v>
      </c>
      <c r="V565" s="42">
        <f t="shared" si="293"/>
        <v>0.13236616125907574</v>
      </c>
      <c r="W565" s="42">
        <f t="shared" si="294"/>
        <v>0.13219877162275009</v>
      </c>
      <c r="X565" s="42">
        <f t="shared" si="295"/>
        <v>1.6738963632564885E-4</v>
      </c>
      <c r="Y565" s="42">
        <f t="shared" si="269"/>
        <v>2.5913411421074829E-3</v>
      </c>
      <c r="Z565" s="10">
        <f t="shared" si="296"/>
        <v>3.3220866162470712</v>
      </c>
      <c r="AA565">
        <f t="shared" si="274"/>
        <v>1141114.6127777589</v>
      </c>
      <c r="AB565" s="10">
        <f t="shared" si="275"/>
        <v>1.1411146127777589</v>
      </c>
      <c r="AC565" s="10">
        <f t="shared" si="276"/>
        <v>1.040114612777759</v>
      </c>
      <c r="AD565" s="3">
        <f t="shared" si="277"/>
        <v>150.85056022882654</v>
      </c>
      <c r="AI565" s="94">
        <f t="shared" si="278"/>
        <v>0.13219877162275009</v>
      </c>
    </row>
    <row r="566" spans="2:35">
      <c r="B566" s="39">
        <f t="shared" si="279"/>
        <v>538</v>
      </c>
      <c r="C566" s="42">
        <f t="shared" si="280"/>
        <v>9.6762589928039251</v>
      </c>
      <c r="D566" s="10">
        <f t="shared" si="281"/>
        <v>5.3237410071959772</v>
      </c>
      <c r="E566" s="40">
        <f t="shared" si="282"/>
        <v>35.352517985608046</v>
      </c>
      <c r="F566" s="40">
        <f t="shared" si="283"/>
        <v>46</v>
      </c>
      <c r="G566" s="3">
        <f t="shared" si="284"/>
        <v>65.647482014391954</v>
      </c>
      <c r="H566" s="3">
        <f t="shared" si="285"/>
        <v>111.95687429327049</v>
      </c>
      <c r="I566">
        <f t="shared" si="270"/>
        <v>1.1195687429327048E-4</v>
      </c>
      <c r="J566" s="4">
        <f t="shared" si="286"/>
        <v>1129.2458939624019</v>
      </c>
      <c r="K566" s="40">
        <f t="shared" si="287"/>
        <v>10.08643641661831</v>
      </c>
      <c r="L566" s="40">
        <f t="shared" si="271"/>
        <v>0</v>
      </c>
      <c r="M566" s="10">
        <f t="shared" si="288"/>
        <v>1.1411146127777589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8.6152539473783243</v>
      </c>
      <c r="Q566" s="42">
        <f t="shared" si="290"/>
        <v>1.1604730175170375</v>
      </c>
      <c r="R566" s="4">
        <f t="shared" si="291"/>
        <v>44660.735286772397</v>
      </c>
      <c r="S566">
        <f t="shared" si="272"/>
        <v>4.4660735286772396E-5</v>
      </c>
      <c r="T566" s="41">
        <f t="shared" si="273"/>
        <v>7.8018979998186876E-4</v>
      </c>
      <c r="U566" s="42">
        <f t="shared" si="292"/>
        <v>7.9302281219310267E-2</v>
      </c>
      <c r="V566" s="42">
        <f t="shared" si="293"/>
        <v>0.13235511579135989</v>
      </c>
      <c r="W566" s="42">
        <f t="shared" si="294"/>
        <v>0.13219022331889629</v>
      </c>
      <c r="X566" s="42">
        <f t="shared" si="295"/>
        <v>1.6489247246359584E-4</v>
      </c>
      <c r="Y566" s="42">
        <f t="shared" si="269"/>
        <v>2.5916853794298992E-3</v>
      </c>
      <c r="Z566" s="10">
        <f t="shared" si="296"/>
        <v>3.3218652429064424</v>
      </c>
      <c r="AA566">
        <f t="shared" si="274"/>
        <v>1141045.30283101</v>
      </c>
      <c r="AB566" s="10">
        <f t="shared" si="275"/>
        <v>1.1410453028310099</v>
      </c>
      <c r="AC566" s="10">
        <f t="shared" si="276"/>
        <v>1.0400453028310099</v>
      </c>
      <c r="AD566" s="3">
        <f t="shared" si="277"/>
        <v>150.84050802480203</v>
      </c>
      <c r="AI566" s="94">
        <f t="shared" si="278"/>
        <v>0.13219022331889629</v>
      </c>
    </row>
    <row r="567" spans="2:35">
      <c r="B567" s="39">
        <f t="shared" si="279"/>
        <v>539</v>
      </c>
      <c r="C567" s="42">
        <f t="shared" si="280"/>
        <v>9.6942446043147132</v>
      </c>
      <c r="D567" s="10">
        <f t="shared" si="281"/>
        <v>5.3057553956851891</v>
      </c>
      <c r="E567" s="40">
        <f t="shared" si="282"/>
        <v>35.388489208629622</v>
      </c>
      <c r="F567" s="40">
        <f t="shared" si="283"/>
        <v>46</v>
      </c>
      <c r="G567" s="3">
        <f t="shared" si="284"/>
        <v>65.611510791370378</v>
      </c>
      <c r="H567" s="3">
        <f t="shared" si="285"/>
        <v>111.95687429327049</v>
      </c>
      <c r="I567">
        <f t="shared" si="270"/>
        <v>1.1195687429327048E-4</v>
      </c>
      <c r="J567" s="4">
        <f t="shared" si="286"/>
        <v>1131.2444499741728</v>
      </c>
      <c r="K567" s="40">
        <f t="shared" si="287"/>
        <v>10.1042875403156</v>
      </c>
      <c r="L567" s="40">
        <f t="shared" si="271"/>
        <v>0</v>
      </c>
      <c r="M567" s="10">
        <f t="shared" si="288"/>
        <v>1.1410453028310099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8.6150870175114918</v>
      </c>
      <c r="Q567" s="42">
        <f t="shared" si="290"/>
        <v>1.1625607052530091</v>
      </c>
      <c r="R567" s="4">
        <f t="shared" si="291"/>
        <v>44505.135371665376</v>
      </c>
      <c r="S567">
        <f t="shared" si="272"/>
        <v>4.4505135371665376E-5</v>
      </c>
      <c r="T567" s="41">
        <f t="shared" si="273"/>
        <v>7.8034539989697577E-4</v>
      </c>
      <c r="U567" s="42">
        <f t="shared" si="292"/>
        <v>7.9025988674051348E-2</v>
      </c>
      <c r="V567" s="42">
        <f t="shared" si="293"/>
        <v>0.1323438081750877</v>
      </c>
      <c r="W567" s="42">
        <f t="shared" si="294"/>
        <v>0.13218141458067995</v>
      </c>
      <c r="X567" s="42">
        <f t="shared" si="295"/>
        <v>1.6239359440775591E-4</v>
      </c>
      <c r="Y567" s="42">
        <f t="shared" si="269"/>
        <v>2.5920244065453448E-3</v>
      </c>
      <c r="Z567" s="10">
        <f t="shared" si="296"/>
        <v>3.3216373248148243</v>
      </c>
      <c r="AA567">
        <f t="shared" si="274"/>
        <v>1140973.9437832208</v>
      </c>
      <c r="AB567" s="10">
        <f t="shared" si="275"/>
        <v>1.1409739437832209</v>
      </c>
      <c r="AC567" s="10">
        <f t="shared" si="276"/>
        <v>1.0399739437832209</v>
      </c>
      <c r="AD567" s="3">
        <f t="shared" si="277"/>
        <v>150.83015863425976</v>
      </c>
      <c r="AI567" s="94">
        <f t="shared" si="278"/>
        <v>0.13218141458067995</v>
      </c>
    </row>
    <row r="568" spans="2:35">
      <c r="B568" s="39">
        <f t="shared" si="279"/>
        <v>540</v>
      </c>
      <c r="C568" s="42">
        <f t="shared" si="280"/>
        <v>9.7122302158255014</v>
      </c>
      <c r="D568" s="10">
        <f t="shared" si="281"/>
        <v>5.2877697841744009</v>
      </c>
      <c r="E568" s="40">
        <f t="shared" si="282"/>
        <v>35.424460431651198</v>
      </c>
      <c r="F568" s="40">
        <f t="shared" si="283"/>
        <v>46</v>
      </c>
      <c r="G568" s="3">
        <f t="shared" si="284"/>
        <v>65.575539568348802</v>
      </c>
      <c r="H568" s="3">
        <f t="shared" si="285"/>
        <v>111.95687429327049</v>
      </c>
      <c r="I568">
        <f t="shared" si="270"/>
        <v>1.1195687429327048E-4</v>
      </c>
      <c r="J568" s="4">
        <f t="shared" si="286"/>
        <v>1133.2450384846843</v>
      </c>
      <c r="K568" s="40">
        <f t="shared" si="287"/>
        <v>10.122156818313401</v>
      </c>
      <c r="L568" s="40">
        <f t="shared" si="271"/>
        <v>0</v>
      </c>
      <c r="M568" s="10">
        <f t="shared" si="288"/>
        <v>1.1409739437832209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8.6149151452630743</v>
      </c>
      <c r="Q568" s="42">
        <f t="shared" si="290"/>
        <v>1.1646484346394881</v>
      </c>
      <c r="R568" s="4">
        <f t="shared" si="291"/>
        <v>44349.545955364782</v>
      </c>
      <c r="S568">
        <f t="shared" si="272"/>
        <v>4.4349545955364784E-5</v>
      </c>
      <c r="T568" s="41">
        <f t="shared" si="273"/>
        <v>7.8050098931327643E-4</v>
      </c>
      <c r="U568" s="42">
        <f t="shared" si="292"/>
        <v>7.8749714771103027E-2</v>
      </c>
      <c r="V568" s="42">
        <f t="shared" si="293"/>
        <v>0.13233223842974695</v>
      </c>
      <c r="W568" s="42">
        <f t="shared" si="294"/>
        <v>0.13217234541815961</v>
      </c>
      <c r="X568" s="42">
        <f t="shared" si="295"/>
        <v>1.5989301158733649E-4</v>
      </c>
      <c r="Y568" s="42">
        <f t="shared" si="269"/>
        <v>2.5923582198843281E-3</v>
      </c>
      <c r="Z568" s="10">
        <f t="shared" si="296"/>
        <v>3.3214028622375147</v>
      </c>
      <c r="AA568">
        <f t="shared" si="274"/>
        <v>1140900.5357174538</v>
      </c>
      <c r="AB568" s="10">
        <f t="shared" si="275"/>
        <v>1.1409005357174538</v>
      </c>
      <c r="AC568" s="10">
        <f t="shared" si="276"/>
        <v>1.0399005357174538</v>
      </c>
      <c r="AD568" s="3">
        <f t="shared" si="277"/>
        <v>150.81951206924637</v>
      </c>
      <c r="AI568" s="94">
        <f t="shared" si="278"/>
        <v>0.13217234541815961</v>
      </c>
    </row>
    <row r="569" spans="2:35">
      <c r="B569" s="39">
        <f t="shared" si="279"/>
        <v>541</v>
      </c>
      <c r="C569" s="42">
        <f t="shared" si="280"/>
        <v>9.7302158273362895</v>
      </c>
      <c r="D569" s="10">
        <f t="shared" si="281"/>
        <v>5.2697841726636128</v>
      </c>
      <c r="E569" s="40">
        <f t="shared" si="282"/>
        <v>35.460431654672774</v>
      </c>
      <c r="F569" s="40">
        <f t="shared" si="283"/>
        <v>46</v>
      </c>
      <c r="G569" s="3">
        <f t="shared" si="284"/>
        <v>65.539568345327226</v>
      </c>
      <c r="H569" s="3">
        <f t="shared" si="285"/>
        <v>111.95687429327049</v>
      </c>
      <c r="I569">
        <f t="shared" si="270"/>
        <v>1.1195687429327048E-4</v>
      </c>
      <c r="J569" s="4">
        <f t="shared" si="286"/>
        <v>1135.2476594939367</v>
      </c>
      <c r="K569" s="40">
        <f t="shared" si="287"/>
        <v>10.140044250611721</v>
      </c>
      <c r="L569" s="40">
        <f t="shared" si="271"/>
        <v>0</v>
      </c>
      <c r="M569" s="10">
        <f t="shared" si="288"/>
        <v>1.1409005357174538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8.6147383302017886</v>
      </c>
      <c r="Q569" s="42">
        <f t="shared" si="290"/>
        <v>1.1667362068760205</v>
      </c>
      <c r="R569" s="4">
        <f t="shared" si="291"/>
        <v>44193.96725720504</v>
      </c>
      <c r="S569">
        <f t="shared" si="272"/>
        <v>4.4193967257205038E-5</v>
      </c>
      <c r="T569" s="41">
        <f t="shared" si="273"/>
        <v>7.8065656801143608E-4</v>
      </c>
      <c r="U569" s="42">
        <f t="shared" si="292"/>
        <v>7.8473459899928696E-2</v>
      </c>
      <c r="V569" s="42">
        <f t="shared" si="293"/>
        <v>0.13232040657517247</v>
      </c>
      <c r="W569" s="42">
        <f t="shared" si="294"/>
        <v>0.1321630158418918</v>
      </c>
      <c r="X569" s="42">
        <f t="shared" si="295"/>
        <v>1.5739073328066566E-4</v>
      </c>
      <c r="Y569" s="42">
        <f t="shared" si="269"/>
        <v>2.5926868158875588E-3</v>
      </c>
      <c r="Z569" s="10">
        <f t="shared" si="296"/>
        <v>3.3211618554518814</v>
      </c>
      <c r="AA569">
        <f t="shared" si="274"/>
        <v>1140825.0787205501</v>
      </c>
      <c r="AB569" s="10">
        <f t="shared" si="275"/>
        <v>1.1408250787205501</v>
      </c>
      <c r="AC569" s="10">
        <f t="shared" si="276"/>
        <v>1.0398250787205501</v>
      </c>
      <c r="AD569" s="3">
        <f t="shared" si="277"/>
        <v>150.80856834235678</v>
      </c>
      <c r="AI569" s="94">
        <f t="shared" si="278"/>
        <v>0.1321630158418918</v>
      </c>
    </row>
    <row r="570" spans="2:35">
      <c r="B570" s="39">
        <f t="shared" si="279"/>
        <v>542</v>
      </c>
      <c r="C570" s="42">
        <f t="shared" si="280"/>
        <v>9.7482014388470777</v>
      </c>
      <c r="D570" s="10">
        <f t="shared" si="281"/>
        <v>5.2517985611528246</v>
      </c>
      <c r="E570" s="40">
        <f t="shared" si="282"/>
        <v>35.496402877694351</v>
      </c>
      <c r="F570" s="40">
        <f t="shared" si="283"/>
        <v>46</v>
      </c>
      <c r="G570" s="3">
        <f t="shared" si="284"/>
        <v>65.503597122305649</v>
      </c>
      <c r="H570" s="3">
        <f t="shared" si="285"/>
        <v>111.95687429327049</v>
      </c>
      <c r="I570">
        <f t="shared" si="270"/>
        <v>1.1195687429327048E-4</v>
      </c>
      <c r="J570" s="4">
        <f t="shared" si="286"/>
        <v>1137.2523130019299</v>
      </c>
      <c r="K570" s="40">
        <f t="shared" si="287"/>
        <v>10.157949837210559</v>
      </c>
      <c r="L570" s="40">
        <f t="shared" si="271"/>
        <v>0</v>
      </c>
      <c r="M570" s="10">
        <f t="shared" si="288"/>
        <v>1.1408250787205501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8.6145565718872366</v>
      </c>
      <c r="Q570" s="42">
        <f t="shared" si="290"/>
        <v>1.1688240231624074</v>
      </c>
      <c r="R570" s="4">
        <f t="shared" si="291"/>
        <v>44038.399496520527</v>
      </c>
      <c r="S570">
        <f t="shared" si="272"/>
        <v>4.4038399496520528E-5</v>
      </c>
      <c r="T570" s="41">
        <f t="shared" si="273"/>
        <v>7.8081213577212063E-4</v>
      </c>
      <c r="U570" s="42">
        <f t="shared" si="292"/>
        <v>7.8197224449991637E-2</v>
      </c>
      <c r="V570" s="42">
        <f t="shared" si="293"/>
        <v>0.13230831263180989</v>
      </c>
      <c r="W570" s="42">
        <f t="shared" si="294"/>
        <v>0.13215342586291337</v>
      </c>
      <c r="X570" s="42">
        <f t="shared" si="295"/>
        <v>1.5488676889652275E-4</v>
      </c>
      <c r="Y570" s="42">
        <f t="shared" si="269"/>
        <v>2.5930101910062067E-3</v>
      </c>
      <c r="Z570" s="10">
        <f t="shared" si="296"/>
        <v>3.3209143047476588</v>
      </c>
      <c r="AA570">
        <f t="shared" si="274"/>
        <v>1140747.5728832232</v>
      </c>
      <c r="AB570" s="10">
        <f t="shared" si="275"/>
        <v>1.1407475728832233</v>
      </c>
      <c r="AC570" s="10">
        <f t="shared" si="276"/>
        <v>1.0397475728832233</v>
      </c>
      <c r="AD570" s="3">
        <f t="shared" si="277"/>
        <v>150.79732746674739</v>
      </c>
      <c r="AI570" s="94">
        <f t="shared" si="278"/>
        <v>0.13215342586291337</v>
      </c>
    </row>
    <row r="571" spans="2:35">
      <c r="B571" s="39">
        <f t="shared" si="279"/>
        <v>543</v>
      </c>
      <c r="C571" s="42">
        <f t="shared" si="280"/>
        <v>9.7661870503578658</v>
      </c>
      <c r="D571" s="10">
        <f t="shared" si="281"/>
        <v>5.2338129496420365</v>
      </c>
      <c r="E571" s="40">
        <f t="shared" si="282"/>
        <v>35.532374100715927</v>
      </c>
      <c r="F571" s="40">
        <f t="shared" si="283"/>
        <v>46</v>
      </c>
      <c r="G571" s="3">
        <f t="shared" si="284"/>
        <v>65.467625899284073</v>
      </c>
      <c r="H571" s="3">
        <f t="shared" si="285"/>
        <v>111.95687429327049</v>
      </c>
      <c r="I571">
        <f t="shared" si="270"/>
        <v>1.1195687429327048E-4</v>
      </c>
      <c r="J571" s="4">
        <f t="shared" si="286"/>
        <v>1139.2589990086635</v>
      </c>
      <c r="K571" s="40">
        <f t="shared" si="287"/>
        <v>10.175873578109908</v>
      </c>
      <c r="L571" s="40">
        <f t="shared" si="271"/>
        <v>0</v>
      </c>
      <c r="M571" s="10">
        <f t="shared" si="288"/>
        <v>1.1407475728832233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8.6143698698701385</v>
      </c>
      <c r="Q571" s="42">
        <f t="shared" si="290"/>
        <v>1.1709118846987103</v>
      </c>
      <c r="R571" s="4">
        <f t="shared" si="291"/>
        <v>43882.842892645662</v>
      </c>
      <c r="S571">
        <f t="shared" si="272"/>
        <v>4.3882842892645659E-5</v>
      </c>
      <c r="T571" s="41">
        <f t="shared" si="273"/>
        <v>7.8096769237599555E-4</v>
      </c>
      <c r="U571" s="42">
        <f t="shared" si="292"/>
        <v>7.7921008810755199E-2</v>
      </c>
      <c r="V571" s="42">
        <f t="shared" si="293"/>
        <v>0.13229595662054644</v>
      </c>
      <c r="W571" s="42">
        <f t="shared" si="294"/>
        <v>0.13214357549275335</v>
      </c>
      <c r="X571" s="42">
        <f t="shared" si="295"/>
        <v>1.5238112779308866E-4</v>
      </c>
      <c r="Y571" s="42">
        <f t="shared" si="269"/>
        <v>2.5933283417017843E-3</v>
      </c>
      <c r="Z571" s="10">
        <f t="shared" si="296"/>
        <v>3.3206602104267726</v>
      </c>
      <c r="AA571">
        <f t="shared" si="274"/>
        <v>1140668.0183000024</v>
      </c>
      <c r="AB571" s="10">
        <f t="shared" si="275"/>
        <v>1.1406680183000024</v>
      </c>
      <c r="AC571" s="10">
        <f t="shared" si="276"/>
        <v>1.0396680183000024</v>
      </c>
      <c r="AD571" s="3">
        <f t="shared" si="277"/>
        <v>150.78578945612799</v>
      </c>
      <c r="AI571" s="94">
        <f t="shared" si="278"/>
        <v>0.13214357549275335</v>
      </c>
    </row>
    <row r="572" spans="2:35">
      <c r="B572" s="39">
        <f t="shared" si="279"/>
        <v>544</v>
      </c>
      <c r="C572" s="42">
        <f t="shared" si="280"/>
        <v>9.784172661868654</v>
      </c>
      <c r="D572" s="10">
        <f t="shared" si="281"/>
        <v>5.2158273381312483</v>
      </c>
      <c r="E572" s="40">
        <f t="shared" si="282"/>
        <v>35.568345323737503</v>
      </c>
      <c r="F572" s="40">
        <f t="shared" si="283"/>
        <v>46</v>
      </c>
      <c r="G572" s="3">
        <f t="shared" si="284"/>
        <v>65.431654676262497</v>
      </c>
      <c r="H572" s="3">
        <f t="shared" si="285"/>
        <v>111.95687429327049</v>
      </c>
      <c r="I572">
        <f t="shared" si="270"/>
        <v>1.1195687429327048E-4</v>
      </c>
      <c r="J572" s="4">
        <f t="shared" si="286"/>
        <v>1141.2677175141382</v>
      </c>
      <c r="K572" s="40">
        <f t="shared" si="287"/>
        <v>10.193815473309776</v>
      </c>
      <c r="L572" s="40">
        <f t="shared" si="271"/>
        <v>0</v>
      </c>
      <c r="M572" s="10">
        <f t="shared" si="288"/>
        <v>1.1406680183000024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8.614178223692182</v>
      </c>
      <c r="Q572" s="42">
        <f t="shared" si="290"/>
        <v>1.1729997926852576</v>
      </c>
      <c r="R572" s="4">
        <f t="shared" si="291"/>
        <v>43727.297664914819</v>
      </c>
      <c r="S572">
        <f t="shared" si="272"/>
        <v>4.3727297664914822E-5</v>
      </c>
      <c r="T572" s="41">
        <f t="shared" si="273"/>
        <v>7.8112323760372629E-4</v>
      </c>
      <c r="U572" s="42">
        <f t="shared" si="292"/>
        <v>7.7644813371682636E-2</v>
      </c>
      <c r="V572" s="42">
        <f t="shared" si="293"/>
        <v>0.13228333856287725</v>
      </c>
      <c r="W572" s="42">
        <f t="shared" si="294"/>
        <v>0.13213346474342552</v>
      </c>
      <c r="X572" s="42">
        <f t="shared" si="295"/>
        <v>1.4987381945172351E-4</v>
      </c>
      <c r="Y572" s="42">
        <f t="shared" si="269"/>
        <v>2.5936412644463917E-3</v>
      </c>
      <c r="Z572" s="10">
        <f t="shared" si="296"/>
        <v>3.320399572803618</v>
      </c>
      <c r="AA572">
        <f t="shared" si="274"/>
        <v>1140586.415069323</v>
      </c>
      <c r="AB572" s="10">
        <f t="shared" si="275"/>
        <v>1.140586415069323</v>
      </c>
      <c r="AC572" s="10">
        <f t="shared" si="276"/>
        <v>1.039586415069323</v>
      </c>
      <c r="AD572" s="3">
        <f t="shared" si="277"/>
        <v>150.77395432477491</v>
      </c>
      <c r="AI572" s="94">
        <f t="shared" si="278"/>
        <v>0.13213346474342552</v>
      </c>
    </row>
    <row r="573" spans="2:35">
      <c r="B573" s="39">
        <f t="shared" si="279"/>
        <v>545</v>
      </c>
      <c r="C573" s="42">
        <f t="shared" si="280"/>
        <v>9.8021582733794421</v>
      </c>
      <c r="D573" s="10">
        <f t="shared" si="281"/>
        <v>5.1978417266204602</v>
      </c>
      <c r="E573" s="40">
        <f t="shared" si="282"/>
        <v>35.60431654675908</v>
      </c>
      <c r="F573" s="40">
        <f t="shared" si="283"/>
        <v>46</v>
      </c>
      <c r="G573" s="3">
        <f t="shared" si="284"/>
        <v>65.39568345324092</v>
      </c>
      <c r="H573" s="3">
        <f t="shared" si="285"/>
        <v>111.95687429327049</v>
      </c>
      <c r="I573">
        <f t="shared" si="270"/>
        <v>1.1195687429327048E-4</v>
      </c>
      <c r="J573" s="4">
        <f t="shared" si="286"/>
        <v>1143.2784685183535</v>
      </c>
      <c r="K573" s="40">
        <f t="shared" si="287"/>
        <v>10.211775522810159</v>
      </c>
      <c r="L573" s="40">
        <f t="shared" si="271"/>
        <v>0</v>
      </c>
      <c r="M573" s="10">
        <f t="shared" si="288"/>
        <v>1.140586415069323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8.6139816328862384</v>
      </c>
      <c r="Q573" s="42">
        <f t="shared" si="290"/>
        <v>1.1750877483226509</v>
      </c>
      <c r="R573" s="4">
        <f t="shared" si="291"/>
        <v>43571.764032662402</v>
      </c>
      <c r="S573">
        <f t="shared" si="272"/>
        <v>4.35717640326624E-5</v>
      </c>
      <c r="T573" s="41">
        <f t="shared" si="273"/>
        <v>7.8127877123597878E-4</v>
      </c>
      <c r="U573" s="42">
        <f t="shared" si="292"/>
        <v>7.7368638522237326E-2</v>
      </c>
      <c r="V573" s="42">
        <f t="shared" si="293"/>
        <v>0.13227045848066352</v>
      </c>
      <c r="W573" s="42">
        <f t="shared" si="294"/>
        <v>0.13212309362744029</v>
      </c>
      <c r="X573" s="42">
        <f t="shared" si="295"/>
        <v>1.4736485322322523E-4</v>
      </c>
      <c r="Y573" s="42">
        <f t="shared" si="269"/>
        <v>2.5939489557224326E-3</v>
      </c>
      <c r="Z573" s="10">
        <f t="shared" si="296"/>
        <v>3.3201323922046666</v>
      </c>
      <c r="AA573">
        <f t="shared" si="274"/>
        <v>1140502.7632933999</v>
      </c>
      <c r="AB573" s="10">
        <f t="shared" si="275"/>
        <v>1.1405027632933999</v>
      </c>
      <c r="AC573" s="10">
        <f t="shared" si="276"/>
        <v>1.0395027632934</v>
      </c>
      <c r="AD573" s="3">
        <f t="shared" si="277"/>
        <v>150.76182208751268</v>
      </c>
      <c r="AI573" s="94">
        <f t="shared" si="278"/>
        <v>0.13212309362744029</v>
      </c>
    </row>
    <row r="574" spans="2:35">
      <c r="B574" s="39">
        <f t="shared" si="279"/>
        <v>546</v>
      </c>
      <c r="C574" s="42">
        <f t="shared" si="280"/>
        <v>9.8201438848902303</v>
      </c>
      <c r="D574" s="10">
        <f t="shared" si="281"/>
        <v>5.179856115109672</v>
      </c>
      <c r="E574" s="40">
        <f t="shared" si="282"/>
        <v>35.640287769780656</v>
      </c>
      <c r="F574" s="40">
        <f t="shared" si="283"/>
        <v>46</v>
      </c>
      <c r="G574" s="3">
        <f t="shared" si="284"/>
        <v>65.359712230219344</v>
      </c>
      <c r="H574" s="3">
        <f t="shared" si="285"/>
        <v>111.95687429327049</v>
      </c>
      <c r="I574">
        <f t="shared" si="270"/>
        <v>1.1195687429327048E-4</v>
      </c>
      <c r="J574" s="4">
        <f t="shared" si="286"/>
        <v>1145.2912520213094</v>
      </c>
      <c r="K574" s="40">
        <f t="shared" si="287"/>
        <v>10.229753726611058</v>
      </c>
      <c r="L574" s="40">
        <f t="shared" si="271"/>
        <v>0</v>
      </c>
      <c r="M574" s="10">
        <f t="shared" si="288"/>
        <v>1.1405027632933999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8.6137800969760576</v>
      </c>
      <c r="Q574" s="42">
        <f t="shared" si="290"/>
        <v>1.1771757528117721</v>
      </c>
      <c r="R574" s="4">
        <f t="shared" si="291"/>
        <v>43416.242215222825</v>
      </c>
      <c r="S574">
        <f t="shared" si="272"/>
        <v>4.3416242215222826E-5</v>
      </c>
      <c r="T574" s="41">
        <f t="shared" si="273"/>
        <v>7.8143429305341835E-4</v>
      </c>
      <c r="U574" s="42">
        <f t="shared" si="292"/>
        <v>7.7092484651882565E-2</v>
      </c>
      <c r="V574" s="42">
        <f t="shared" si="293"/>
        <v>0.13225731639638097</v>
      </c>
      <c r="W574" s="42">
        <f t="shared" si="294"/>
        <v>0.13211246215778835</v>
      </c>
      <c r="X574" s="42">
        <f t="shared" si="295"/>
        <v>1.448542385926177E-4</v>
      </c>
      <c r="Y574" s="42">
        <f t="shared" si="269"/>
        <v>2.5942514120228821E-3</v>
      </c>
      <c r="Z574" s="10">
        <f t="shared" si="296"/>
        <v>3.3198586689687812</v>
      </c>
      <c r="AA574">
        <f t="shared" si="274"/>
        <v>1140417.0630783276</v>
      </c>
      <c r="AB574" s="10">
        <f t="shared" si="275"/>
        <v>1.1404170630783275</v>
      </c>
      <c r="AC574" s="10">
        <f t="shared" si="276"/>
        <v>1.0394170630783275</v>
      </c>
      <c r="AD574" s="3">
        <f t="shared" si="277"/>
        <v>150.74939275972841</v>
      </c>
      <c r="AI574" s="94">
        <f t="shared" si="278"/>
        <v>0.13211246215778835</v>
      </c>
    </row>
    <row r="575" spans="2:35">
      <c r="B575" s="39">
        <f t="shared" si="279"/>
        <v>547</v>
      </c>
      <c r="C575" s="42">
        <f t="shared" si="280"/>
        <v>9.8381294964010184</v>
      </c>
      <c r="D575" s="10">
        <f t="shared" si="281"/>
        <v>5.1618705035988839</v>
      </c>
      <c r="E575" s="40">
        <f t="shared" si="282"/>
        <v>35.676258992802232</v>
      </c>
      <c r="F575" s="40">
        <f t="shared" si="283"/>
        <v>46</v>
      </c>
      <c r="G575" s="3">
        <f t="shared" si="284"/>
        <v>65.323741007197768</v>
      </c>
      <c r="H575" s="3">
        <f t="shared" si="285"/>
        <v>111.95687429327049</v>
      </c>
      <c r="I575">
        <f t="shared" si="270"/>
        <v>1.1195687429327048E-4</v>
      </c>
      <c r="J575" s="4">
        <f t="shared" si="286"/>
        <v>1147.3060680230062</v>
      </c>
      <c r="K575" s="40">
        <f t="shared" si="287"/>
        <v>10.247750084712472</v>
      </c>
      <c r="L575" s="40">
        <f t="shared" si="271"/>
        <v>0</v>
      </c>
      <c r="M575" s="10">
        <f t="shared" si="288"/>
        <v>1.1404170630783275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8.6135736154764935</v>
      </c>
      <c r="Q575" s="42">
        <f t="shared" si="290"/>
        <v>1.1792638073537884</v>
      </c>
      <c r="R575" s="4">
        <f t="shared" si="291"/>
        <v>43260.732431930453</v>
      </c>
      <c r="S575">
        <f t="shared" si="272"/>
        <v>4.3260732431930457E-5</v>
      </c>
      <c r="T575" s="41">
        <f t="shared" si="273"/>
        <v>7.815898028367107E-4</v>
      </c>
      <c r="U575" s="42">
        <f t="shared" si="292"/>
        <v>7.6816352150081632E-2</v>
      </c>
      <c r="V575" s="42">
        <f t="shared" si="293"/>
        <v>0.13224391233300142</v>
      </c>
      <c r="W575" s="42">
        <f t="shared" si="294"/>
        <v>0.13210157034795339</v>
      </c>
      <c r="X575" s="42">
        <f t="shared" si="295"/>
        <v>1.4234198504803341E-4</v>
      </c>
      <c r="Y575" s="42">
        <f t="shared" si="269"/>
        <v>2.5945486298512813E-3</v>
      </c>
      <c r="Z575" s="10">
        <f t="shared" si="296"/>
        <v>3.319578403447176</v>
      </c>
      <c r="AA575">
        <f t="shared" si="274"/>
        <v>1140329.3145340681</v>
      </c>
      <c r="AB575" s="10">
        <f t="shared" si="275"/>
        <v>1.1403293145340681</v>
      </c>
      <c r="AC575" s="10">
        <f t="shared" si="276"/>
        <v>1.0393293145340681</v>
      </c>
      <c r="AD575" s="3">
        <f t="shared" si="277"/>
        <v>150.7366663573703</v>
      </c>
      <c r="AI575" s="94">
        <f t="shared" si="278"/>
        <v>0.13210157034795339</v>
      </c>
    </row>
    <row r="576" spans="2:35">
      <c r="B576" s="39">
        <f t="shared" si="279"/>
        <v>548</v>
      </c>
      <c r="C576" s="42">
        <f t="shared" si="280"/>
        <v>9.8561151079118066</v>
      </c>
      <c r="D576" s="10">
        <f t="shared" si="281"/>
        <v>5.1438848920880957</v>
      </c>
      <c r="E576" s="40">
        <f t="shared" si="282"/>
        <v>35.712230215823809</v>
      </c>
      <c r="F576" s="40">
        <f t="shared" si="283"/>
        <v>46</v>
      </c>
      <c r="G576" s="3">
        <f t="shared" si="284"/>
        <v>65.287769784176191</v>
      </c>
      <c r="H576" s="3">
        <f t="shared" si="285"/>
        <v>111.95687429327049</v>
      </c>
      <c r="I576">
        <f t="shared" si="270"/>
        <v>1.1195687429327048E-4</v>
      </c>
      <c r="J576" s="4">
        <f t="shared" si="286"/>
        <v>1149.3229165234438</v>
      </c>
      <c r="K576" s="40">
        <f t="shared" si="287"/>
        <v>10.265764597114403</v>
      </c>
      <c r="L576" s="40">
        <f t="shared" si="271"/>
        <v>0</v>
      </c>
      <c r="M576" s="10">
        <f t="shared" si="288"/>
        <v>1.1403293145340681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8.6133621878934807</v>
      </c>
      <c r="Q576" s="42">
        <f t="shared" si="290"/>
        <v>1.18135191315016</v>
      </c>
      <c r="R576" s="4">
        <f t="shared" si="291"/>
        <v>43105.234902119693</v>
      </c>
      <c r="S576">
        <f t="shared" si="272"/>
        <v>4.3105234902119696E-5</v>
      </c>
      <c r="T576" s="41">
        <f t="shared" si="273"/>
        <v>7.8174530036652151E-4</v>
      </c>
      <c r="U576" s="42">
        <f t="shared" si="292"/>
        <v>7.6540241406297851E-2</v>
      </c>
      <c r="V576" s="42">
        <f t="shared" si="293"/>
        <v>0.13223024631394348</v>
      </c>
      <c r="W576" s="42">
        <f t="shared" si="294"/>
        <v>0.13209041821191081</v>
      </c>
      <c r="X576" s="42">
        <f t="shared" si="295"/>
        <v>1.398281020326686E-4</v>
      </c>
      <c r="Y576" s="42">
        <f t="shared" si="269"/>
        <v>2.5948406057216314E-3</v>
      </c>
      <c r="Z576" s="10">
        <f t="shared" si="296"/>
        <v>3.3192915960032501</v>
      </c>
      <c r="AA576">
        <f t="shared" si="274"/>
        <v>1140239.5177743984</v>
      </c>
      <c r="AB576" s="10">
        <f t="shared" si="275"/>
        <v>1.1402395177743985</v>
      </c>
      <c r="AC576" s="10">
        <f t="shared" si="276"/>
        <v>1.0392395177743985</v>
      </c>
      <c r="AD576" s="3">
        <f t="shared" si="277"/>
        <v>150.72364289693959</v>
      </c>
      <c r="AI576" s="94">
        <f t="shared" si="278"/>
        <v>0.13209041821191081</v>
      </c>
    </row>
    <row r="577" spans="2:35">
      <c r="B577" s="39">
        <f t="shared" si="279"/>
        <v>549</v>
      </c>
      <c r="C577" s="42">
        <f t="shared" si="280"/>
        <v>9.8741007194225947</v>
      </c>
      <c r="D577" s="10">
        <f t="shared" si="281"/>
        <v>5.1258992805773076</v>
      </c>
      <c r="E577" s="40">
        <f t="shared" si="282"/>
        <v>35.748201438845385</v>
      </c>
      <c r="F577" s="40">
        <f t="shared" si="283"/>
        <v>46</v>
      </c>
      <c r="G577" s="3">
        <f t="shared" si="284"/>
        <v>65.251798561154615</v>
      </c>
      <c r="H577" s="3">
        <f t="shared" si="285"/>
        <v>111.95687429327049</v>
      </c>
      <c r="I577">
        <f t="shared" si="270"/>
        <v>1.1195687429327048E-4</v>
      </c>
      <c r="J577" s="4">
        <f t="shared" si="286"/>
        <v>1151.3417975226221</v>
      </c>
      <c r="K577" s="40">
        <f t="shared" si="287"/>
        <v>10.283797263816849</v>
      </c>
      <c r="L577" s="40">
        <f t="shared" si="271"/>
        <v>0</v>
      </c>
      <c r="M577" s="10">
        <f t="shared" si="288"/>
        <v>1.1402395177743985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8.6131458137238823</v>
      </c>
      <c r="Q577" s="42">
        <f t="shared" si="290"/>
        <v>1.1834400714026454</v>
      </c>
      <c r="R577" s="4">
        <f t="shared" si="291"/>
        <v>42949.749845124948</v>
      </c>
      <c r="S577">
        <f t="shared" si="272"/>
        <v>4.2949749845124948E-5</v>
      </c>
      <c r="T577" s="41">
        <f t="shared" si="273"/>
        <v>7.8190078542351624E-4</v>
      </c>
      <c r="U577" s="42">
        <f t="shared" si="292"/>
        <v>7.6264152809994573E-2</v>
      </c>
      <c r="V577" s="42">
        <f t="shared" si="293"/>
        <v>0.13221631836316244</v>
      </c>
      <c r="W577" s="42">
        <f t="shared" si="294"/>
        <v>0.13207900576412074</v>
      </c>
      <c r="X577" s="42">
        <f t="shared" si="295"/>
        <v>1.3731259904170567E-4</v>
      </c>
      <c r="Y577" s="42">
        <f t="shared" si="269"/>
        <v>2.5951273361584904E-3</v>
      </c>
      <c r="Z577" s="10">
        <f t="shared" si="296"/>
        <v>3.3189982470126829</v>
      </c>
      <c r="AA577">
        <f t="shared" si="274"/>
        <v>1140147.6729169404</v>
      </c>
      <c r="AB577" s="10">
        <f t="shared" si="275"/>
        <v>1.1401476729169404</v>
      </c>
      <c r="AC577" s="10">
        <f t="shared" si="276"/>
        <v>1.0391476729169404</v>
      </c>
      <c r="AD577" s="3">
        <f t="shared" si="277"/>
        <v>150.71032239549535</v>
      </c>
      <c r="AI577" s="94">
        <f t="shared" si="278"/>
        <v>0.13207900576412074</v>
      </c>
    </row>
    <row r="578" spans="2:35">
      <c r="B578" s="39">
        <f t="shared" si="279"/>
        <v>550</v>
      </c>
      <c r="C578" s="42">
        <f t="shared" si="280"/>
        <v>9.8920863309333829</v>
      </c>
      <c r="D578" s="10">
        <f t="shared" si="281"/>
        <v>5.1079136690665194</v>
      </c>
      <c r="E578" s="40">
        <f t="shared" si="282"/>
        <v>35.784172661866961</v>
      </c>
      <c r="F578" s="40">
        <f t="shared" si="283"/>
        <v>46</v>
      </c>
      <c r="G578" s="3">
        <f t="shared" si="284"/>
        <v>65.215827338133039</v>
      </c>
      <c r="H578" s="3">
        <f t="shared" si="285"/>
        <v>111.95687429327049</v>
      </c>
      <c r="I578">
        <f t="shared" si="270"/>
        <v>1.1195687429327048E-4</v>
      </c>
      <c r="J578" s="4">
        <f t="shared" si="286"/>
        <v>1153.3627110205412</v>
      </c>
      <c r="K578" s="40">
        <f t="shared" si="287"/>
        <v>10.301848084819813</v>
      </c>
      <c r="L578" s="40">
        <f t="shared" si="271"/>
        <v>0</v>
      </c>
      <c r="M578" s="10">
        <f t="shared" si="288"/>
        <v>1.1401476729169404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8.6129244924555817</v>
      </c>
      <c r="Q578" s="42">
        <f t="shared" si="290"/>
        <v>1.1855282833133085</v>
      </c>
      <c r="R578" s="4">
        <f t="shared" si="291"/>
        <v>42794.277480280631</v>
      </c>
      <c r="S578">
        <f t="shared" si="272"/>
        <v>4.2794277480280632E-5</v>
      </c>
      <c r="T578" s="41">
        <f t="shared" si="273"/>
        <v>7.8205625778836059E-4</v>
      </c>
      <c r="U578" s="42">
        <f t="shared" si="292"/>
        <v>7.5988086750635106E-2</v>
      </c>
      <c r="V578" s="42">
        <f t="shared" si="293"/>
        <v>0.13220212850514917</v>
      </c>
      <c r="W578" s="42">
        <f t="shared" si="294"/>
        <v>0.13206733301953191</v>
      </c>
      <c r="X578" s="42">
        <f t="shared" si="295"/>
        <v>1.3479548561726173E-4</v>
      </c>
      <c r="Y578" s="42">
        <f t="shared" si="269"/>
        <v>2.5954088176970598E-3</v>
      </c>
      <c r="Z578" s="10">
        <f t="shared" si="296"/>
        <v>3.3186983568635124</v>
      </c>
      <c r="AA578">
        <f t="shared" si="274"/>
        <v>1140053.7800831851</v>
      </c>
      <c r="AB578" s="10">
        <f t="shared" si="275"/>
        <v>1.1400537800831851</v>
      </c>
      <c r="AC578" s="10">
        <f t="shared" si="276"/>
        <v>1.0390537800831852</v>
      </c>
      <c r="AD578" s="3">
        <f t="shared" si="277"/>
        <v>150.69670487065775</v>
      </c>
      <c r="AI578" s="94">
        <f t="shared" si="278"/>
        <v>0.13206733301953191</v>
      </c>
    </row>
    <row r="579" spans="2:35">
      <c r="B579" s="39">
        <f t="shared" si="279"/>
        <v>551</v>
      </c>
      <c r="C579" s="42">
        <f t="shared" si="280"/>
        <v>9.910071942444171</v>
      </c>
      <c r="D579" s="10">
        <f t="shared" si="281"/>
        <v>5.0899280575557313</v>
      </c>
      <c r="E579" s="40">
        <f t="shared" si="282"/>
        <v>35.820143884888537</v>
      </c>
      <c r="F579" s="40">
        <f t="shared" si="283"/>
        <v>46</v>
      </c>
      <c r="G579" s="3">
        <f t="shared" si="284"/>
        <v>65.179856115111463</v>
      </c>
      <c r="H579" s="3">
        <f t="shared" si="285"/>
        <v>111.95687429327049</v>
      </c>
      <c r="I579">
        <f t="shared" si="270"/>
        <v>1.1195687429327048E-4</v>
      </c>
      <c r="J579" s="4">
        <f t="shared" si="286"/>
        <v>1155.3856570172009</v>
      </c>
      <c r="K579" s="40">
        <f t="shared" si="287"/>
        <v>10.319917060123291</v>
      </c>
      <c r="L579" s="40">
        <f t="shared" si="271"/>
        <v>0</v>
      </c>
      <c r="M579" s="10">
        <f t="shared" si="288"/>
        <v>1.1400537800831851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8.6126982235675182</v>
      </c>
      <c r="Q579" s="42">
        <f t="shared" si="290"/>
        <v>1.1876165500845246</v>
      </c>
      <c r="R579" s="4">
        <f t="shared" si="291"/>
        <v>42638.818026921108</v>
      </c>
      <c r="S579">
        <f t="shared" si="272"/>
        <v>4.2638818026921111E-5</v>
      </c>
      <c r="T579" s="41">
        <f t="shared" si="273"/>
        <v>7.8221171724172011E-4</v>
      </c>
      <c r="U579" s="42">
        <f t="shared" si="292"/>
        <v>7.5712043617682731E-2</v>
      </c>
      <c r="V579" s="42">
        <f t="shared" si="293"/>
        <v>0.13218767676489052</v>
      </c>
      <c r="W579" s="42">
        <f t="shared" si="294"/>
        <v>0.1320553999935849</v>
      </c>
      <c r="X579" s="42">
        <f t="shared" si="295"/>
        <v>1.3227677130561721E-4</v>
      </c>
      <c r="Y579" s="42">
        <f t="shared" si="269"/>
        <v>2.5956850468831813E-3</v>
      </c>
      <c r="Z579" s="10">
        <f t="shared" si="296"/>
        <v>3.3183919259561017</v>
      </c>
      <c r="AA579">
        <f t="shared" si="274"/>
        <v>1139957.8393984823</v>
      </c>
      <c r="AB579" s="10">
        <f t="shared" si="275"/>
        <v>1.1399578393984824</v>
      </c>
      <c r="AC579" s="10">
        <f t="shared" si="276"/>
        <v>1.0389578393984824</v>
      </c>
      <c r="AD579" s="3">
        <f t="shared" si="277"/>
        <v>150.6827903406066</v>
      </c>
      <c r="AI579" s="94">
        <f t="shared" si="278"/>
        <v>0.1320553999935849</v>
      </c>
    </row>
    <row r="580" spans="2:35">
      <c r="B580" s="39">
        <f t="shared" si="279"/>
        <v>552</v>
      </c>
      <c r="C580" s="42">
        <f t="shared" si="280"/>
        <v>9.9280575539549591</v>
      </c>
      <c r="D580" s="10">
        <f t="shared" si="281"/>
        <v>5.0719424460449432</v>
      </c>
      <c r="E580" s="40">
        <f t="shared" si="282"/>
        <v>35.856115107910114</v>
      </c>
      <c r="F580" s="40">
        <f t="shared" si="283"/>
        <v>46</v>
      </c>
      <c r="G580" s="3">
        <f t="shared" si="284"/>
        <v>65.143884892089886</v>
      </c>
      <c r="H580" s="3">
        <f t="shared" si="285"/>
        <v>111.95687429327049</v>
      </c>
      <c r="I580">
        <f t="shared" si="270"/>
        <v>1.1195687429327048E-4</v>
      </c>
      <c r="J580" s="4">
        <f t="shared" si="286"/>
        <v>1157.4106355126014</v>
      </c>
      <c r="K580" s="40">
        <f t="shared" si="287"/>
        <v>10.338004189727286</v>
      </c>
      <c r="L580" s="40">
        <f t="shared" si="271"/>
        <v>0</v>
      </c>
      <c r="M580" s="10">
        <f t="shared" si="288"/>
        <v>1.1399578393984824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8.6124670065296556</v>
      </c>
      <c r="Q580" s="42">
        <f t="shared" si="290"/>
        <v>1.1897048729189867</v>
      </c>
      <c r="R580" s="4">
        <f t="shared" si="291"/>
        <v>42483.371704380792</v>
      </c>
      <c r="S580">
        <f t="shared" si="272"/>
        <v>4.2483371704380789E-5</v>
      </c>
      <c r="T580" s="41">
        <f t="shared" si="273"/>
        <v>7.823671635642604E-4</v>
      </c>
      <c r="U580" s="42">
        <f t="shared" si="292"/>
        <v>7.5436023800600799E-2</v>
      </c>
      <c r="V580" s="42">
        <f t="shared" si="293"/>
        <v>0.13217296316784399</v>
      </c>
      <c r="W580" s="42">
        <f t="shared" si="294"/>
        <v>0.13204320670221062</v>
      </c>
      <c r="X580" s="42">
        <f t="shared" si="295"/>
        <v>1.2975646563337384E-4</v>
      </c>
      <c r="Y580" s="42">
        <f t="shared" si="269"/>
        <v>2.5959560202732826E-3</v>
      </c>
      <c r="Z580" s="10">
        <f t="shared" si="296"/>
        <v>3.3180789547030387</v>
      </c>
      <c r="AA580">
        <f t="shared" si="274"/>
        <v>1139859.8509920095</v>
      </c>
      <c r="AB580" s="10">
        <f t="shared" si="275"/>
        <v>1.1398598509920095</v>
      </c>
      <c r="AC580" s="10">
        <f t="shared" si="276"/>
        <v>1.0388598509920095</v>
      </c>
      <c r="AD580" s="3">
        <f t="shared" si="277"/>
        <v>150.6685788240768</v>
      </c>
      <c r="AI580" s="94">
        <f t="shared" si="278"/>
        <v>0.13204320670221062</v>
      </c>
    </row>
    <row r="581" spans="2:35">
      <c r="B581" s="39">
        <f t="shared" si="279"/>
        <v>553</v>
      </c>
      <c r="C581" s="42">
        <f t="shared" si="280"/>
        <v>9.9460431654657473</v>
      </c>
      <c r="D581" s="10">
        <f t="shared" si="281"/>
        <v>5.053956834534155</v>
      </c>
      <c r="E581" s="40">
        <f t="shared" si="282"/>
        <v>35.89208633093169</v>
      </c>
      <c r="F581" s="40">
        <f t="shared" si="283"/>
        <v>46</v>
      </c>
      <c r="G581" s="3">
        <f t="shared" si="284"/>
        <v>65.10791366906831</v>
      </c>
      <c r="H581" s="3">
        <f t="shared" si="285"/>
        <v>111.95687429327049</v>
      </c>
      <c r="I581">
        <f t="shared" si="270"/>
        <v>1.1195687429327048E-4</v>
      </c>
      <c r="J581" s="4">
        <f t="shared" si="286"/>
        <v>1159.4376465067426</v>
      </c>
      <c r="K581" s="40">
        <f t="shared" si="287"/>
        <v>10.356109473631795</v>
      </c>
      <c r="L581" s="40">
        <f t="shared" si="271"/>
        <v>0</v>
      </c>
      <c r="M581" s="10">
        <f t="shared" si="288"/>
        <v>1.1398598509920095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8.6122308408029102</v>
      </c>
      <c r="Q581" s="42">
        <f t="shared" si="290"/>
        <v>1.1917932530197124</v>
      </c>
      <c r="R581" s="4">
        <f t="shared" si="291"/>
        <v>42327.938731994065</v>
      </c>
      <c r="S581">
        <f t="shared" si="272"/>
        <v>4.2327938731994064E-5</v>
      </c>
      <c r="T581" s="41">
        <f t="shared" si="273"/>
        <v>7.8252259653664713E-4</v>
      </c>
      <c r="U581" s="42">
        <f t="shared" si="292"/>
        <v>7.516002768885259E-2</v>
      </c>
      <c r="V581" s="42">
        <f t="shared" si="293"/>
        <v>0.13215798774002296</v>
      </c>
      <c r="W581" s="42">
        <f t="shared" si="294"/>
        <v>0.13203075316182653</v>
      </c>
      <c r="X581" s="42">
        <f t="shared" si="295"/>
        <v>1.2723457819643902E-4</v>
      </c>
      <c r="Y581" s="42">
        <f t="shared" si="269"/>
        <v>2.5962217344345125E-3</v>
      </c>
      <c r="Z581" s="10">
        <f t="shared" si="296"/>
        <v>3.3177594435292783</v>
      </c>
      <c r="AA581">
        <f t="shared" si="274"/>
        <v>1139759.8149968167</v>
      </c>
      <c r="AB581" s="10">
        <f t="shared" si="275"/>
        <v>1.1397598149968167</v>
      </c>
      <c r="AC581" s="10">
        <f t="shared" si="276"/>
        <v>1.0387598149968167</v>
      </c>
      <c r="AD581" s="3">
        <f t="shared" si="277"/>
        <v>150.654070340365</v>
      </c>
      <c r="AI581" s="94">
        <f t="shared" si="278"/>
        <v>0.13203075316182653</v>
      </c>
    </row>
    <row r="582" spans="2:35">
      <c r="B582" s="39">
        <f t="shared" si="279"/>
        <v>554</v>
      </c>
      <c r="C582" s="42">
        <f t="shared" si="280"/>
        <v>9.9640287769765354</v>
      </c>
      <c r="D582" s="10">
        <f t="shared" si="281"/>
        <v>5.0359712230233669</v>
      </c>
      <c r="E582" s="40">
        <f t="shared" si="282"/>
        <v>35.928057553953266</v>
      </c>
      <c r="F582" s="40">
        <f t="shared" si="283"/>
        <v>46</v>
      </c>
      <c r="G582" s="3">
        <f t="shared" si="284"/>
        <v>65.071942446046734</v>
      </c>
      <c r="H582" s="3">
        <f t="shared" si="285"/>
        <v>111.95687429327049</v>
      </c>
      <c r="I582">
        <f t="shared" si="270"/>
        <v>1.1195687429327048E-4</v>
      </c>
      <c r="J582" s="4">
        <f t="shared" si="286"/>
        <v>1161.4666899996246</v>
      </c>
      <c r="K582" s="40">
        <f t="shared" si="287"/>
        <v>10.374232911836822</v>
      </c>
      <c r="L582" s="40">
        <f t="shared" si="271"/>
        <v>0</v>
      </c>
      <c r="M582" s="10">
        <f t="shared" si="288"/>
        <v>1.1397598149968167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8.6119897258392495</v>
      </c>
      <c r="Q582" s="42">
        <f t="shared" si="290"/>
        <v>1.1938816915900492</v>
      </c>
      <c r="R582" s="4">
        <f t="shared" si="291"/>
        <v>42172.519329095339</v>
      </c>
      <c r="S582">
        <f t="shared" si="272"/>
        <v>4.2172519329095341E-5</v>
      </c>
      <c r="T582" s="41">
        <f t="shared" si="273"/>
        <v>7.8267801593954588E-4</v>
      </c>
      <c r="U582" s="42">
        <f t="shared" si="292"/>
        <v>7.4884055671901428E-2</v>
      </c>
      <c r="V582" s="42">
        <f t="shared" si="293"/>
        <v>0.13214275050793373</v>
      </c>
      <c r="W582" s="42">
        <f t="shared" si="294"/>
        <v>0.1320180393893422</v>
      </c>
      <c r="X582" s="42">
        <f t="shared" si="295"/>
        <v>1.2471111859152506E-4</v>
      </c>
      <c r="Y582" s="42">
        <f t="shared" si="269"/>
        <v>2.596482185944729E-3</v>
      </c>
      <c r="Z582" s="10">
        <f t="shared" si="296"/>
        <v>3.3174333928720969</v>
      </c>
      <c r="AA582">
        <f t="shared" si="274"/>
        <v>1139657.7315498102</v>
      </c>
      <c r="AB582" s="10">
        <f t="shared" si="275"/>
        <v>1.1396577315498102</v>
      </c>
      <c r="AC582" s="10">
        <f t="shared" si="276"/>
        <v>1.0386577315498102</v>
      </c>
      <c r="AD582" s="3">
        <f t="shared" si="277"/>
        <v>150.6392649093271</v>
      </c>
      <c r="AI582" s="94">
        <f t="shared" si="278"/>
        <v>0.1320180393893422</v>
      </c>
    </row>
    <row r="583" spans="2:35">
      <c r="B583" s="39">
        <f t="shared" si="279"/>
        <v>555</v>
      </c>
      <c r="C583" s="42">
        <f t="shared" si="280"/>
        <v>9.9820143884873236</v>
      </c>
      <c r="D583" s="10">
        <f t="shared" si="281"/>
        <v>5.0179856115125787</v>
      </c>
      <c r="E583" s="40">
        <f t="shared" si="282"/>
        <v>35.964028776974843</v>
      </c>
      <c r="F583" s="40">
        <f t="shared" si="283"/>
        <v>46</v>
      </c>
      <c r="G583" s="3">
        <f t="shared" si="284"/>
        <v>65.035971223025157</v>
      </c>
      <c r="H583" s="3">
        <f t="shared" si="285"/>
        <v>111.95687429327049</v>
      </c>
      <c r="I583">
        <f t="shared" si="270"/>
        <v>1.1195687429327048E-4</v>
      </c>
      <c r="J583" s="4">
        <f t="shared" si="286"/>
        <v>1163.4977659912474</v>
      </c>
      <c r="K583" s="40">
        <f t="shared" si="287"/>
        <v>10.392374504342365</v>
      </c>
      <c r="L583" s="40">
        <f t="shared" si="271"/>
        <v>0</v>
      </c>
      <c r="M583" s="10">
        <f t="shared" si="288"/>
        <v>1.1396577315498102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8.6117436610816362</v>
      </c>
      <c r="Q583" s="42">
        <f t="shared" si="290"/>
        <v>1.1959701898336823</v>
      </c>
      <c r="R583" s="4">
        <f t="shared" si="291"/>
        <v>42017.113715019004</v>
      </c>
      <c r="S583">
        <f t="shared" si="272"/>
        <v>4.2017113715019004E-5</v>
      </c>
      <c r="T583" s="41">
        <f t="shared" si="273"/>
        <v>7.8283342155362212E-4</v>
      </c>
      <c r="U583" s="42">
        <f t="shared" si="292"/>
        <v>7.4608108139210649E-2</v>
      </c>
      <c r="V583" s="42">
        <f t="shared" si="293"/>
        <v>0.13212725149854396</v>
      </c>
      <c r="W583" s="42">
        <f t="shared" si="294"/>
        <v>0.13200506540215737</v>
      </c>
      <c r="X583" s="42">
        <f t="shared" si="295"/>
        <v>1.221860963865895E-4</v>
      </c>
      <c r="Y583" s="42">
        <f t="shared" si="269"/>
        <v>2.596737371392429E-3</v>
      </c>
      <c r="Z583" s="10">
        <f t="shared" si="296"/>
        <v>3.3171008031809728</v>
      </c>
      <c r="AA583">
        <f t="shared" si="274"/>
        <v>1139553.6007917179</v>
      </c>
      <c r="AB583" s="10">
        <f t="shared" si="275"/>
        <v>1.139553600791718</v>
      </c>
      <c r="AC583" s="10">
        <f t="shared" si="276"/>
        <v>1.038553600791718</v>
      </c>
      <c r="AD583" s="3">
        <f t="shared" si="277"/>
        <v>150.62416255137316</v>
      </c>
      <c r="AI583" s="94">
        <f t="shared" si="278"/>
        <v>0.13200506540215737</v>
      </c>
    </row>
    <row r="584" spans="2:35">
      <c r="B584" s="39">
        <f t="shared" si="279"/>
        <v>556</v>
      </c>
      <c r="C584" s="42">
        <f t="shared" si="280"/>
        <v>9.9999999999981117</v>
      </c>
      <c r="D584" s="10">
        <f t="shared" si="281"/>
        <v>5.0000000000017906</v>
      </c>
      <c r="E584" s="40">
        <f t="shared" si="282"/>
        <v>35.999999999996419</v>
      </c>
      <c r="F584" s="40">
        <f t="shared" si="283"/>
        <v>46</v>
      </c>
      <c r="G584" s="3">
        <f t="shared" si="284"/>
        <v>65.000000000003581</v>
      </c>
      <c r="H584" s="3">
        <f t="shared" si="285"/>
        <v>111.95687429327049</v>
      </c>
      <c r="I584">
        <f t="shared" si="270"/>
        <v>1.1195687429327048E-4</v>
      </c>
      <c r="J584" s="4">
        <f t="shared" si="286"/>
        <v>1165.5308744816107</v>
      </c>
      <c r="K584" s="40">
        <f t="shared" si="287"/>
        <v>10.410534251148421</v>
      </c>
      <c r="L584" s="40">
        <f t="shared" si="271"/>
        <v>0</v>
      </c>
      <c r="M584" s="10">
        <f t="shared" si="288"/>
        <v>1.139553600791718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8.6114926459639545</v>
      </c>
      <c r="Q584" s="42">
        <f t="shared" si="290"/>
        <v>1.1980587489546399</v>
      </c>
      <c r="R584" s="4">
        <f t="shared" si="291"/>
        <v>41861.722109099464</v>
      </c>
      <c r="S584">
        <f t="shared" si="272"/>
        <v>4.1861722109099463E-5</v>
      </c>
      <c r="T584" s="41">
        <f t="shared" si="273"/>
        <v>7.8298881315954174E-4</v>
      </c>
      <c r="U584" s="42">
        <f t="shared" si="292"/>
        <v>7.4332185480243562E-2</v>
      </c>
      <c r="V584" s="42">
        <f t="shared" si="293"/>
        <v>0.13211149073940229</v>
      </c>
      <c r="W584" s="42">
        <f t="shared" si="294"/>
        <v>0.13199183121815736</v>
      </c>
      <c r="X584" s="42">
        <f t="shared" si="295"/>
        <v>1.1965952124493029E-4</v>
      </c>
      <c r="Y584" s="42">
        <f t="shared" si="269"/>
        <v>2.5969872873769346E-3</v>
      </c>
      <c r="Z584" s="10">
        <f t="shared" si="296"/>
        <v>3.3167616749177906</v>
      </c>
      <c r="AA584">
        <f t="shared" si="274"/>
        <v>1139447.4228671519</v>
      </c>
      <c r="AB584" s="10">
        <f t="shared" si="275"/>
        <v>1.1394474228671518</v>
      </c>
      <c r="AC584" s="10">
        <f t="shared" si="276"/>
        <v>1.0384474228671519</v>
      </c>
      <c r="AD584" s="3">
        <f t="shared" si="277"/>
        <v>150.60876328747671</v>
      </c>
      <c r="AI584" s="94">
        <f t="shared" si="278"/>
        <v>0.13199183121815736</v>
      </c>
    </row>
    <row r="585" spans="2:35">
      <c r="B585" s="39">
        <f t="shared" si="279"/>
        <v>557</v>
      </c>
      <c r="C585" s="42">
        <f t="shared" si="280"/>
        <v>10.0179856115089</v>
      </c>
      <c r="D585" s="10">
        <f t="shared" si="281"/>
        <v>4.9820143884910024</v>
      </c>
      <c r="E585" s="40">
        <f t="shared" si="282"/>
        <v>36.035971223017995</v>
      </c>
      <c r="F585" s="40">
        <f t="shared" si="283"/>
        <v>46</v>
      </c>
      <c r="G585" s="3">
        <f t="shared" si="284"/>
        <v>64.964028776982005</v>
      </c>
      <c r="H585" s="3">
        <f t="shared" si="285"/>
        <v>111.95687429327049</v>
      </c>
      <c r="I585">
        <f t="shared" si="270"/>
        <v>1.1195687429327048E-4</v>
      </c>
      <c r="J585" s="4">
        <f t="shared" si="286"/>
        <v>1167.566015470715</v>
      </c>
      <c r="K585" s="40">
        <f t="shared" si="287"/>
        <v>10.428712152254997</v>
      </c>
      <c r="L585" s="40">
        <f t="shared" si="271"/>
        <v>0</v>
      </c>
      <c r="M585" s="10">
        <f t="shared" si="288"/>
        <v>1.1394474228671518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8.6112366799111406</v>
      </c>
      <c r="Q585" s="42">
        <f t="shared" si="290"/>
        <v>1.2001473701573002</v>
      </c>
      <c r="R585" s="4">
        <f t="shared" si="291"/>
        <v>41706.344730671102</v>
      </c>
      <c r="S585">
        <f t="shared" si="272"/>
        <v>4.1706344730671103E-5</v>
      </c>
      <c r="T585" s="41">
        <f t="shared" si="273"/>
        <v>7.8314419053797011E-4</v>
      </c>
      <c r="U585" s="42">
        <f t="shared" si="292"/>
        <v>7.4056288084463448E-2</v>
      </c>
      <c r="V585" s="42">
        <f t="shared" si="293"/>
        <v>0.13209546825853435</v>
      </c>
      <c r="W585" s="42">
        <f t="shared" si="294"/>
        <v>0.13197833685572127</v>
      </c>
      <c r="X585" s="42">
        <f t="shared" si="295"/>
        <v>1.1713140281308099E-4</v>
      </c>
      <c r="Y585" s="42">
        <f t="shared" si="269"/>
        <v>2.5972319305083472E-3</v>
      </c>
      <c r="Z585" s="10">
        <f t="shared" si="296"/>
        <v>3.3164160085567569</v>
      </c>
      <c r="AA585">
        <f t="shared" si="274"/>
        <v>1139339.1979245818</v>
      </c>
      <c r="AB585" s="10">
        <f t="shared" si="275"/>
        <v>1.1393391979245817</v>
      </c>
      <c r="AC585" s="10">
        <f t="shared" si="276"/>
        <v>1.0383391979245817</v>
      </c>
      <c r="AD585" s="3">
        <f t="shared" si="277"/>
        <v>150.59306713917067</v>
      </c>
      <c r="AI585" s="94">
        <f t="shared" si="278"/>
        <v>0.13197833685572127</v>
      </c>
    </row>
    <row r="586" spans="2:35">
      <c r="B586" s="39">
        <f t="shared" si="279"/>
        <v>558</v>
      </c>
      <c r="C586" s="42">
        <f t="shared" si="280"/>
        <v>10.035971223019688</v>
      </c>
      <c r="D586" s="10">
        <f t="shared" si="281"/>
        <v>4.9640287769802143</v>
      </c>
      <c r="E586" s="40">
        <f t="shared" si="282"/>
        <v>36.071942446039571</v>
      </c>
      <c r="F586" s="40">
        <f t="shared" si="283"/>
        <v>46</v>
      </c>
      <c r="G586" s="3">
        <f t="shared" si="284"/>
        <v>64.928057553960429</v>
      </c>
      <c r="H586" s="3">
        <f t="shared" si="285"/>
        <v>111.95687429327049</v>
      </c>
      <c r="I586">
        <f t="shared" si="270"/>
        <v>1.1195687429327048E-4</v>
      </c>
      <c r="J586" s="4">
        <f t="shared" si="286"/>
        <v>1169.6031889585599</v>
      </c>
      <c r="K586" s="40">
        <f t="shared" si="287"/>
        <v>10.446908207662087</v>
      </c>
      <c r="L586" s="40">
        <f t="shared" si="271"/>
        <v>0</v>
      </c>
      <c r="M586" s="10">
        <f t="shared" si="288"/>
        <v>1.1393391979245817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8.6109757623391214</v>
      </c>
      <c r="Q586" s="42">
        <f t="shared" si="290"/>
        <v>1.2022360546463973</v>
      </c>
      <c r="R586" s="4">
        <f t="shared" si="291"/>
        <v>41550.981799068322</v>
      </c>
      <c r="S586">
        <f t="shared" si="272"/>
        <v>4.1550981799068321E-5</v>
      </c>
      <c r="T586" s="41">
        <f t="shared" si="273"/>
        <v>7.8329955346957279E-4</v>
      </c>
      <c r="U586" s="42">
        <f t="shared" si="292"/>
        <v>7.3780416341333671E-2</v>
      </c>
      <c r="V586" s="42">
        <f t="shared" si="293"/>
        <v>0.13207918408444641</v>
      </c>
      <c r="W586" s="42">
        <f t="shared" si="294"/>
        <v>0.13196458233371833</v>
      </c>
      <c r="X586" s="42">
        <f t="shared" si="295"/>
        <v>1.1460175072808276E-4</v>
      </c>
      <c r="Y586" s="42">
        <f t="shared" si="269"/>
        <v>2.5974712974075162E-3</v>
      </c>
      <c r="Z586" s="10">
        <f t="shared" si="296"/>
        <v>3.3160638045843274</v>
      </c>
      <c r="AA586">
        <f t="shared" si="274"/>
        <v>1139228.9261163119</v>
      </c>
      <c r="AB586" s="10">
        <f t="shared" si="275"/>
        <v>1.139228926116312</v>
      </c>
      <c r="AC586" s="10">
        <f t="shared" si="276"/>
        <v>1.038228926116312</v>
      </c>
      <c r="AD586" s="3">
        <f t="shared" si="277"/>
        <v>150.57707412854415</v>
      </c>
      <c r="AI586" s="94">
        <f t="shared" si="278"/>
        <v>0.13196458233371833</v>
      </c>
    </row>
    <row r="587" spans="2:35">
      <c r="B587" s="39">
        <f t="shared" si="279"/>
        <v>559</v>
      </c>
      <c r="C587" s="42">
        <f t="shared" si="280"/>
        <v>10.053956834530476</v>
      </c>
      <c r="D587" s="10">
        <f t="shared" si="281"/>
        <v>4.9460431654694261</v>
      </c>
      <c r="E587" s="40">
        <f t="shared" si="282"/>
        <v>36.107913669061148</v>
      </c>
      <c r="F587" s="40">
        <f t="shared" si="283"/>
        <v>46</v>
      </c>
      <c r="G587" s="3">
        <f t="shared" si="284"/>
        <v>64.892086330938852</v>
      </c>
      <c r="H587" s="3">
        <f t="shared" si="285"/>
        <v>111.95687429327049</v>
      </c>
      <c r="I587">
        <f t="shared" si="270"/>
        <v>1.1195687429327048E-4</v>
      </c>
      <c r="J587" s="4">
        <f t="shared" si="286"/>
        <v>1171.6423949451455</v>
      </c>
      <c r="K587" s="40">
        <f t="shared" si="287"/>
        <v>10.465122417369692</v>
      </c>
      <c r="L587" s="40">
        <f t="shared" si="271"/>
        <v>0</v>
      </c>
      <c r="M587" s="10">
        <f t="shared" si="288"/>
        <v>1.139228926116312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8.6107098926547447</v>
      </c>
      <c r="Q587" s="42">
        <f t="shared" si="290"/>
        <v>1.2043248036270278</v>
      </c>
      <c r="R587" s="4">
        <f t="shared" si="291"/>
        <v>41395.633533625529</v>
      </c>
      <c r="S587">
        <f t="shared" si="272"/>
        <v>4.139563353362553E-5</v>
      </c>
      <c r="T587" s="41">
        <f t="shared" si="273"/>
        <v>7.8345490173501559E-4</v>
      </c>
      <c r="U587" s="42">
        <f t="shared" si="292"/>
        <v>7.3504570640317513E-2</v>
      </c>
      <c r="V587" s="42">
        <f t="shared" si="293"/>
        <v>0.13206263824621653</v>
      </c>
      <c r="W587" s="42">
        <f t="shared" si="294"/>
        <v>0.13195056767150526</v>
      </c>
      <c r="X587" s="42">
        <f t="shared" si="295"/>
        <v>1.1207057471127047E-4</v>
      </c>
      <c r="Y587" s="42">
        <f t="shared" si="269"/>
        <v>2.5977053847062032E-3</v>
      </c>
      <c r="Z587" s="10">
        <f t="shared" si="296"/>
        <v>3.3157050634993834</v>
      </c>
      <c r="AA587">
        <f t="shared" si="274"/>
        <v>1139116.607598538</v>
      </c>
      <c r="AB587" s="10">
        <f t="shared" si="275"/>
        <v>1.1391166075985379</v>
      </c>
      <c r="AC587" s="10">
        <f t="shared" si="276"/>
        <v>1.038116607598538</v>
      </c>
      <c r="AD587" s="3">
        <f t="shared" si="277"/>
        <v>150.56078427825059</v>
      </c>
      <c r="AI587" s="94">
        <f t="shared" si="278"/>
        <v>0.13195056767150526</v>
      </c>
    </row>
    <row r="588" spans="2:35">
      <c r="B588" s="39">
        <f t="shared" si="279"/>
        <v>560</v>
      </c>
      <c r="C588" s="42">
        <f t="shared" si="280"/>
        <v>10.071942446041264</v>
      </c>
      <c r="D588" s="10">
        <f t="shared" si="281"/>
        <v>4.928057553958638</v>
      </c>
      <c r="E588" s="40">
        <f t="shared" si="282"/>
        <v>36.143884892082724</v>
      </c>
      <c r="F588" s="40">
        <f t="shared" si="283"/>
        <v>46</v>
      </c>
      <c r="G588" s="3">
        <f t="shared" si="284"/>
        <v>64.856115107917276</v>
      </c>
      <c r="H588" s="3">
        <f t="shared" si="285"/>
        <v>111.95687429327049</v>
      </c>
      <c r="I588">
        <f t="shared" si="270"/>
        <v>1.1195687429327048E-4</v>
      </c>
      <c r="J588" s="4">
        <f t="shared" si="286"/>
        <v>1173.6836334304721</v>
      </c>
      <c r="K588" s="40">
        <f t="shared" si="287"/>
        <v>10.483354781377814</v>
      </c>
      <c r="L588" s="40">
        <f t="shared" si="271"/>
        <v>0</v>
      </c>
      <c r="M588" s="10">
        <f t="shared" si="288"/>
        <v>1.1391166075985379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8.6104390702559161</v>
      </c>
      <c r="Q588" s="42">
        <f t="shared" si="290"/>
        <v>1.2064136183046577</v>
      </c>
      <c r="R588" s="4">
        <f t="shared" si="291"/>
        <v>41240.300153677097</v>
      </c>
      <c r="S588">
        <f t="shared" si="272"/>
        <v>4.1240300153677098E-5</v>
      </c>
      <c r="T588" s="41">
        <f t="shared" si="273"/>
        <v>7.8361023511496408E-4</v>
      </c>
      <c r="U588" s="42">
        <f t="shared" si="292"/>
        <v>7.3228751370878281E-2</v>
      </c>
      <c r="V588" s="42">
        <f t="shared" si="293"/>
        <v>0.13204583077336204</v>
      </c>
      <c r="W588" s="42">
        <f t="shared" si="294"/>
        <v>0.13193629288893322</v>
      </c>
      <c r="X588" s="42">
        <f t="shared" si="295"/>
        <v>1.0953788442882861E-4</v>
      </c>
      <c r="Y588" s="42">
        <f t="shared" si="269"/>
        <v>2.5979341890469548E-3</v>
      </c>
      <c r="Z588" s="10">
        <f t="shared" si="296"/>
        <v>3.3153397858130451</v>
      </c>
      <c r="AA588">
        <f t="shared" si="274"/>
        <v>1139002.2425312866</v>
      </c>
      <c r="AB588" s="10">
        <f t="shared" si="275"/>
        <v>1.1390022425312865</v>
      </c>
      <c r="AC588" s="10">
        <f t="shared" si="276"/>
        <v>1.0380022425312865</v>
      </c>
      <c r="AD588" s="3">
        <f t="shared" si="277"/>
        <v>150.54419761149913</v>
      </c>
      <c r="AI588" s="94">
        <f t="shared" si="278"/>
        <v>0.13193629288893322</v>
      </c>
    </row>
    <row r="589" spans="2:35">
      <c r="B589" s="39">
        <f t="shared" si="279"/>
        <v>561</v>
      </c>
      <c r="C589" s="42">
        <f t="shared" si="280"/>
        <v>10.089928057552052</v>
      </c>
      <c r="D589" s="10">
        <f t="shared" si="281"/>
        <v>4.9100719424478498</v>
      </c>
      <c r="E589" s="40">
        <f t="shared" si="282"/>
        <v>36.1798561151043</v>
      </c>
      <c r="F589" s="40">
        <f t="shared" si="283"/>
        <v>46</v>
      </c>
      <c r="G589" s="3">
        <f t="shared" si="284"/>
        <v>64.8201438848957</v>
      </c>
      <c r="H589" s="3">
        <f t="shared" si="285"/>
        <v>111.95687429327049</v>
      </c>
      <c r="I589">
        <f t="shared" si="270"/>
        <v>1.1195687429327048E-4</v>
      </c>
      <c r="J589" s="4">
        <f t="shared" si="286"/>
        <v>1175.7269044145391</v>
      </c>
      <c r="K589" s="40">
        <f t="shared" si="287"/>
        <v>10.501605299686451</v>
      </c>
      <c r="L589" s="40">
        <f t="shared" si="271"/>
        <v>0</v>
      </c>
      <c r="M589" s="10">
        <f t="shared" si="288"/>
        <v>1.1390022425312865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8.6101632945314357</v>
      </c>
      <c r="Q589" s="42">
        <f t="shared" si="290"/>
        <v>1.2085024998851279</v>
      </c>
      <c r="R589" s="4">
        <f t="shared" si="291"/>
        <v>41084.981878557439</v>
      </c>
      <c r="S589">
        <f t="shared" si="272"/>
        <v>4.1084981878557439E-5</v>
      </c>
      <c r="T589" s="41">
        <f t="shared" si="273"/>
        <v>7.8376555339008372E-4</v>
      </c>
      <c r="U589" s="42">
        <f t="shared" si="292"/>
        <v>7.29529589224793E-2</v>
      </c>
      <c r="V589" s="42">
        <f t="shared" si="293"/>
        <v>0.13202876169595618</v>
      </c>
      <c r="W589" s="42">
        <f t="shared" si="294"/>
        <v>0.13192175800634034</v>
      </c>
      <c r="X589" s="42">
        <f t="shared" si="295"/>
        <v>1.0700368961583107E-4</v>
      </c>
      <c r="Y589" s="42">
        <f t="shared" si="269"/>
        <v>2.5981577070832355E-3</v>
      </c>
      <c r="Z589" s="10">
        <f t="shared" si="296"/>
        <v>3.3149679720488052</v>
      </c>
      <c r="AA589">
        <f t="shared" si="274"/>
        <v>1138885.8310784586</v>
      </c>
      <c r="AB589" s="10">
        <f t="shared" si="275"/>
        <v>1.1388858310784586</v>
      </c>
      <c r="AC589" s="10">
        <f t="shared" si="276"/>
        <v>1.0378858310784587</v>
      </c>
      <c r="AD589" s="3">
        <f t="shared" si="277"/>
        <v>150.52731415206071</v>
      </c>
      <c r="AI589" s="94">
        <f t="shared" si="278"/>
        <v>0.13192175800634034</v>
      </c>
    </row>
    <row r="590" spans="2:35">
      <c r="B590" s="39">
        <f t="shared" si="279"/>
        <v>562</v>
      </c>
      <c r="C590" s="42">
        <f t="shared" si="280"/>
        <v>10.107913669062841</v>
      </c>
      <c r="D590" s="10">
        <f t="shared" si="281"/>
        <v>4.8920863309370617</v>
      </c>
      <c r="E590" s="40">
        <f t="shared" si="282"/>
        <v>36.215827338125877</v>
      </c>
      <c r="F590" s="40">
        <f t="shared" si="283"/>
        <v>46</v>
      </c>
      <c r="G590" s="3">
        <f t="shared" si="284"/>
        <v>64.784172661874123</v>
      </c>
      <c r="H590" s="3">
        <f t="shared" si="285"/>
        <v>111.95687429327049</v>
      </c>
      <c r="I590">
        <f t="shared" si="270"/>
        <v>1.1195687429327048E-4</v>
      </c>
      <c r="J590" s="4">
        <f t="shared" si="286"/>
        <v>1177.772207897347</v>
      </c>
      <c r="K590" s="40">
        <f t="shared" si="287"/>
        <v>10.519873972295605</v>
      </c>
      <c r="L590" s="40">
        <f t="shared" si="271"/>
        <v>0</v>
      </c>
      <c r="M590" s="10">
        <f t="shared" si="288"/>
        <v>1.1388858310784586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8.6098825648611097</v>
      </c>
      <c r="Q590" s="42">
        <f t="shared" si="290"/>
        <v>1.2105914495746615</v>
      </c>
      <c r="R590" s="4">
        <f t="shared" si="291"/>
        <v>40929.678927600966</v>
      </c>
      <c r="S590">
        <f t="shared" si="272"/>
        <v>4.0929678927600968E-5</v>
      </c>
      <c r="T590" s="41">
        <f t="shared" si="273"/>
        <v>7.839208563410402E-4</v>
      </c>
      <c r="U590" s="42">
        <f t="shared" si="292"/>
        <v>7.2677193684583932E-2</v>
      </c>
      <c r="V590" s="42">
        <f t="shared" si="293"/>
        <v>0.13201143104453814</v>
      </c>
      <c r="W590" s="42">
        <f t="shared" si="294"/>
        <v>0.13190696304455718</v>
      </c>
      <c r="X590" s="42">
        <f t="shared" si="295"/>
        <v>1.0446799998095613E-4</v>
      </c>
      <c r="Y590" s="42">
        <f t="shared" si="269"/>
        <v>2.5983759354793619E-3</v>
      </c>
      <c r="Z590" s="10">
        <f t="shared" si="296"/>
        <v>3.3145896227424183</v>
      </c>
      <c r="AA590">
        <f t="shared" si="274"/>
        <v>1138767.3734077937</v>
      </c>
      <c r="AB590" s="10">
        <f t="shared" si="275"/>
        <v>1.1387673734077937</v>
      </c>
      <c r="AC590" s="10">
        <f t="shared" si="276"/>
        <v>1.0377673734077937</v>
      </c>
      <c r="AD590" s="3">
        <f t="shared" si="277"/>
        <v>150.51013392426304</v>
      </c>
      <c r="AI590" s="94">
        <f t="shared" si="278"/>
        <v>0.13190696304455718</v>
      </c>
    </row>
    <row r="591" spans="2:35">
      <c r="B591" s="39">
        <f t="shared" si="279"/>
        <v>563</v>
      </c>
      <c r="C591" s="42">
        <f t="shared" si="280"/>
        <v>10.125899280573629</v>
      </c>
      <c r="D591" s="10">
        <f t="shared" si="281"/>
        <v>4.8741007194262735</v>
      </c>
      <c r="E591" s="40">
        <f t="shared" si="282"/>
        <v>36.251798561147453</v>
      </c>
      <c r="F591" s="40">
        <f t="shared" si="283"/>
        <v>46</v>
      </c>
      <c r="G591" s="3">
        <f t="shared" si="284"/>
        <v>64.748201438852547</v>
      </c>
      <c r="H591" s="3">
        <f t="shared" si="285"/>
        <v>111.95687429327049</v>
      </c>
      <c r="I591">
        <f t="shared" si="270"/>
        <v>1.1195687429327048E-4</v>
      </c>
      <c r="J591" s="4">
        <f t="shared" si="286"/>
        <v>1179.8195438788957</v>
      </c>
      <c r="K591" s="40">
        <f t="shared" si="287"/>
        <v>10.538160799205274</v>
      </c>
      <c r="L591" s="40">
        <f t="shared" si="271"/>
        <v>0</v>
      </c>
      <c r="M591" s="10">
        <f t="shared" si="288"/>
        <v>1.1387673734077937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8.6095968806156442</v>
      </c>
      <c r="Q591" s="42">
        <f t="shared" si="290"/>
        <v>1.2126804685798698</v>
      </c>
      <c r="R591" s="4">
        <f t="shared" si="291"/>
        <v>40774.391520142039</v>
      </c>
      <c r="S591">
        <f t="shared" si="272"/>
        <v>4.0774391520142037E-5</v>
      </c>
      <c r="T591" s="41">
        <f t="shared" si="273"/>
        <v>7.8407614374849909E-4</v>
      </c>
      <c r="U591" s="42">
        <f t="shared" si="292"/>
        <v>7.2401456046655405E-2</v>
      </c>
      <c r="V591" s="42">
        <f t="shared" si="293"/>
        <v>0.13199383885022759</v>
      </c>
      <c r="W591" s="42">
        <f t="shared" si="294"/>
        <v>0.13189190802490194</v>
      </c>
      <c r="X591" s="42">
        <f t="shared" si="295"/>
        <v>1.0193082532564124E-4</v>
      </c>
      <c r="Y591" s="42">
        <f t="shared" si="269"/>
        <v>2.5985888709106836E-3</v>
      </c>
      <c r="Z591" s="10">
        <f t="shared" si="296"/>
        <v>3.3142047384420983</v>
      </c>
      <c r="AA591">
        <f t="shared" si="274"/>
        <v>1138646.8696909328</v>
      </c>
      <c r="AB591" s="10">
        <f t="shared" si="275"/>
        <v>1.1386468696909329</v>
      </c>
      <c r="AC591" s="10">
        <f t="shared" si="276"/>
        <v>1.0376468696909329</v>
      </c>
      <c r="AD591" s="3">
        <f t="shared" si="277"/>
        <v>150.49265695299971</v>
      </c>
      <c r="AI591" s="94">
        <f t="shared" si="278"/>
        <v>0.13189190802490194</v>
      </c>
    </row>
    <row r="592" spans="2:35">
      <c r="B592" s="39">
        <f t="shared" si="279"/>
        <v>564</v>
      </c>
      <c r="C592" s="42">
        <f t="shared" si="280"/>
        <v>10.143884892084417</v>
      </c>
      <c r="D592" s="10">
        <f t="shared" si="281"/>
        <v>4.8561151079154854</v>
      </c>
      <c r="E592" s="40">
        <f t="shared" si="282"/>
        <v>36.287769784169029</v>
      </c>
      <c r="F592" s="40">
        <f t="shared" si="283"/>
        <v>46</v>
      </c>
      <c r="G592" s="3">
        <f t="shared" si="284"/>
        <v>64.712230215830971</v>
      </c>
      <c r="H592" s="3">
        <f t="shared" si="285"/>
        <v>111.95687429327049</v>
      </c>
      <c r="I592">
        <f t="shared" si="270"/>
        <v>1.1195687429327048E-4</v>
      </c>
      <c r="J592" s="4">
        <f t="shared" si="286"/>
        <v>1181.8689123591853</v>
      </c>
      <c r="K592" s="40">
        <f t="shared" si="287"/>
        <v>10.556465780415461</v>
      </c>
      <c r="L592" s="40">
        <f t="shared" si="271"/>
        <v>0</v>
      </c>
      <c r="M592" s="10">
        <f t="shared" si="288"/>
        <v>1.1386468696909329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8.6093062411567942</v>
      </c>
      <c r="Q592" s="42">
        <f t="shared" si="290"/>
        <v>1.2147695581077584</v>
      </c>
      <c r="R592" s="4">
        <f t="shared" si="291"/>
        <v>40619.119875515076</v>
      </c>
      <c r="S592">
        <f t="shared" si="272"/>
        <v>4.0619119875515078E-5</v>
      </c>
      <c r="T592" s="41">
        <f t="shared" si="273"/>
        <v>7.8423141539312607E-4</v>
      </c>
      <c r="U592" s="42">
        <f t="shared" si="292"/>
        <v>7.2125746398157109E-2</v>
      </c>
      <c r="V592" s="42">
        <f t="shared" si="293"/>
        <v>0.13197598514456255</v>
      </c>
      <c r="W592" s="42">
        <f t="shared" si="294"/>
        <v>0.13187659296918899</v>
      </c>
      <c r="X592" s="42">
        <f t="shared" si="295"/>
        <v>9.9392175373552716E-5</v>
      </c>
      <c r="Y592" s="42">
        <f t="shared" si="269"/>
        <v>2.5987965100634108E-3</v>
      </c>
      <c r="Z592" s="10">
        <f t="shared" si="296"/>
        <v>3.3138133197082706</v>
      </c>
      <c r="AA592">
        <f t="shared" si="274"/>
        <v>1138524.3201033399</v>
      </c>
      <c r="AB592" s="10">
        <f t="shared" si="275"/>
        <v>1.1385243201033399</v>
      </c>
      <c r="AC592" s="10">
        <f t="shared" si="276"/>
        <v>1.0375243201033399</v>
      </c>
      <c r="AD592" s="3">
        <f t="shared" si="277"/>
        <v>150.47488326371862</v>
      </c>
      <c r="AI592" s="94">
        <f t="shared" si="278"/>
        <v>0.13187659296918899</v>
      </c>
    </row>
    <row r="593" spans="2:35">
      <c r="B593" s="39">
        <f t="shared" si="279"/>
        <v>565</v>
      </c>
      <c r="C593" s="42">
        <f t="shared" si="280"/>
        <v>10.161870503595205</v>
      </c>
      <c r="D593" s="10">
        <f t="shared" si="281"/>
        <v>4.8381294964046972</v>
      </c>
      <c r="E593" s="40">
        <f t="shared" si="282"/>
        <v>36.323741007190606</v>
      </c>
      <c r="F593" s="40">
        <f t="shared" si="283"/>
        <v>46</v>
      </c>
      <c r="G593" s="3">
        <f t="shared" si="284"/>
        <v>64.676258992809394</v>
      </c>
      <c r="H593" s="3">
        <f t="shared" si="285"/>
        <v>111.95687429327049</v>
      </c>
      <c r="I593">
        <f t="shared" si="270"/>
        <v>1.1195687429327048E-4</v>
      </c>
      <c r="J593" s="4">
        <f t="shared" si="286"/>
        <v>1183.9203133382152</v>
      </c>
      <c r="K593" s="40">
        <f t="shared" si="287"/>
        <v>10.57478891592616</v>
      </c>
      <c r="L593" s="40">
        <f t="shared" si="271"/>
        <v>0</v>
      </c>
      <c r="M593" s="10">
        <f t="shared" si="288"/>
        <v>1.1385243201033399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8.60901064583717</v>
      </c>
      <c r="Q593" s="42">
        <f t="shared" si="290"/>
        <v>1.2168587193657348</v>
      </c>
      <c r="R593" s="4">
        <f t="shared" si="291"/>
        <v>40463.864213054476</v>
      </c>
      <c r="S593">
        <f t="shared" si="272"/>
        <v>4.0463864213054474E-5</v>
      </c>
      <c r="T593" s="41">
        <f t="shared" si="273"/>
        <v>7.8438667105558673E-4</v>
      </c>
      <c r="U593" s="42">
        <f t="shared" si="292"/>
        <v>7.1850065128552312E-2</v>
      </c>
      <c r="V593" s="42">
        <f t="shared" si="293"/>
        <v>0.13195786995965936</v>
      </c>
      <c r="W593" s="42">
        <f t="shared" si="294"/>
        <v>0.13186101789971821</v>
      </c>
      <c r="X593" s="42">
        <f t="shared" si="295"/>
        <v>9.6852059941143764E-5</v>
      </c>
      <c r="Y593" s="42">
        <f t="shared" si="269"/>
        <v>2.5989988496347952E-3</v>
      </c>
      <c r="Z593" s="10">
        <f t="shared" si="296"/>
        <v>3.3134153671137705</v>
      </c>
      <c r="AA593">
        <f t="shared" si="274"/>
        <v>1138399.7248243643</v>
      </c>
      <c r="AB593" s="10">
        <f t="shared" si="275"/>
        <v>1.1383997248243642</v>
      </c>
      <c r="AC593" s="10">
        <f t="shared" si="276"/>
        <v>1.0373997248243643</v>
      </c>
      <c r="AD593" s="3">
        <f t="shared" si="277"/>
        <v>150.45681288243136</v>
      </c>
      <c r="AI593" s="94">
        <f t="shared" si="278"/>
        <v>0.13186101789971821</v>
      </c>
    </row>
    <row r="594" spans="2:35">
      <c r="B594" s="39">
        <f t="shared" si="279"/>
        <v>566</v>
      </c>
      <c r="C594" s="42">
        <f t="shared" si="280"/>
        <v>10.179856115105993</v>
      </c>
      <c r="D594" s="10">
        <f t="shared" si="281"/>
        <v>4.8201438848939091</v>
      </c>
      <c r="E594" s="40">
        <f t="shared" si="282"/>
        <v>36.359712230212182</v>
      </c>
      <c r="F594" s="40">
        <f t="shared" si="283"/>
        <v>46</v>
      </c>
      <c r="G594" s="3">
        <f t="shared" si="284"/>
        <v>64.640287769787818</v>
      </c>
      <c r="H594" s="3">
        <f t="shared" si="285"/>
        <v>111.95687429327049</v>
      </c>
      <c r="I594">
        <f t="shared" si="270"/>
        <v>1.1195687429327048E-4</v>
      </c>
      <c r="J594" s="4">
        <f t="shared" si="286"/>
        <v>1185.973746815986</v>
      </c>
      <c r="K594" s="40">
        <f t="shared" si="287"/>
        <v>10.593130205737376</v>
      </c>
      <c r="L594" s="40">
        <f t="shared" si="271"/>
        <v>0</v>
      </c>
      <c r="M594" s="10">
        <f t="shared" si="288"/>
        <v>1.1383997248243642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8.6087100940003758</v>
      </c>
      <c r="Q594" s="42">
        <f t="shared" si="290"/>
        <v>1.218947953561613</v>
      </c>
      <c r="R594" s="4">
        <f t="shared" si="291"/>
        <v>40308.62475209462</v>
      </c>
      <c r="S594">
        <f t="shared" si="272"/>
        <v>4.0308624752094623E-5</v>
      </c>
      <c r="T594" s="41">
        <f t="shared" si="273"/>
        <v>7.8454191051654653E-4</v>
      </c>
      <c r="U594" s="42">
        <f t="shared" si="292"/>
        <v>7.1574412627304337E-2</v>
      </c>
      <c r="V594" s="42">
        <f t="shared" si="293"/>
        <v>0.13193949332812763</v>
      </c>
      <c r="W594" s="42">
        <f t="shared" si="294"/>
        <v>0.13184518283928356</v>
      </c>
      <c r="X594" s="42">
        <f t="shared" si="295"/>
        <v>9.4310488844062679E-5</v>
      </c>
      <c r="Y594" s="42">
        <f t="shared" si="269"/>
        <v>2.5991958863331183E-3</v>
      </c>
      <c r="Z594" s="10">
        <f t="shared" si="296"/>
        <v>3.3130108812437999</v>
      </c>
      <c r="AA594">
        <f t="shared" si="274"/>
        <v>1138273.0840372273</v>
      </c>
      <c r="AB594" s="10">
        <f t="shared" si="275"/>
        <v>1.1382730840372273</v>
      </c>
      <c r="AC594" s="10">
        <f t="shared" si="276"/>
        <v>1.0372730840372273</v>
      </c>
      <c r="AD594" s="3">
        <f t="shared" si="277"/>
        <v>150.43844583571101</v>
      </c>
      <c r="AI594" s="94">
        <f t="shared" si="278"/>
        <v>0.13184518283928356</v>
      </c>
    </row>
    <row r="595" spans="2:35">
      <c r="B595" s="39">
        <f t="shared" si="279"/>
        <v>567</v>
      </c>
      <c r="C595" s="42">
        <f t="shared" si="280"/>
        <v>10.197841726616781</v>
      </c>
      <c r="D595" s="10">
        <f t="shared" si="281"/>
        <v>4.802158273383121</v>
      </c>
      <c r="E595" s="40">
        <f t="shared" si="282"/>
        <v>36.395683453233758</v>
      </c>
      <c r="F595" s="40">
        <f t="shared" si="283"/>
        <v>46</v>
      </c>
      <c r="G595" s="3">
        <f t="shared" si="284"/>
        <v>64.604316546766242</v>
      </c>
      <c r="H595" s="3">
        <f t="shared" si="285"/>
        <v>111.95687429327049</v>
      </c>
      <c r="I595">
        <f t="shared" si="270"/>
        <v>1.1195687429327048E-4</v>
      </c>
      <c r="J595" s="4">
        <f t="shared" si="286"/>
        <v>1188.0292127924977</v>
      </c>
      <c r="K595" s="40">
        <f t="shared" si="287"/>
        <v>10.61148964984911</v>
      </c>
      <c r="L595" s="40">
        <f t="shared" si="271"/>
        <v>0</v>
      </c>
      <c r="M595" s="10">
        <f t="shared" si="288"/>
        <v>1.1382730840372273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8.6084045849809705</v>
      </c>
      <c r="Q595" s="42">
        <f t="shared" si="290"/>
        <v>1.2210372619036218</v>
      </c>
      <c r="R595" s="4">
        <f t="shared" si="291"/>
        <v>40153.40171196992</v>
      </c>
      <c r="S595">
        <f t="shared" si="272"/>
        <v>4.0153401711969922E-5</v>
      </c>
      <c r="T595" s="41">
        <f t="shared" si="273"/>
        <v>7.8469713355667125E-4</v>
      </c>
      <c r="U595" s="42">
        <f t="shared" si="292"/>
        <v>7.1298789283876507E-2</v>
      </c>
      <c r="V595" s="42">
        <f t="shared" si="293"/>
        <v>0.13192085528305741</v>
      </c>
      <c r="W595" s="42">
        <f t="shared" si="294"/>
        <v>0.13182908781117106</v>
      </c>
      <c r="X595" s="42">
        <f t="shared" si="295"/>
        <v>9.1767471886355922E-5</v>
      </c>
      <c r="Y595" s="42">
        <f t="shared" si="269"/>
        <v>2.5993876168776556E-3</v>
      </c>
      <c r="Z595" s="10">
        <f t="shared" si="296"/>
        <v>3.3125998626958491</v>
      </c>
      <c r="AA595">
        <f t="shared" si="274"/>
        <v>1138144.3979289979</v>
      </c>
      <c r="AB595" s="10">
        <f t="shared" si="275"/>
        <v>1.1381443979289978</v>
      </c>
      <c r="AC595" s="10">
        <f t="shared" si="276"/>
        <v>1.0371443979289978</v>
      </c>
      <c r="AD595" s="3">
        <f t="shared" si="277"/>
        <v>150.4197821506886</v>
      </c>
      <c r="AI595" s="94">
        <f t="shared" si="278"/>
        <v>0.13182908781117106</v>
      </c>
    </row>
    <row r="596" spans="2:35">
      <c r="B596" s="39">
        <f t="shared" si="279"/>
        <v>568</v>
      </c>
      <c r="C596" s="42">
        <f t="shared" si="280"/>
        <v>10.215827338127569</v>
      </c>
      <c r="D596" s="10">
        <f t="shared" si="281"/>
        <v>4.7841726618723328</v>
      </c>
      <c r="E596" s="40">
        <f t="shared" si="282"/>
        <v>36.431654676255334</v>
      </c>
      <c r="F596" s="40">
        <f t="shared" si="283"/>
        <v>46</v>
      </c>
      <c r="G596" s="3">
        <f t="shared" si="284"/>
        <v>64.568345323744666</v>
      </c>
      <c r="H596" s="3">
        <f t="shared" si="285"/>
        <v>111.95687429327049</v>
      </c>
      <c r="I596">
        <f t="shared" si="270"/>
        <v>1.1195687429327048E-4</v>
      </c>
      <c r="J596" s="4">
        <f t="shared" si="286"/>
        <v>1190.0867112677502</v>
      </c>
      <c r="K596" s="40">
        <f t="shared" si="287"/>
        <v>10.629867248261361</v>
      </c>
      <c r="L596" s="40">
        <f t="shared" si="271"/>
        <v>0</v>
      </c>
      <c r="M596" s="10">
        <f t="shared" si="288"/>
        <v>1.1381443979289978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8.6080941181043968</v>
      </c>
      <c r="Q596" s="42">
        <f t="shared" si="290"/>
        <v>1.2231266456004102</v>
      </c>
      <c r="R596" s="4">
        <f t="shared" si="291"/>
        <v>39998.195312014766</v>
      </c>
      <c r="S596">
        <f t="shared" si="272"/>
        <v>3.9998195312014763E-5</v>
      </c>
      <c r="T596" s="41">
        <f t="shared" si="273"/>
        <v>7.8485233995662638E-4</v>
      </c>
      <c r="U596" s="42">
        <f t="shared" si="292"/>
        <v>7.1023195487732144E-2</v>
      </c>
      <c r="V596" s="42">
        <f t="shared" si="293"/>
        <v>0.13190195585807732</v>
      </c>
      <c r="W596" s="42">
        <f t="shared" si="294"/>
        <v>0.13181273283915557</v>
      </c>
      <c r="X596" s="42">
        <f t="shared" si="295"/>
        <v>8.9223018921752439E-5</v>
      </c>
      <c r="Y596" s="42">
        <f t="shared" si="269"/>
        <v>2.599574037998769E-3</v>
      </c>
      <c r="Z596" s="10">
        <f t="shared" si="296"/>
        <v>3.312182312079786</v>
      </c>
      <c r="AA596">
        <f t="shared" si="274"/>
        <v>1138013.6666906197</v>
      </c>
      <c r="AB596" s="10">
        <f t="shared" si="275"/>
        <v>1.1380136666906198</v>
      </c>
      <c r="AC596" s="10">
        <f t="shared" si="276"/>
        <v>1.0370136666906198</v>
      </c>
      <c r="AD596" s="3">
        <f t="shared" si="277"/>
        <v>150.40082185505725</v>
      </c>
      <c r="AI596" s="94">
        <f t="shared" si="278"/>
        <v>0.13181273283915557</v>
      </c>
    </row>
    <row r="597" spans="2:35">
      <c r="B597" s="39">
        <f t="shared" si="279"/>
        <v>569</v>
      </c>
      <c r="C597" s="42">
        <f t="shared" si="280"/>
        <v>10.233812949638358</v>
      </c>
      <c r="D597" s="10">
        <f t="shared" si="281"/>
        <v>4.7661870503615447</v>
      </c>
      <c r="E597" s="40">
        <f t="shared" si="282"/>
        <v>36.467625899276911</v>
      </c>
      <c r="F597" s="40">
        <f t="shared" si="283"/>
        <v>46</v>
      </c>
      <c r="G597" s="3">
        <f t="shared" si="284"/>
        <v>64.532374100723089</v>
      </c>
      <c r="H597" s="3">
        <f t="shared" si="285"/>
        <v>111.95687429327049</v>
      </c>
      <c r="I597">
        <f t="shared" si="270"/>
        <v>1.1195687429327048E-4</v>
      </c>
      <c r="J597" s="4">
        <f t="shared" si="286"/>
        <v>1192.146242241743</v>
      </c>
      <c r="K597" s="40">
        <f t="shared" si="287"/>
        <v>10.648263000974122</v>
      </c>
      <c r="L597" s="40">
        <f t="shared" si="271"/>
        <v>0</v>
      </c>
      <c r="M597" s="10">
        <f t="shared" si="288"/>
        <v>1.1380136666906198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8.6077786926870523</v>
      </c>
      <c r="Q597" s="42">
        <f t="shared" si="290"/>
        <v>1.2252161058610542</v>
      </c>
      <c r="R597" s="4">
        <f t="shared" si="291"/>
        <v>39843.005771563556</v>
      </c>
      <c r="S597">
        <f t="shared" si="272"/>
        <v>3.9843005771563557E-5</v>
      </c>
      <c r="T597" s="41">
        <f t="shared" si="273"/>
        <v>7.8500752949707759E-4</v>
      </c>
      <c r="U597" s="42">
        <f t="shared" si="292"/>
        <v>7.0747631628334542E-2</v>
      </c>
      <c r="V597" s="42">
        <f t="shared" si="293"/>
        <v>0.13188279508731224</v>
      </c>
      <c r="W597" s="42">
        <f t="shared" si="294"/>
        <v>0.13179611794750454</v>
      </c>
      <c r="X597" s="42">
        <f t="shared" si="295"/>
        <v>8.6677139807700421E-5</v>
      </c>
      <c r="Y597" s="42">
        <f t="shared" si="269"/>
        <v>2.5997551464379035E-3</v>
      </c>
      <c r="Z597" s="10">
        <f t="shared" si="296"/>
        <v>3.3117582300178201</v>
      </c>
      <c r="AA597">
        <f t="shared" si="274"/>
        <v>1137880.8905169007</v>
      </c>
      <c r="AB597" s="10">
        <f t="shared" si="275"/>
        <v>1.1378808905169007</v>
      </c>
      <c r="AC597" s="10">
        <f t="shared" si="276"/>
        <v>1.0368808905169007</v>
      </c>
      <c r="AD597" s="3">
        <f t="shared" si="277"/>
        <v>150.38156497707044</v>
      </c>
      <c r="AI597" s="94">
        <f t="shared" si="278"/>
        <v>0.13179611794750454</v>
      </c>
    </row>
    <row r="598" spans="2:35">
      <c r="B598" s="39">
        <f t="shared" si="279"/>
        <v>570</v>
      </c>
      <c r="C598" s="42">
        <f t="shared" si="280"/>
        <v>10.251798561149146</v>
      </c>
      <c r="D598" s="10">
        <f t="shared" si="281"/>
        <v>4.7482014388507565</v>
      </c>
      <c r="E598" s="40">
        <f t="shared" si="282"/>
        <v>36.503597122298487</v>
      </c>
      <c r="F598" s="40">
        <f t="shared" si="283"/>
        <v>46</v>
      </c>
      <c r="G598" s="3">
        <f t="shared" si="284"/>
        <v>64.496402877701513</v>
      </c>
      <c r="H598" s="3">
        <f t="shared" si="285"/>
        <v>111.95687429327049</v>
      </c>
      <c r="I598">
        <f t="shared" si="270"/>
        <v>1.1195687429327048E-4</v>
      </c>
      <c r="J598" s="4">
        <f t="shared" si="286"/>
        <v>1194.207805714477</v>
      </c>
      <c r="K598" s="40">
        <f t="shared" si="287"/>
        <v>10.666676907987405</v>
      </c>
      <c r="L598" s="40">
        <f t="shared" si="271"/>
        <v>0</v>
      </c>
      <c r="M598" s="10">
        <f t="shared" si="288"/>
        <v>1.1378808905169007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8.6074583080362377</v>
      </c>
      <c r="Q598" s="42">
        <f t="shared" si="290"/>
        <v>1.2273056438950631</v>
      </c>
      <c r="R598" s="4">
        <f t="shared" si="291"/>
        <v>39687.833309950685</v>
      </c>
      <c r="S598">
        <f t="shared" si="272"/>
        <v>3.9687833309950687E-5</v>
      </c>
      <c r="T598" s="41">
        <f t="shared" si="273"/>
        <v>7.8516270195869045E-4</v>
      </c>
      <c r="U598" s="42">
        <f t="shared" si="292"/>
        <v>7.047209809514704E-2</v>
      </c>
      <c r="V598" s="42">
        <f t="shared" si="293"/>
        <v>0.13186337300540746</v>
      </c>
      <c r="W598" s="42">
        <f t="shared" si="294"/>
        <v>0.13177924316097644</v>
      </c>
      <c r="X598" s="42">
        <f t="shared" si="295"/>
        <v>8.4129844431013456E-5</v>
      </c>
      <c r="Y598" s="42">
        <f t="shared" si="269"/>
        <v>2.5999309389476374E-3</v>
      </c>
      <c r="Z598" s="10">
        <f t="shared" si="296"/>
        <v>3.3113276171445376</v>
      </c>
      <c r="AA598">
        <f t="shared" si="274"/>
        <v>1137746.0696065244</v>
      </c>
      <c r="AB598" s="10">
        <f t="shared" si="275"/>
        <v>1.1377460696065245</v>
      </c>
      <c r="AC598" s="10">
        <f t="shared" si="276"/>
        <v>1.0367460696065245</v>
      </c>
      <c r="AD598" s="3">
        <f t="shared" si="277"/>
        <v>150.36201154554379</v>
      </c>
      <c r="AI598" s="94">
        <f t="shared" si="278"/>
        <v>0.13177924316097644</v>
      </c>
    </row>
    <row r="599" spans="2:35">
      <c r="B599" s="39">
        <f t="shared" si="279"/>
        <v>571</v>
      </c>
      <c r="C599" s="42">
        <f t="shared" si="280"/>
        <v>10.269784172659934</v>
      </c>
      <c r="D599" s="10">
        <f t="shared" si="281"/>
        <v>4.7302158273399684</v>
      </c>
      <c r="E599" s="40">
        <f t="shared" si="282"/>
        <v>36.539568345320063</v>
      </c>
      <c r="F599" s="40">
        <f t="shared" si="283"/>
        <v>46</v>
      </c>
      <c r="G599" s="3">
        <f t="shared" si="284"/>
        <v>64.460431654679937</v>
      </c>
      <c r="H599" s="3">
        <f t="shared" si="285"/>
        <v>111.95687429327049</v>
      </c>
      <c r="I599">
        <f t="shared" si="270"/>
        <v>1.1195687429327048E-4</v>
      </c>
      <c r="J599" s="4">
        <f t="shared" si="286"/>
        <v>1196.2714016859516</v>
      </c>
      <c r="K599" s="40">
        <f t="shared" si="287"/>
        <v>10.685108969301201</v>
      </c>
      <c r="L599" s="40">
        <f t="shared" si="271"/>
        <v>0</v>
      </c>
      <c r="M599" s="10">
        <f t="shared" si="288"/>
        <v>1.1377460696065245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8.6071329634501872</v>
      </c>
      <c r="Q599" s="42">
        <f t="shared" si="290"/>
        <v>1.2293952609123862</v>
      </c>
      <c r="R599" s="4">
        <f t="shared" si="291"/>
        <v>39532.678146510545</v>
      </c>
      <c r="S599">
        <f t="shared" si="272"/>
        <v>3.9532678146510545E-5</v>
      </c>
      <c r="T599" s="41">
        <f t="shared" si="273"/>
        <v>7.8531785712213065E-4</v>
      </c>
      <c r="U599" s="42">
        <f t="shared" si="292"/>
        <v>7.0196595277632917E-2</v>
      </c>
      <c r="V599" s="42">
        <f t="shared" si="293"/>
        <v>0.13184368964752483</v>
      </c>
      <c r="W599" s="42">
        <f t="shared" si="294"/>
        <v>0.13176210850482248</v>
      </c>
      <c r="X599" s="42">
        <f t="shared" si="295"/>
        <v>8.1581142702347176E-5</v>
      </c>
      <c r="Y599" s="42">
        <f t="shared" si="269"/>
        <v>2.6001014122917208E-3</v>
      </c>
      <c r="Z599" s="10">
        <f t="shared" si="296"/>
        <v>3.3108904741069192</v>
      </c>
      <c r="AA599">
        <f t="shared" si="274"/>
        <v>1137609.2041620542</v>
      </c>
      <c r="AB599" s="10">
        <f t="shared" si="275"/>
        <v>1.1376092041620542</v>
      </c>
      <c r="AC599" s="10">
        <f t="shared" si="276"/>
        <v>1.0366092041620543</v>
      </c>
      <c r="AD599" s="3">
        <f t="shared" si="277"/>
        <v>150.34216158985558</v>
      </c>
      <c r="AI599" s="94">
        <f t="shared" si="278"/>
        <v>0.13176210850482248</v>
      </c>
    </row>
    <row r="600" spans="2:35">
      <c r="B600" s="39">
        <f t="shared" si="279"/>
        <v>572</v>
      </c>
      <c r="C600" s="42">
        <f t="shared" si="280"/>
        <v>10.287769784170722</v>
      </c>
      <c r="D600" s="10">
        <f t="shared" si="281"/>
        <v>4.7122302158291802</v>
      </c>
      <c r="E600" s="40">
        <f t="shared" si="282"/>
        <v>36.57553956834164</v>
      </c>
      <c r="F600" s="40">
        <f t="shared" si="283"/>
        <v>46</v>
      </c>
      <c r="G600" s="3">
        <f t="shared" si="284"/>
        <v>64.42446043165836</v>
      </c>
      <c r="H600" s="3">
        <f t="shared" si="285"/>
        <v>111.95687429327049</v>
      </c>
      <c r="I600">
        <f t="shared" si="270"/>
        <v>1.1195687429327048E-4</v>
      </c>
      <c r="J600" s="4">
        <f t="shared" si="286"/>
        <v>1198.3370301561667</v>
      </c>
      <c r="K600" s="40">
        <f t="shared" si="287"/>
        <v>10.703559184915513</v>
      </c>
      <c r="L600" s="40">
        <f t="shared" si="271"/>
        <v>0</v>
      </c>
      <c r="M600" s="10">
        <f t="shared" si="288"/>
        <v>1.1376092041620542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8.6068026582180721</v>
      </c>
      <c r="Q600" s="42">
        <f t="shared" si="290"/>
        <v>1.2314849581234188</v>
      </c>
      <c r="R600" s="4">
        <f t="shared" si="291"/>
        <v>39377.540500577546</v>
      </c>
      <c r="S600">
        <f t="shared" si="272"/>
        <v>3.9377540500577549E-5</v>
      </c>
      <c r="T600" s="41">
        <f t="shared" si="273"/>
        <v>7.8547299476806366E-4</v>
      </c>
      <c r="U600" s="42">
        <f t="shared" si="292"/>
        <v>6.9921123565255539E-2</v>
      </c>
      <c r="V600" s="42">
        <f t="shared" si="293"/>
        <v>0.13182374504928646</v>
      </c>
      <c r="W600" s="42">
        <f t="shared" si="294"/>
        <v>0.13174471400478671</v>
      </c>
      <c r="X600" s="42">
        <f t="shared" si="295"/>
        <v>7.9031044499744407E-5</v>
      </c>
      <c r="Y600" s="42">
        <f t="shared" si="269"/>
        <v>2.600266563244997E-3</v>
      </c>
      <c r="Z600" s="10">
        <f t="shared" si="296"/>
        <v>3.310446801564209</v>
      </c>
      <c r="AA600">
        <f t="shared" si="274"/>
        <v>1137470.2943898938</v>
      </c>
      <c r="AB600" s="10">
        <f t="shared" si="275"/>
        <v>1.1374702943898938</v>
      </c>
      <c r="AC600" s="10">
        <f t="shared" si="276"/>
        <v>1.0364702943898938</v>
      </c>
      <c r="AD600" s="3">
        <f t="shared" si="277"/>
        <v>150.32201513994107</v>
      </c>
      <c r="AI600" s="94">
        <f t="shared" si="278"/>
        <v>0.13174471400478671</v>
      </c>
    </row>
    <row r="601" spans="2:35">
      <c r="B601" s="39">
        <f t="shared" si="279"/>
        <v>573</v>
      </c>
      <c r="C601" s="42">
        <f t="shared" si="280"/>
        <v>10.30575539568151</v>
      </c>
      <c r="D601" s="10">
        <f t="shared" si="281"/>
        <v>4.6942446043183921</v>
      </c>
      <c r="E601" s="40">
        <f t="shared" si="282"/>
        <v>36.611510791363216</v>
      </c>
      <c r="F601" s="40">
        <f t="shared" si="283"/>
        <v>46</v>
      </c>
      <c r="G601" s="3">
        <f t="shared" si="284"/>
        <v>64.388489208636784</v>
      </c>
      <c r="H601" s="3">
        <f t="shared" si="285"/>
        <v>111.95687429327049</v>
      </c>
      <c r="I601">
        <f t="shared" si="270"/>
        <v>1.1195687429327048E-4</v>
      </c>
      <c r="J601" s="4">
        <f t="shared" si="286"/>
        <v>1200.404691125123</v>
      </c>
      <c r="K601" s="40">
        <f t="shared" si="287"/>
        <v>10.722027554830342</v>
      </c>
      <c r="L601" s="40">
        <f t="shared" si="271"/>
        <v>0</v>
      </c>
      <c r="M601" s="10">
        <f t="shared" si="288"/>
        <v>1.1374702943898938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8.6064673916198906</v>
      </c>
      <c r="Q601" s="42">
        <f t="shared" si="290"/>
        <v>1.2335747367390097</v>
      </c>
      <c r="R601" s="4">
        <f t="shared" si="291"/>
        <v>39222.420591486072</v>
      </c>
      <c r="S601">
        <f t="shared" si="272"/>
        <v>3.9222420591486076E-5</v>
      </c>
      <c r="T601" s="41">
        <f t="shared" si="273"/>
        <v>7.8562811467715505E-4</v>
      </c>
      <c r="U601" s="42">
        <f t="shared" si="292"/>
        <v>6.9645683347478157E-2</v>
      </c>
      <c r="V601" s="42">
        <f t="shared" si="293"/>
        <v>0.13180353924690669</v>
      </c>
      <c r="W601" s="42">
        <f t="shared" si="294"/>
        <v>0.13172705968710144</v>
      </c>
      <c r="X601" s="42">
        <f t="shared" si="295"/>
        <v>7.6479559805248121E-5</v>
      </c>
      <c r="Y601" s="42">
        <f t="shared" si="269"/>
        <v>2.6004263885936077E-3</v>
      </c>
      <c r="Z601" s="10">
        <f t="shared" si="296"/>
        <v>3.309996600188148</v>
      </c>
      <c r="AA601">
        <f t="shared" si="274"/>
        <v>1137329.3405003583</v>
      </c>
      <c r="AB601" s="10">
        <f t="shared" si="275"/>
        <v>1.1373293405003582</v>
      </c>
      <c r="AC601" s="10">
        <f t="shared" si="276"/>
        <v>1.0363293405003582</v>
      </c>
      <c r="AD601" s="3">
        <f t="shared" si="277"/>
        <v>150.30157222630285</v>
      </c>
      <c r="AI601" s="94">
        <f t="shared" si="278"/>
        <v>0.13172705968710144</v>
      </c>
    </row>
    <row r="602" spans="2:35">
      <c r="B602" s="39">
        <f t="shared" si="279"/>
        <v>574</v>
      </c>
      <c r="C602" s="42">
        <f t="shared" si="280"/>
        <v>10.323741007192298</v>
      </c>
      <c r="D602" s="10">
        <f t="shared" si="281"/>
        <v>4.6762589928076039</v>
      </c>
      <c r="E602" s="40">
        <f t="shared" si="282"/>
        <v>36.647482014384792</v>
      </c>
      <c r="F602" s="40">
        <f t="shared" si="283"/>
        <v>46</v>
      </c>
      <c r="G602" s="3">
        <f t="shared" si="284"/>
        <v>64.352517985615208</v>
      </c>
      <c r="H602" s="3">
        <f t="shared" si="285"/>
        <v>111.95687429327049</v>
      </c>
      <c r="I602">
        <f t="shared" si="270"/>
        <v>1.1195687429327048E-4</v>
      </c>
      <c r="J602" s="4">
        <f t="shared" si="286"/>
        <v>1202.4743845928197</v>
      </c>
      <c r="K602" s="40">
        <f t="shared" si="287"/>
        <v>10.740514079045685</v>
      </c>
      <c r="L602" s="40">
        <f t="shared" si="271"/>
        <v>0</v>
      </c>
      <c r="M602" s="10">
        <f t="shared" si="288"/>
        <v>1.1373293405003582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8.6061271629266312</v>
      </c>
      <c r="Q602" s="42">
        <f t="shared" si="290"/>
        <v>1.2356645979704666</v>
      </c>
      <c r="R602" s="4">
        <f t="shared" si="291"/>
        <v>39067.318638570519</v>
      </c>
      <c r="S602">
        <f t="shared" si="272"/>
        <v>3.9067318638570516E-5</v>
      </c>
      <c r="T602" s="41">
        <f t="shared" si="273"/>
        <v>7.8578321663007062E-4</v>
      </c>
      <c r="U602" s="42">
        <f t="shared" si="292"/>
        <v>6.9370275013764124E-2</v>
      </c>
      <c r="V602" s="42">
        <f t="shared" si="293"/>
        <v>0.13178307227702798</v>
      </c>
      <c r="W602" s="42">
        <f t="shared" si="294"/>
        <v>0.131709145578496</v>
      </c>
      <c r="X602" s="42">
        <f t="shared" si="295"/>
        <v>7.3926698531984192E-5</v>
      </c>
      <c r="Y602" s="42">
        <f t="shared" si="269"/>
        <v>2.6005808851348395E-3</v>
      </c>
      <c r="Z602" s="10">
        <f t="shared" si="296"/>
        <v>3.3095398706627446</v>
      </c>
      <c r="AA602">
        <f t="shared" si="274"/>
        <v>1137186.3427076046</v>
      </c>
      <c r="AB602" s="10">
        <f t="shared" si="275"/>
        <v>1.1371863427076045</v>
      </c>
      <c r="AC602" s="10">
        <f t="shared" si="276"/>
        <v>1.0361863427076046</v>
      </c>
      <c r="AD602" s="3">
        <f t="shared" si="277"/>
        <v>150.28083288000064</v>
      </c>
      <c r="AI602" s="94">
        <f t="shared" si="278"/>
        <v>0.131709145578496</v>
      </c>
    </row>
    <row r="603" spans="2:35">
      <c r="B603" s="39">
        <f t="shared" si="279"/>
        <v>575</v>
      </c>
      <c r="C603" s="42">
        <f t="shared" si="280"/>
        <v>10.341726618703087</v>
      </c>
      <c r="D603" s="10">
        <f t="shared" si="281"/>
        <v>4.6582733812968158</v>
      </c>
      <c r="E603" s="40">
        <f t="shared" si="282"/>
        <v>36.683453237406368</v>
      </c>
      <c r="F603" s="40">
        <f t="shared" si="283"/>
        <v>46</v>
      </c>
      <c r="G603" s="3">
        <f t="shared" si="284"/>
        <v>64.316546762593632</v>
      </c>
      <c r="H603" s="3">
        <f t="shared" si="285"/>
        <v>111.95687429327049</v>
      </c>
      <c r="I603">
        <f t="shared" si="270"/>
        <v>1.1195687429327048E-4</v>
      </c>
      <c r="J603" s="4">
        <f t="shared" si="286"/>
        <v>1204.5461105592574</v>
      </c>
      <c r="K603" s="40">
        <f t="shared" si="287"/>
        <v>10.759018757561547</v>
      </c>
      <c r="L603" s="40">
        <f t="shared" si="271"/>
        <v>0</v>
      </c>
      <c r="M603" s="10">
        <f t="shared" si="288"/>
        <v>1.1371863427076045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8.6057819714001003</v>
      </c>
      <c r="Q603" s="42">
        <f t="shared" si="290"/>
        <v>1.2377545430295629</v>
      </c>
      <c r="R603" s="4">
        <f t="shared" si="291"/>
        <v>38912.234861165285</v>
      </c>
      <c r="S603">
        <f t="shared" si="272"/>
        <v>3.8912234861165288E-5</v>
      </c>
      <c r="T603" s="41">
        <f t="shared" si="273"/>
        <v>7.8593830040747594E-4</v>
      </c>
      <c r="U603" s="42">
        <f t="shared" si="292"/>
        <v>6.9094898953576747E-2</v>
      </c>
      <c r="V603" s="42">
        <f t="shared" si="293"/>
        <v>0.13176234417685964</v>
      </c>
      <c r="W603" s="42">
        <f t="shared" si="294"/>
        <v>0.1316909717061881</v>
      </c>
      <c r="X603" s="42">
        <f t="shared" si="295"/>
        <v>7.1372470671543509E-5</v>
      </c>
      <c r="Y603" s="42">
        <f t="shared" si="269"/>
        <v>2.6007300496772748E-3</v>
      </c>
      <c r="Z603" s="10">
        <f t="shared" si="296"/>
        <v>3.3090766136844403</v>
      </c>
      <c r="AA603">
        <f t="shared" si="274"/>
        <v>1137041.3012296828</v>
      </c>
      <c r="AB603" s="10">
        <f t="shared" si="275"/>
        <v>1.1370413012296827</v>
      </c>
      <c r="AC603" s="10">
        <f t="shared" si="276"/>
        <v>1.0360413012296827</v>
      </c>
      <c r="AD603" s="3">
        <f t="shared" si="277"/>
        <v>150.25979713265886</v>
      </c>
      <c r="AI603" s="94">
        <f t="shared" si="278"/>
        <v>0.1316909717061881</v>
      </c>
    </row>
    <row r="604" spans="2:35">
      <c r="B604" s="39">
        <f t="shared" si="279"/>
        <v>576</v>
      </c>
      <c r="C604" s="42">
        <f t="shared" si="280"/>
        <v>10.359712230213875</v>
      </c>
      <c r="D604" s="10">
        <f t="shared" si="281"/>
        <v>4.6402877697860276</v>
      </c>
      <c r="E604" s="40">
        <f t="shared" si="282"/>
        <v>36.719424460427945</v>
      </c>
      <c r="F604" s="40">
        <f t="shared" si="283"/>
        <v>46</v>
      </c>
      <c r="G604" s="3">
        <f t="shared" si="284"/>
        <v>64.280575539572055</v>
      </c>
      <c r="H604" s="3">
        <f t="shared" si="285"/>
        <v>111.95687429327049</v>
      </c>
      <c r="I604">
        <f t="shared" si="270"/>
        <v>1.1195687429327048E-4</v>
      </c>
      <c r="J604" s="4">
        <f t="shared" si="286"/>
        <v>1206.6198690244355</v>
      </c>
      <c r="K604" s="40">
        <f t="shared" si="287"/>
        <v>10.777541590377922</v>
      </c>
      <c r="L604" s="40">
        <f t="shared" si="271"/>
        <v>0</v>
      </c>
      <c r="M604" s="10">
        <f t="shared" si="288"/>
        <v>1.1370413012296827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8.6054318162930343</v>
      </c>
      <c r="Q604" s="42">
        <f t="shared" si="290"/>
        <v>1.2398445731285446</v>
      </c>
      <c r="R604" s="4">
        <f t="shared" si="291"/>
        <v>38757.169478604781</v>
      </c>
      <c r="S604">
        <f t="shared" si="272"/>
        <v>3.8757169478604783E-5</v>
      </c>
      <c r="T604" s="41">
        <f t="shared" si="273"/>
        <v>7.8609336579003636E-4</v>
      </c>
      <c r="U604" s="42">
        <f t="shared" si="292"/>
        <v>6.8819555556379364E-2</v>
      </c>
      <c r="V604" s="42">
        <f t="shared" si="293"/>
        <v>0.13174135498409267</v>
      </c>
      <c r="W604" s="42">
        <f t="shared" si="294"/>
        <v>0.13167253809789009</v>
      </c>
      <c r="X604" s="42">
        <f t="shared" si="295"/>
        <v>6.8816886202582861E-5</v>
      </c>
      <c r="Y604" s="42">
        <f t="shared" si="269"/>
        <v>2.6008738790407565E-3</v>
      </c>
      <c r="Z604" s="10">
        <f t="shared" si="296"/>
        <v>3.3086068299620321</v>
      </c>
      <c r="AA604">
        <f t="shared" si="274"/>
        <v>1136894.2162885098</v>
      </c>
      <c r="AB604" s="10">
        <f t="shared" si="275"/>
        <v>1.1368942162885098</v>
      </c>
      <c r="AC604" s="10">
        <f t="shared" si="276"/>
        <v>1.0358942162885099</v>
      </c>
      <c r="AD604" s="3">
        <f t="shared" si="277"/>
        <v>150.23846501646264</v>
      </c>
      <c r="AI604" s="94">
        <f t="shared" si="278"/>
        <v>0.13167253809789009</v>
      </c>
    </row>
    <row r="605" spans="2:35">
      <c r="B605" s="39">
        <f t="shared" si="279"/>
        <v>577</v>
      </c>
      <c r="C605" s="42">
        <f t="shared" si="280"/>
        <v>10.377697841724663</v>
      </c>
      <c r="D605" s="10">
        <f t="shared" si="281"/>
        <v>4.6223021582752395</v>
      </c>
      <c r="E605" s="40">
        <f t="shared" si="282"/>
        <v>36.755395683449521</v>
      </c>
      <c r="F605" s="40">
        <f t="shared" si="283"/>
        <v>46</v>
      </c>
      <c r="G605" s="3">
        <f t="shared" si="284"/>
        <v>64.244604316550479</v>
      </c>
      <c r="H605" s="3">
        <f t="shared" si="285"/>
        <v>111.95687429327049</v>
      </c>
      <c r="I605">
        <f t="shared" si="270"/>
        <v>1.1195687429327048E-4</v>
      </c>
      <c r="J605" s="4">
        <f t="shared" si="286"/>
        <v>1208.6956599883547</v>
      </c>
      <c r="K605" s="40">
        <f t="shared" si="287"/>
        <v>10.796082577494815</v>
      </c>
      <c r="L605" s="40">
        <f t="shared" si="271"/>
        <v>0</v>
      </c>
      <c r="M605" s="10">
        <f t="shared" si="288"/>
        <v>1.1368942162885098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8.6050766968490269</v>
      </c>
      <c r="Q605" s="42">
        <f t="shared" si="290"/>
        <v>1.2419346894801366</v>
      </c>
      <c r="R605" s="4">
        <f t="shared" si="291"/>
        <v>38602.122710223382</v>
      </c>
      <c r="S605">
        <f t="shared" si="272"/>
        <v>3.8602122710223385E-5</v>
      </c>
      <c r="T605" s="41">
        <f t="shared" si="273"/>
        <v>7.8624841255841779E-4</v>
      </c>
      <c r="U605" s="42">
        <f t="shared" si="292"/>
        <v>6.8544245211635255E-2</v>
      </c>
      <c r="V605" s="42">
        <f t="shared" si="293"/>
        <v>0.13172010473694551</v>
      </c>
      <c r="W605" s="42">
        <f t="shared" si="294"/>
        <v>0.13165384478180586</v>
      </c>
      <c r="X605" s="42">
        <f t="shared" si="295"/>
        <v>6.6259955139646998E-5</v>
      </c>
      <c r="Y605" s="42">
        <f t="shared" si="269"/>
        <v>2.6010123700564497E-3</v>
      </c>
      <c r="Z605" s="10">
        <f t="shared" si="296"/>
        <v>3.308130520216721</v>
      </c>
      <c r="AA605">
        <f t="shared" si="274"/>
        <v>1136745.0881098874</v>
      </c>
      <c r="AB605" s="10">
        <f t="shared" si="275"/>
        <v>1.1367450881098875</v>
      </c>
      <c r="AC605" s="10">
        <f t="shared" si="276"/>
        <v>1.0357450881098875</v>
      </c>
      <c r="AD605" s="3">
        <f t="shared" si="277"/>
        <v>150.21683656416064</v>
      </c>
      <c r="AI605" s="94">
        <f t="shared" si="278"/>
        <v>0.13165384478180586</v>
      </c>
    </row>
    <row r="606" spans="2:35">
      <c r="B606" s="39">
        <f t="shared" si="279"/>
        <v>578</v>
      </c>
      <c r="C606" s="42">
        <f t="shared" si="280"/>
        <v>10.395683453235451</v>
      </c>
      <c r="D606" s="10">
        <f t="shared" si="281"/>
        <v>4.6043165467644513</v>
      </c>
      <c r="E606" s="40">
        <f t="shared" si="282"/>
        <v>36.791366906471097</v>
      </c>
      <c r="F606" s="40">
        <f t="shared" si="283"/>
        <v>46</v>
      </c>
      <c r="G606" s="3">
        <f t="shared" si="284"/>
        <v>64.208633093528903</v>
      </c>
      <c r="H606" s="3">
        <f t="shared" si="285"/>
        <v>111.95687429327049</v>
      </c>
      <c r="I606">
        <f t="shared" si="270"/>
        <v>1.1195687429327048E-4</v>
      </c>
      <c r="J606" s="4">
        <f t="shared" si="286"/>
        <v>1210.7734834510143</v>
      </c>
      <c r="K606" s="40">
        <f t="shared" si="287"/>
        <v>10.814641718912222</v>
      </c>
      <c r="L606" s="40">
        <f t="shared" si="271"/>
        <v>0</v>
      </c>
      <c r="M606" s="10">
        <f t="shared" si="288"/>
        <v>1.1367450881098875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8.6047166123025693</v>
      </c>
      <c r="Q606" s="42">
        <f t="shared" si="290"/>
        <v>1.2440248932975491</v>
      </c>
      <c r="R606" s="4">
        <f t="shared" si="291"/>
        <v>38447.094775355501</v>
      </c>
      <c r="S606">
        <f t="shared" si="272"/>
        <v>3.8447094775355498E-5</v>
      </c>
      <c r="T606" s="41">
        <f t="shared" si="273"/>
        <v>7.864034404932857E-4</v>
      </c>
      <c r="U606" s="42">
        <f t="shared" si="292"/>
        <v>6.8268968308807743E-2</v>
      </c>
      <c r="V606" s="42">
        <f t="shared" si="293"/>
        <v>0.1316985934741482</v>
      </c>
      <c r="W606" s="42">
        <f t="shared" si="294"/>
        <v>0.13163489178663298</v>
      </c>
      <c r="X606" s="42">
        <f t="shared" si="295"/>
        <v>6.370168751521077E-5</v>
      </c>
      <c r="Y606" s="42">
        <f t="shared" ref="Y606:Y669" si="299">IF((X606*(Q606-Q605)+Y605)&lt;0,0,X606*(Q606-Q605)+Y605)</f>
        <v>2.6011455195668696E-3</v>
      </c>
      <c r="Z606" s="10">
        <f t="shared" si="296"/>
        <v>3.3076476851821175</v>
      </c>
      <c r="AA606">
        <f t="shared" si="274"/>
        <v>1136593.9169235025</v>
      </c>
      <c r="AB606" s="10">
        <f t="shared" si="275"/>
        <v>1.1365939169235024</v>
      </c>
      <c r="AC606" s="10">
        <f t="shared" si="276"/>
        <v>1.0355939169235024</v>
      </c>
      <c r="AD606" s="3">
        <f t="shared" si="277"/>
        <v>150.19491180906491</v>
      </c>
      <c r="AI606" s="94">
        <f t="shared" si="278"/>
        <v>0.13163489178663298</v>
      </c>
    </row>
    <row r="607" spans="2:35">
      <c r="B607" s="39">
        <f t="shared" si="279"/>
        <v>579</v>
      </c>
      <c r="C607" s="42">
        <f t="shared" si="280"/>
        <v>10.413669064746239</v>
      </c>
      <c r="D607" s="10">
        <f t="shared" si="281"/>
        <v>4.5863309352536632</v>
      </c>
      <c r="E607" s="40">
        <f t="shared" si="282"/>
        <v>36.827338129492674</v>
      </c>
      <c r="F607" s="40">
        <f t="shared" si="283"/>
        <v>46</v>
      </c>
      <c r="G607" s="3">
        <f t="shared" si="284"/>
        <v>64.172661870507326</v>
      </c>
      <c r="H607" s="3">
        <f t="shared" si="285"/>
        <v>111.95687429327049</v>
      </c>
      <c r="I607">
        <f t="shared" si="270"/>
        <v>1.1195687429327048E-4</v>
      </c>
      <c r="J607" s="4">
        <f t="shared" si="286"/>
        <v>1212.8533394124147</v>
      </c>
      <c r="K607" s="40">
        <f t="shared" si="287"/>
        <v>10.833219014630144</v>
      </c>
      <c r="L607" s="40">
        <f t="shared" si="271"/>
        <v>0</v>
      </c>
      <c r="M607" s="10">
        <f t="shared" si="288"/>
        <v>1.1365939169235024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8.6043515618790298</v>
      </c>
      <c r="Q607" s="42">
        <f t="shared" si="290"/>
        <v>1.2461151857944841</v>
      </c>
      <c r="R607" s="4">
        <f t="shared" si="291"/>
        <v>38292.085893335534</v>
      </c>
      <c r="S607">
        <f t="shared" si="272"/>
        <v>3.8292085893335534E-5</v>
      </c>
      <c r="T607" s="41">
        <f t="shared" si="273"/>
        <v>7.8655844937530566E-4</v>
      </c>
      <c r="U607" s="42">
        <f t="shared" si="292"/>
        <v>6.7993725237360178E-2</v>
      </c>
      <c r="V607" s="42">
        <f t="shared" si="293"/>
        <v>0.13167682123489818</v>
      </c>
      <c r="W607" s="42">
        <f t="shared" si="294"/>
        <v>0.13161567914156277</v>
      </c>
      <c r="X607" s="42">
        <f t="shared" si="295"/>
        <v>6.1142093335408987E-5</v>
      </c>
      <c r="Y607" s="42">
        <f t="shared" si="299"/>
        <v>2.6012733244258155E-3</v>
      </c>
      <c r="Z607" s="10">
        <f t="shared" si="296"/>
        <v>3.3071583256041284</v>
      </c>
      <c r="AA607">
        <f t="shared" si="274"/>
        <v>1136440.7029628907</v>
      </c>
      <c r="AB607" s="10">
        <f t="shared" si="275"/>
        <v>1.1364407029628907</v>
      </c>
      <c r="AC607" s="10">
        <f t="shared" si="276"/>
        <v>1.0354407029628907</v>
      </c>
      <c r="AD607" s="3">
        <f t="shared" si="277"/>
        <v>150.1726907850458</v>
      </c>
      <c r="AI607" s="94">
        <f t="shared" si="278"/>
        <v>0.13161567914156277</v>
      </c>
    </row>
    <row r="608" spans="2:35">
      <c r="B608" s="39">
        <f t="shared" si="279"/>
        <v>580</v>
      </c>
      <c r="C608" s="42">
        <f t="shared" si="280"/>
        <v>10.431654676257027</v>
      </c>
      <c r="D608" s="10">
        <f t="shared" si="281"/>
        <v>4.5683453237428751</v>
      </c>
      <c r="E608" s="40">
        <f t="shared" si="282"/>
        <v>36.86330935251425</v>
      </c>
      <c r="F608" s="40">
        <f t="shared" si="283"/>
        <v>46</v>
      </c>
      <c r="G608" s="3">
        <f t="shared" si="284"/>
        <v>64.13669064748575</v>
      </c>
      <c r="H608" s="3">
        <f t="shared" si="285"/>
        <v>111.95687429327049</v>
      </c>
      <c r="I608">
        <f t="shared" si="270"/>
        <v>1.1195687429327048E-4</v>
      </c>
      <c r="J608" s="4">
        <f t="shared" si="286"/>
        <v>1214.9352278725562</v>
      </c>
      <c r="K608" s="40">
        <f t="shared" si="287"/>
        <v>10.851814464648587</v>
      </c>
      <c r="L608" s="40">
        <f t="shared" si="271"/>
        <v>0</v>
      </c>
      <c r="M608" s="10">
        <f t="shared" si="288"/>
        <v>1.1364407029628907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8.6039815447945678</v>
      </c>
      <c r="Q608" s="42">
        <f t="shared" si="290"/>
        <v>1.2482055681851425</v>
      </c>
      <c r="R608" s="4">
        <f t="shared" si="291"/>
        <v>38137.096283497849</v>
      </c>
      <c r="S608">
        <f t="shared" si="272"/>
        <v>3.8137096283497848E-5</v>
      </c>
      <c r="T608" s="41">
        <f t="shared" si="273"/>
        <v>7.8671343898514335E-4</v>
      </c>
      <c r="U608" s="42">
        <f t="shared" si="292"/>
        <v>6.7718516386755787E-2</v>
      </c>
      <c r="V608" s="42">
        <f t="shared" si="293"/>
        <v>0.13165478805899741</v>
      </c>
      <c r="W608" s="42">
        <f t="shared" si="294"/>
        <v>0.13159620687627585</v>
      </c>
      <c r="X608" s="42">
        <f t="shared" si="295"/>
        <v>5.8581182721562097E-5</v>
      </c>
      <c r="Y608" s="42">
        <f t="shared" si="299"/>
        <v>2.6013957814986005E-3</v>
      </c>
      <c r="Z608" s="10">
        <f t="shared" si="296"/>
        <v>3.3066624422412167</v>
      </c>
      <c r="AA608">
        <f t="shared" si="274"/>
        <v>1136285.4464655211</v>
      </c>
      <c r="AB608" s="10">
        <f t="shared" si="275"/>
        <v>1.1362854464655212</v>
      </c>
      <c r="AC608" s="10">
        <f t="shared" si="276"/>
        <v>1.0352854464655212</v>
      </c>
      <c r="AD608" s="3">
        <f t="shared" si="277"/>
        <v>150.15017352654405</v>
      </c>
      <c r="AI608" s="94">
        <f t="shared" si="278"/>
        <v>0.13159620687627585</v>
      </c>
    </row>
    <row r="609" spans="2:35">
      <c r="B609" s="39">
        <f t="shared" si="279"/>
        <v>581</v>
      </c>
      <c r="C609" s="42">
        <f t="shared" si="280"/>
        <v>10.449640287767815</v>
      </c>
      <c r="D609" s="10">
        <f t="shared" si="281"/>
        <v>4.5503597122320869</v>
      </c>
      <c r="E609" s="40">
        <f t="shared" si="282"/>
        <v>36.899280575535826</v>
      </c>
      <c r="F609" s="40">
        <f t="shared" si="283"/>
        <v>46</v>
      </c>
      <c r="G609" s="3">
        <f t="shared" si="284"/>
        <v>64.100719424464174</v>
      </c>
      <c r="H609" s="3">
        <f t="shared" si="285"/>
        <v>111.95687429327049</v>
      </c>
      <c r="I609">
        <f t="shared" si="270"/>
        <v>1.1195687429327048E-4</v>
      </c>
      <c r="J609" s="4">
        <f t="shared" si="286"/>
        <v>1217.0191488314381</v>
      </c>
      <c r="K609" s="40">
        <f t="shared" si="287"/>
        <v>10.870428068967541</v>
      </c>
      <c r="L609" s="40">
        <f t="shared" si="271"/>
        <v>0</v>
      </c>
      <c r="M609" s="10">
        <f t="shared" si="288"/>
        <v>1.1362854464655212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8.6036065602563259</v>
      </c>
      <c r="Q609" s="42">
        <f t="shared" si="290"/>
        <v>1.2502960416842297</v>
      </c>
      <c r="R609" s="4">
        <f t="shared" si="291"/>
        <v>37982.126165176887</v>
      </c>
      <c r="S609">
        <f t="shared" si="272"/>
        <v>3.7982126165176888E-5</v>
      </c>
      <c r="T609" s="41">
        <f t="shared" si="273"/>
        <v>7.8686840910346424E-4</v>
      </c>
      <c r="U609" s="42">
        <f t="shared" si="292"/>
        <v>6.7443342146457988E-2</v>
      </c>
      <c r="V609" s="42">
        <f t="shared" si="293"/>
        <v>0.13163249398662696</v>
      </c>
      <c r="W609" s="42">
        <f t="shared" si="294"/>
        <v>0.13157647502095252</v>
      </c>
      <c r="X609" s="42">
        <f t="shared" si="295"/>
        <v>5.6018965674448085E-5</v>
      </c>
      <c r="Y609" s="42">
        <f t="shared" si="299"/>
        <v>2.6015128876617894E-3</v>
      </c>
      <c r="Z609" s="10">
        <f t="shared" si="296"/>
        <v>3.3061600358640399</v>
      </c>
      <c r="AA609">
        <f t="shared" si="274"/>
        <v>1136128.1476726786</v>
      </c>
      <c r="AB609" s="10">
        <f t="shared" si="275"/>
        <v>1.1361281476726786</v>
      </c>
      <c r="AC609" s="10">
        <f t="shared" si="276"/>
        <v>1.0351281476726786</v>
      </c>
      <c r="AD609" s="3">
        <f t="shared" si="277"/>
        <v>150.12736006855383</v>
      </c>
      <c r="AI609" s="94">
        <f t="shared" si="278"/>
        <v>0.13157647502095252</v>
      </c>
    </row>
    <row r="610" spans="2:35">
      <c r="B610" s="39">
        <f t="shared" si="279"/>
        <v>582</v>
      </c>
      <c r="C610" s="42">
        <f t="shared" si="280"/>
        <v>10.467625899278604</v>
      </c>
      <c r="D610" s="10">
        <f t="shared" si="281"/>
        <v>4.5323741007212988</v>
      </c>
      <c r="E610" s="40">
        <f t="shared" si="282"/>
        <v>36.935251798557402</v>
      </c>
      <c r="F610" s="40">
        <f t="shared" si="283"/>
        <v>46</v>
      </c>
      <c r="G610" s="3">
        <f t="shared" si="284"/>
        <v>64.064748201442598</v>
      </c>
      <c r="H610" s="3">
        <f t="shared" si="285"/>
        <v>111.95687429327049</v>
      </c>
      <c r="I610">
        <f t="shared" si="270"/>
        <v>1.1195687429327048E-4</v>
      </c>
      <c r="J610" s="4">
        <f t="shared" si="286"/>
        <v>1219.1051022890608</v>
      </c>
      <c r="K610" s="40">
        <f t="shared" si="287"/>
        <v>10.889059827587014</v>
      </c>
      <c r="L610" s="40">
        <f t="shared" si="271"/>
        <v>0</v>
      </c>
      <c r="M610" s="10">
        <f t="shared" si="288"/>
        <v>1.1361281476726786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8.6032266074621351</v>
      </c>
      <c r="Q610" s="42">
        <f t="shared" si="290"/>
        <v>1.2523866075069627</v>
      </c>
      <c r="R610" s="4">
        <f t="shared" si="291"/>
        <v>37827.175757707017</v>
      </c>
      <c r="S610">
        <f t="shared" si="272"/>
        <v>3.7827175757707015E-5</v>
      </c>
      <c r="T610" s="41">
        <f t="shared" si="273"/>
        <v>7.8702335951093413E-4</v>
      </c>
      <c r="U610" s="42">
        <f t="shared" si="292"/>
        <v>6.7168202905930036E-2</v>
      </c>
      <c r="V610" s="42">
        <f t="shared" si="293"/>
        <v>0.13160993905863128</v>
      </c>
      <c r="W610" s="42">
        <f t="shared" si="294"/>
        <v>0.13155648360625821</v>
      </c>
      <c r="X610" s="42">
        <f t="shared" si="295"/>
        <v>5.3455452373063483E-5</v>
      </c>
      <c r="Y610" s="42">
        <f t="shared" si="299"/>
        <v>2.6016246398035594E-3</v>
      </c>
      <c r="Z610" s="10">
        <f t="shared" si="296"/>
        <v>3.3056511072558767</v>
      </c>
      <c r="AA610">
        <f t="shared" si="274"/>
        <v>1135968.8068296006</v>
      </c>
      <c r="AB610" s="10">
        <f t="shared" si="275"/>
        <v>1.1359688068296006</v>
      </c>
      <c r="AC610" s="10">
        <f t="shared" si="276"/>
        <v>1.0349688068296006</v>
      </c>
      <c r="AD610" s="3">
        <f t="shared" si="277"/>
        <v>150.10425044664257</v>
      </c>
      <c r="AI610" s="94">
        <f t="shared" si="278"/>
        <v>0.13155648360625821</v>
      </c>
    </row>
    <row r="611" spans="2:35">
      <c r="B611" s="39">
        <f t="shared" si="279"/>
        <v>583</v>
      </c>
      <c r="C611" s="42">
        <f t="shared" si="280"/>
        <v>10.485611510789392</v>
      </c>
      <c r="D611" s="10">
        <f t="shared" si="281"/>
        <v>4.5143884892105106</v>
      </c>
      <c r="E611" s="40">
        <f t="shared" si="282"/>
        <v>36.971223021578979</v>
      </c>
      <c r="F611" s="40">
        <f t="shared" si="283"/>
        <v>46</v>
      </c>
      <c r="G611" s="3">
        <f t="shared" si="284"/>
        <v>64.028776978421021</v>
      </c>
      <c r="H611" s="3">
        <f t="shared" si="285"/>
        <v>111.95687429327049</v>
      </c>
      <c r="I611">
        <f t="shared" si="270"/>
        <v>1.1195687429327048E-4</v>
      </c>
      <c r="J611" s="4">
        <f t="shared" si="286"/>
        <v>1221.1930882454244</v>
      </c>
      <c r="K611" s="40">
        <f t="shared" si="287"/>
        <v>10.907709740507002</v>
      </c>
      <c r="L611" s="40">
        <f t="shared" si="271"/>
        <v>0</v>
      </c>
      <c r="M611" s="10">
        <f t="shared" si="288"/>
        <v>1.1359688068296006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8.6028416856008381</v>
      </c>
      <c r="Q611" s="42">
        <f t="shared" si="290"/>
        <v>1.2544772668690769</v>
      </c>
      <c r="R611" s="4">
        <f t="shared" si="291"/>
        <v>37672.245280422627</v>
      </c>
      <c r="S611">
        <f t="shared" si="272"/>
        <v>3.7672245280422629E-5</v>
      </c>
      <c r="T611" s="41">
        <f t="shared" si="273"/>
        <v>7.8717828998821858E-4</v>
      </c>
      <c r="U611" s="42">
        <f t="shared" si="292"/>
        <v>6.6893099054635238E-2</v>
      </c>
      <c r="V611" s="42">
        <f t="shared" si="293"/>
        <v>0.13158712331625377</v>
      </c>
      <c r="W611" s="42">
        <f t="shared" si="294"/>
        <v>0.13153623266336062</v>
      </c>
      <c r="X611" s="42">
        <f t="shared" si="295"/>
        <v>5.0890652893154087E-5</v>
      </c>
      <c r="Y611" s="42">
        <f t="shared" si="299"/>
        <v>2.6017310348234748E-3</v>
      </c>
      <c r="Z611" s="10">
        <f t="shared" si="296"/>
        <v>3.3051356572123121</v>
      </c>
      <c r="AA611">
        <f t="shared" si="274"/>
        <v>1135807.4241853771</v>
      </c>
      <c r="AB611" s="10">
        <f t="shared" si="275"/>
        <v>1.1358074241853771</v>
      </c>
      <c r="AC611" s="10">
        <f t="shared" si="276"/>
        <v>1.0348074241853771</v>
      </c>
      <c r="AD611" s="3">
        <f t="shared" si="277"/>
        <v>150.08084469693648</v>
      </c>
      <c r="AI611" s="94">
        <f t="shared" si="278"/>
        <v>0.13153623266336062</v>
      </c>
    </row>
    <row r="612" spans="2:35">
      <c r="B612" s="39">
        <f t="shared" si="279"/>
        <v>584</v>
      </c>
      <c r="C612" s="42">
        <f t="shared" si="280"/>
        <v>10.50359712230018</v>
      </c>
      <c r="D612" s="10">
        <f t="shared" si="281"/>
        <v>4.4964028776997225</v>
      </c>
      <c r="E612" s="40">
        <f t="shared" si="282"/>
        <v>37.007194244600555</v>
      </c>
      <c r="F612" s="40">
        <f t="shared" si="283"/>
        <v>46</v>
      </c>
      <c r="G612" s="3">
        <f t="shared" si="284"/>
        <v>63.992805755399445</v>
      </c>
      <c r="H612" s="3">
        <f t="shared" si="285"/>
        <v>111.95687429327049</v>
      </c>
      <c r="I612">
        <f t="shared" si="270"/>
        <v>1.1195687429327048E-4</v>
      </c>
      <c r="J612" s="4">
        <f t="shared" si="286"/>
        <v>1223.2831067005286</v>
      </c>
      <c r="K612" s="40">
        <f t="shared" si="287"/>
        <v>10.926377807727505</v>
      </c>
      <c r="L612" s="40">
        <f t="shared" si="271"/>
        <v>0</v>
      </c>
      <c r="M612" s="10">
        <f t="shared" si="288"/>
        <v>1.1358074241853771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8.602451793852028</v>
      </c>
      <c r="Q612" s="42">
        <f t="shared" si="290"/>
        <v>1.2565680209868322</v>
      </c>
      <c r="R612" s="4">
        <f t="shared" si="291"/>
        <v>37517.334952658137</v>
      </c>
      <c r="S612">
        <f t="shared" si="272"/>
        <v>3.7517334952658139E-5</v>
      </c>
      <c r="T612" s="41">
        <f t="shared" si="273"/>
        <v>7.8733320031598307E-4</v>
      </c>
      <c r="U612" s="42">
        <f t="shared" si="292"/>
        <v>6.6618030982036947E-2</v>
      </c>
      <c r="V612" s="42">
        <f t="shared" si="293"/>
        <v>0.13156404680126446</v>
      </c>
      <c r="W612" s="42">
        <f t="shared" si="294"/>
        <v>0.13151572222391711</v>
      </c>
      <c r="X612" s="42">
        <f t="shared" si="295"/>
        <v>4.8324577347352848E-5</v>
      </c>
      <c r="Y612" s="42">
        <f t="shared" si="299"/>
        <v>2.6018320696325524E-3</v>
      </c>
      <c r="Z612" s="10">
        <f t="shared" si="296"/>
        <v>3.3046136865412894</v>
      </c>
      <c r="AA612">
        <f t="shared" si="274"/>
        <v>1135643.9999929685</v>
      </c>
      <c r="AB612" s="10">
        <f t="shared" si="275"/>
        <v>1.1356439999929686</v>
      </c>
      <c r="AC612" s="10">
        <f t="shared" si="276"/>
        <v>1.0346439999929686</v>
      </c>
      <c r="AD612" s="3">
        <f t="shared" si="277"/>
        <v>150.05714285612308</v>
      </c>
      <c r="AI612" s="94">
        <f t="shared" si="278"/>
        <v>0.13151572222391711</v>
      </c>
    </row>
    <row r="613" spans="2:35">
      <c r="B613" s="39">
        <f t="shared" si="279"/>
        <v>585</v>
      </c>
      <c r="C613" s="42">
        <f t="shared" si="280"/>
        <v>10.521582733810968</v>
      </c>
      <c r="D613" s="10">
        <f t="shared" si="281"/>
        <v>4.4784172661889343</v>
      </c>
      <c r="E613" s="40">
        <f t="shared" si="282"/>
        <v>37.043165467622131</v>
      </c>
      <c r="F613" s="40">
        <f t="shared" si="283"/>
        <v>46</v>
      </c>
      <c r="G613" s="3">
        <f t="shared" si="284"/>
        <v>63.956834532377869</v>
      </c>
      <c r="H613" s="3">
        <f t="shared" si="285"/>
        <v>111.95687429327049</v>
      </c>
      <c r="I613">
        <f t="shared" si="270"/>
        <v>1.1195687429327048E-4</v>
      </c>
      <c r="J613" s="4">
        <f t="shared" si="286"/>
        <v>1225.3751576543734</v>
      </c>
      <c r="K613" s="40">
        <f t="shared" si="287"/>
        <v>10.945064029248522</v>
      </c>
      <c r="L613" s="40">
        <f t="shared" si="271"/>
        <v>0</v>
      </c>
      <c r="M613" s="10">
        <f t="shared" si="288"/>
        <v>1.1356439999929686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8.6020569313860964</v>
      </c>
      <c r="Q613" s="42">
        <f t="shared" si="290"/>
        <v>1.2586588710770199</v>
      </c>
      <c r="R613" s="4">
        <f t="shared" si="291"/>
        <v>37362.444993747944</v>
      </c>
      <c r="S613">
        <f t="shared" si="272"/>
        <v>3.7362444993747944E-5</v>
      </c>
      <c r="T613" s="41">
        <f t="shared" si="273"/>
        <v>7.8748809027489328E-4</v>
      </c>
      <c r="U613" s="42">
        <f t="shared" si="292"/>
        <v>6.6342999077598483E-2</v>
      </c>
      <c r="V613" s="42">
        <f t="shared" si="293"/>
        <v>0.13154070955597313</v>
      </c>
      <c r="W613" s="42">
        <f t="shared" si="294"/>
        <v>0.13149495232007691</v>
      </c>
      <c r="X613" s="42">
        <f t="shared" si="295"/>
        <v>4.57572358962266E-5</v>
      </c>
      <c r="Y613" s="42">
        <f t="shared" si="299"/>
        <v>2.6019277411533526E-3</v>
      </c>
      <c r="Z613" s="10">
        <f t="shared" si="296"/>
        <v>3.3040851960631961</v>
      </c>
      <c r="AA613">
        <f t="shared" si="274"/>
        <v>1135478.5345092299</v>
      </c>
      <c r="AB613" s="10">
        <f t="shared" si="275"/>
        <v>1.13547853450923</v>
      </c>
      <c r="AC613" s="10">
        <f t="shared" si="276"/>
        <v>1.03447853450923</v>
      </c>
      <c r="AD613" s="3">
        <f t="shared" si="277"/>
        <v>150.03314496145467</v>
      </c>
      <c r="AI613" s="94">
        <f t="shared" si="278"/>
        <v>0.13149495232007691</v>
      </c>
    </row>
    <row r="614" spans="2:35">
      <c r="B614" s="39">
        <f t="shared" si="279"/>
        <v>586</v>
      </c>
      <c r="C614" s="42">
        <f t="shared" si="280"/>
        <v>10.539568345321756</v>
      </c>
      <c r="D614" s="10">
        <f t="shared" si="281"/>
        <v>4.4604316546781462</v>
      </c>
      <c r="E614" s="40">
        <f t="shared" si="282"/>
        <v>37.079136690643708</v>
      </c>
      <c r="F614" s="40">
        <f t="shared" si="283"/>
        <v>46</v>
      </c>
      <c r="G614" s="3">
        <f t="shared" si="284"/>
        <v>63.920863309356292</v>
      </c>
      <c r="H614" s="3">
        <f t="shared" si="285"/>
        <v>111.95687429327049</v>
      </c>
      <c r="I614">
        <f t="shared" si="270"/>
        <v>1.1195687429327048E-4</v>
      </c>
      <c r="J614" s="4">
        <f t="shared" si="286"/>
        <v>1227.4692411069591</v>
      </c>
      <c r="K614" s="40">
        <f t="shared" si="287"/>
        <v>10.963768405070057</v>
      </c>
      <c r="L614" s="40">
        <f t="shared" si="271"/>
        <v>0</v>
      </c>
      <c r="M614" s="10">
        <f t="shared" si="288"/>
        <v>1.13547853450923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8.6016570973642761</v>
      </c>
      <c r="Q614" s="42">
        <f t="shared" si="290"/>
        <v>1.260749818356969</v>
      </c>
      <c r="R614" s="4">
        <f t="shared" si="291"/>
        <v>37207.575623026423</v>
      </c>
      <c r="S614">
        <f t="shared" si="272"/>
        <v>3.7207575623026422E-5</v>
      </c>
      <c r="T614" s="41">
        <f t="shared" si="273"/>
        <v>7.8764295964561478E-4</v>
      </c>
      <c r="U614" s="42">
        <f t="shared" si="292"/>
        <v>6.6068003730783087E-2</v>
      </c>
      <c r="V614" s="42">
        <f t="shared" si="293"/>
        <v>0.13151711162325128</v>
      </c>
      <c r="W614" s="42">
        <f t="shared" si="294"/>
        <v>0.13147392298448418</v>
      </c>
      <c r="X614" s="42">
        <f t="shared" si="295"/>
        <v>4.3188638767094334E-5</v>
      </c>
      <c r="Y614" s="42">
        <f t="shared" si="299"/>
        <v>2.6020180463201073E-3</v>
      </c>
      <c r="Z614" s="10">
        <f t="shared" si="296"/>
        <v>3.3035501866109951</v>
      </c>
      <c r="AA614">
        <f t="shared" si="274"/>
        <v>1135311.0279949545</v>
      </c>
      <c r="AB614" s="10">
        <f t="shared" si="275"/>
        <v>1.1353110279949545</v>
      </c>
      <c r="AC614" s="10">
        <f t="shared" si="276"/>
        <v>1.0343110279949546</v>
      </c>
      <c r="AD614" s="3">
        <f t="shared" si="277"/>
        <v>150.00885105075483</v>
      </c>
      <c r="AI614" s="94">
        <f t="shared" si="278"/>
        <v>0.13147392298448418</v>
      </c>
    </row>
    <row r="615" spans="2:35">
      <c r="B615" s="39">
        <f t="shared" si="279"/>
        <v>587</v>
      </c>
      <c r="C615" s="42">
        <f t="shared" si="280"/>
        <v>10.557553956832544</v>
      </c>
      <c r="D615" s="10">
        <f t="shared" si="281"/>
        <v>4.442446043167358</v>
      </c>
      <c r="E615" s="40">
        <f t="shared" si="282"/>
        <v>37.115107913665284</v>
      </c>
      <c r="F615" s="40">
        <f t="shared" si="283"/>
        <v>46</v>
      </c>
      <c r="G615" s="3">
        <f t="shared" si="284"/>
        <v>63.884892086334716</v>
      </c>
      <c r="H615" s="3">
        <f t="shared" si="285"/>
        <v>111.95687429327049</v>
      </c>
      <c r="I615">
        <f t="shared" ref="I615:I678" si="300">H615/1000^2</f>
        <v>1.1195687429327048E-4</v>
      </c>
      <c r="J615" s="4">
        <f t="shared" si="286"/>
        <v>1229.5653570582856</v>
      </c>
      <c r="K615" s="40">
        <f t="shared" si="287"/>
        <v>10.982490935192109</v>
      </c>
      <c r="L615" s="40">
        <f t="shared" ref="L615:L678" si="301">IF((gstar-K615)&lt;0,0,gstar-K615)</f>
        <v>0</v>
      </c>
      <c r="M615" s="10">
        <f t="shared" si="288"/>
        <v>1.1353110279949545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8.6012522909387314</v>
      </c>
      <c r="Q615" s="42">
        <f t="shared" si="290"/>
        <v>1.2628408640445528</v>
      </c>
      <c r="R615" s="4">
        <f t="shared" si="291"/>
        <v>37052.727059827987</v>
      </c>
      <c r="S615">
        <f t="shared" ref="S615:S678" si="302">R615/1000^3</f>
        <v>3.7052727059827989E-5</v>
      </c>
      <c r="T615" s="41">
        <f t="shared" ref="T615:T678" si="303">(vc/1000^3-S615)</f>
        <v>7.8779780820881315E-4</v>
      </c>
      <c r="U615" s="42">
        <f t="shared" si="292"/>
        <v>6.5793045331054165E-2</v>
      </c>
      <c r="V615" s="42">
        <f t="shared" si="293"/>
        <v>0.13149325304634485</v>
      </c>
      <c r="W615" s="42">
        <f t="shared" si="294"/>
        <v>0.13145263425028375</v>
      </c>
      <c r="X615" s="42">
        <f t="shared" si="295"/>
        <v>4.0618796061098195E-5</v>
      </c>
      <c r="Y615" s="42">
        <f t="shared" si="299"/>
        <v>2.6021029820784457E-3</v>
      </c>
      <c r="Z615" s="10">
        <f t="shared" si="296"/>
        <v>3.3030086590298486</v>
      </c>
      <c r="AA615">
        <f t="shared" ref="AA615:AA678" si="304">Z615*rat*to+patm*1000000</f>
        <v>1135141.4807147547</v>
      </c>
      <c r="AB615" s="10">
        <f t="shared" ref="AB615:AB678" si="305">AA615/1000000</f>
        <v>1.1351414807147546</v>
      </c>
      <c r="AC615" s="10">
        <f t="shared" ref="AC615:AC678" si="306">AB615-patm</f>
        <v>1.0341414807147546</v>
      </c>
      <c r="AD615" s="3">
        <f t="shared" ref="AD615:AD678" si="307">AC615*1000000/6895</f>
        <v>149.98426116240097</v>
      </c>
      <c r="AI615" s="94">
        <f t="shared" ref="AI615:AI678" si="308">($M615-patm)*1000000*$I615/SQRT(rat*to)*SQRT(k)*(2/(k+1))^((k+1)/2/(k-1))</f>
        <v>0.13145263425028375</v>
      </c>
    </row>
    <row r="616" spans="2:35">
      <c r="B616" s="39">
        <f t="shared" ref="B616:B679" si="309">1+B615</f>
        <v>588</v>
      </c>
      <c r="C616" s="42">
        <f t="shared" ref="C616:C679" si="310">xincp+C615</f>
        <v>10.575539568343332</v>
      </c>
      <c r="D616" s="10">
        <f t="shared" ref="D616:D679" si="311">(F616-E616)/2</f>
        <v>4.4244604316565699</v>
      </c>
      <c r="E616" s="40">
        <f t="shared" ref="E616:E679" si="312">E615+ci*2*xincp</f>
        <v>37.15107913668686</v>
      </c>
      <c r="F616" s="40">
        <f t="shared" ref="F616:F679" si="313">F615-osi*2*xincp</f>
        <v>46</v>
      </c>
      <c r="G616" s="3">
        <f t="shared" ref="G616:G679" si="314">G615-ei*n*2*xincp</f>
        <v>63.84892086331314</v>
      </c>
      <c r="H616" s="3">
        <f t="shared" ref="H616:H679" si="315">PI()/4*(dto+erate*(two-D616)/two)^2</f>
        <v>111.95687429327049</v>
      </c>
      <c r="I616">
        <f t="shared" si="300"/>
        <v>1.1195687429327048E-4</v>
      </c>
      <c r="J616" s="4">
        <f t="shared" ref="J616:J679" si="316">PI()/4*dc^2-PI()/4*(F616^2-E616^2)</f>
        <v>1231.663505508353</v>
      </c>
      <c r="K616" s="40">
        <f t="shared" ref="K616:K679" si="317">J616/H616</f>
        <v>11.001231619614678</v>
      </c>
      <c r="L616" s="40">
        <f t="shared" si="301"/>
        <v>0</v>
      </c>
      <c r="M616" s="10">
        <f t="shared" ref="M616:M679" si="318">AB615</f>
        <v>1.1351414807147546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8.6008425112522673</v>
      </c>
      <c r="Q616" s="42">
        <f t="shared" ref="Q616:Q679" si="320">xincp/P616+Q615</f>
        <v>1.2649320093581959</v>
      </c>
      <c r="R616" s="4">
        <f t="shared" ref="R616:R679" si="321">PI()/4*(F616^2-E616^2)*G616</f>
        <v>36897.899523487016</v>
      </c>
      <c r="S616">
        <f t="shared" si="302"/>
        <v>3.6897899523487017E-5</v>
      </c>
      <c r="T616" s="41">
        <f t="shared" si="303"/>
        <v>7.8795263574515419E-4</v>
      </c>
      <c r="U616" s="42">
        <f t="shared" ref="U616:U679" si="322">rhopgrain*R616/1000^2</f>
        <v>6.5518124267874955E-2</v>
      </c>
      <c r="V616" s="42">
        <f t="shared" ref="V616:V679" si="323">(U615-U616)/(Q616-Q615)</f>
        <v>0.13146913386915379</v>
      </c>
      <c r="W616" s="42">
        <f t="shared" ref="W616:W679" si="324">IF(V616&lt;AI616,IF(AB615&gt;pbd,AI616,0),AI616)</f>
        <v>0.13143108615110563</v>
      </c>
      <c r="X616" s="42">
        <f t="shared" ref="X616:X679" si="325">V616-W616</f>
        <v>3.8047718048161983E-5</v>
      </c>
      <c r="Y616" s="42">
        <f t="shared" si="299"/>
        <v>2.6021825453857368E-3</v>
      </c>
      <c r="Z616" s="10">
        <f t="shared" ref="Z616:Z679" si="326">Y616/T616</f>
        <v>3.302460614177519</v>
      </c>
      <c r="AA616">
        <f t="shared" si="304"/>
        <v>1134969.892937188</v>
      </c>
      <c r="AB616" s="10">
        <f t="shared" si="305"/>
        <v>1.1349698929371881</v>
      </c>
      <c r="AC616" s="10">
        <f t="shared" si="306"/>
        <v>1.0339698929371881</v>
      </c>
      <c r="AD616" s="3">
        <f t="shared" si="307"/>
        <v>149.95937533534274</v>
      </c>
      <c r="AI616" s="94">
        <f t="shared" si="308"/>
        <v>0.13143108615110563</v>
      </c>
    </row>
    <row r="617" spans="2:35">
      <c r="B617" s="39">
        <f t="shared" si="309"/>
        <v>589</v>
      </c>
      <c r="C617" s="42">
        <f t="shared" si="310"/>
        <v>10.593525179854121</v>
      </c>
      <c r="D617" s="10">
        <f t="shared" si="311"/>
        <v>4.4064748201457817</v>
      </c>
      <c r="E617" s="40">
        <f t="shared" si="312"/>
        <v>37.187050359708437</v>
      </c>
      <c r="F617" s="40">
        <f t="shared" si="313"/>
        <v>46</v>
      </c>
      <c r="G617" s="3">
        <f t="shared" si="314"/>
        <v>63.812949640291563</v>
      </c>
      <c r="H617" s="3">
        <f t="shared" si="315"/>
        <v>111.95687429327049</v>
      </c>
      <c r="I617">
        <f t="shared" si="300"/>
        <v>1.1195687429327048E-4</v>
      </c>
      <c r="J617" s="4">
        <f t="shared" si="316"/>
        <v>1233.7636864571607</v>
      </c>
      <c r="K617" s="40">
        <f t="shared" si="317"/>
        <v>11.019990458337759</v>
      </c>
      <c r="L617" s="40">
        <f t="shared" si="301"/>
        <v>0</v>
      </c>
      <c r="M617" s="10">
        <f t="shared" si="318"/>
        <v>1.1349698929371881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8.6004277574386201</v>
      </c>
      <c r="Q617" s="42">
        <f t="shared" si="320"/>
        <v>1.2670232555168806</v>
      </c>
      <c r="R617" s="4">
        <f t="shared" si="321"/>
        <v>36743.093233337931</v>
      </c>
      <c r="S617">
        <f t="shared" si="302"/>
        <v>3.6743093233337931E-5</v>
      </c>
      <c r="T617" s="41">
        <f t="shared" si="303"/>
        <v>7.8810744203530324E-4</v>
      </c>
      <c r="U617" s="42">
        <f t="shared" si="322"/>
        <v>6.5243240930708837E-2</v>
      </c>
      <c r="V617" s="42">
        <f t="shared" si="323"/>
        <v>0.13144475413598314</v>
      </c>
      <c r="W617" s="42">
        <f t="shared" si="324"/>
        <v>0.13140927872108141</v>
      </c>
      <c r="X617" s="42">
        <f t="shared" si="325"/>
        <v>3.5475414901731117E-5</v>
      </c>
      <c r="Y617" s="42">
        <f t="shared" si="299"/>
        <v>2.6022567332108777E-3</v>
      </c>
      <c r="Z617" s="10">
        <f t="shared" si="326"/>
        <v>3.3019060529240756</v>
      </c>
      <c r="AA617">
        <f t="shared" si="304"/>
        <v>1134796.2649346653</v>
      </c>
      <c r="AB617" s="10">
        <f t="shared" si="305"/>
        <v>1.1347962649346652</v>
      </c>
      <c r="AC617" s="10">
        <f t="shared" si="306"/>
        <v>1.0337962649346653</v>
      </c>
      <c r="AD617" s="3">
        <f t="shared" si="307"/>
        <v>149.93419360908851</v>
      </c>
      <c r="AI617" s="94">
        <f t="shared" si="308"/>
        <v>0.13140927872108141</v>
      </c>
    </row>
    <row r="618" spans="2:35">
      <c r="B618" s="39">
        <f t="shared" si="309"/>
        <v>590</v>
      </c>
      <c r="C618" s="42">
        <f t="shared" si="310"/>
        <v>10.611510791364909</v>
      </c>
      <c r="D618" s="10">
        <f t="shared" si="311"/>
        <v>4.3884892086349936</v>
      </c>
      <c r="E618" s="40">
        <f t="shared" si="312"/>
        <v>37.223021582730013</v>
      </c>
      <c r="F618" s="40">
        <f t="shared" si="313"/>
        <v>46</v>
      </c>
      <c r="G618" s="3">
        <f t="shared" si="314"/>
        <v>63.776978417269987</v>
      </c>
      <c r="H618" s="3">
        <f t="shared" si="315"/>
        <v>111.95687429327049</v>
      </c>
      <c r="I618">
        <f t="shared" si="300"/>
        <v>1.1195687429327048E-4</v>
      </c>
      <c r="J618" s="4">
        <f t="shared" si="316"/>
        <v>1235.8658999047093</v>
      </c>
      <c r="K618" s="40">
        <f t="shared" si="317"/>
        <v>11.038767451361357</v>
      </c>
      <c r="L618" s="40">
        <f t="shared" si="301"/>
        <v>0</v>
      </c>
      <c r="M618" s="10">
        <f t="shared" si="318"/>
        <v>1.1347962649346652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8.6000080286222254</v>
      </c>
      <c r="Q618" s="42">
        <f t="shared" si="320"/>
        <v>1.2691146037401531</v>
      </c>
      <c r="R618" s="4">
        <f t="shared" si="321"/>
        <v>36588.3084087151</v>
      </c>
      <c r="S618">
        <f t="shared" si="302"/>
        <v>3.65883084087151E-5</v>
      </c>
      <c r="T618" s="41">
        <f t="shared" si="303"/>
        <v>7.882622268599261E-4</v>
      </c>
      <c r="U618" s="42">
        <f t="shared" si="322"/>
        <v>6.496839570901905E-2</v>
      </c>
      <c r="V618" s="42">
        <f t="shared" si="323"/>
        <v>0.13142011389175276</v>
      </c>
      <c r="W618" s="42">
        <f t="shared" si="324"/>
        <v>0.13138721199483225</v>
      </c>
      <c r="X618" s="42">
        <f t="shared" si="325"/>
        <v>3.290189692051193E-5</v>
      </c>
      <c r="Y618" s="42">
        <f t="shared" si="299"/>
        <v>2.6023255425345446E-3</v>
      </c>
      <c r="Z618" s="10">
        <f t="shared" si="326"/>
        <v>3.3013449761521767</v>
      </c>
      <c r="AA618">
        <f t="shared" si="304"/>
        <v>1134620.5969835385</v>
      </c>
      <c r="AB618" s="10">
        <f t="shared" si="305"/>
        <v>1.1346205969835386</v>
      </c>
      <c r="AC618" s="10">
        <f t="shared" si="306"/>
        <v>1.0336205969835386</v>
      </c>
      <c r="AD618" s="3">
        <f t="shared" si="307"/>
        <v>149.90871602371843</v>
      </c>
      <c r="AI618" s="94">
        <f t="shared" si="308"/>
        <v>0.13138721199483225</v>
      </c>
    </row>
    <row r="619" spans="2:35">
      <c r="B619" s="39">
        <f t="shared" si="309"/>
        <v>591</v>
      </c>
      <c r="C619" s="42">
        <f t="shared" si="310"/>
        <v>10.629496402875697</v>
      </c>
      <c r="D619" s="10">
        <f t="shared" si="311"/>
        <v>4.3705035971242054</v>
      </c>
      <c r="E619" s="40">
        <f t="shared" si="312"/>
        <v>37.258992805751589</v>
      </c>
      <c r="F619" s="40">
        <f t="shared" si="313"/>
        <v>46</v>
      </c>
      <c r="G619" s="3">
        <f t="shared" si="314"/>
        <v>63.741007194248411</v>
      </c>
      <c r="H619" s="3">
        <f t="shared" si="315"/>
        <v>111.95687429327049</v>
      </c>
      <c r="I619">
        <f t="shared" si="300"/>
        <v>1.1195687429327048E-4</v>
      </c>
      <c r="J619" s="4">
        <f t="shared" si="316"/>
        <v>1237.9701458509987</v>
      </c>
      <c r="K619" s="40">
        <f t="shared" si="317"/>
        <v>11.057562598685472</v>
      </c>
      <c r="L619" s="40">
        <f t="shared" si="301"/>
        <v>0</v>
      </c>
      <c r="M619" s="10">
        <f t="shared" si="318"/>
        <v>1.1346205969835386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8.5995833239184183</v>
      </c>
      <c r="Q619" s="42">
        <f t="shared" si="320"/>
        <v>1.2712060552481306</v>
      </c>
      <c r="R619" s="4">
        <f t="shared" si="321"/>
        <v>36433.545268952948</v>
      </c>
      <c r="S619">
        <f t="shared" si="302"/>
        <v>3.643354526895295E-5</v>
      </c>
      <c r="T619" s="41">
        <f t="shared" si="303"/>
        <v>7.8841698999968825E-4</v>
      </c>
      <c r="U619" s="42">
        <f t="shared" si="322"/>
        <v>6.4693588992268986E-2</v>
      </c>
      <c r="V619" s="42">
        <f t="shared" si="323"/>
        <v>0.13139521318178174</v>
      </c>
      <c r="W619" s="42">
        <f t="shared" si="324"/>
        <v>0.13136488600748036</v>
      </c>
      <c r="X619" s="42">
        <f t="shared" si="325"/>
        <v>3.0327174301375548E-5</v>
      </c>
      <c r="Y619" s="42">
        <f t="shared" si="299"/>
        <v>2.6023889703489698E-3</v>
      </c>
      <c r="Z619" s="10">
        <f t="shared" si="326"/>
        <v>3.300777384756763</v>
      </c>
      <c r="AA619">
        <f t="shared" si="304"/>
        <v>1134442.8893640051</v>
      </c>
      <c r="AB619" s="10">
        <f t="shared" si="305"/>
        <v>1.1344428893640051</v>
      </c>
      <c r="AC619" s="10">
        <f t="shared" si="306"/>
        <v>1.0334428893640051</v>
      </c>
      <c r="AD619" s="3">
        <f t="shared" si="307"/>
        <v>149.88294261987019</v>
      </c>
      <c r="AI619" s="94">
        <f t="shared" si="308"/>
        <v>0.13136488600748036</v>
      </c>
    </row>
    <row r="620" spans="2:35">
      <c r="B620" s="39">
        <f t="shared" si="309"/>
        <v>592</v>
      </c>
      <c r="C620" s="42">
        <f t="shared" si="310"/>
        <v>10.647482014386485</v>
      </c>
      <c r="D620" s="10">
        <f t="shared" si="311"/>
        <v>4.3525179856134173</v>
      </c>
      <c r="E620" s="40">
        <f t="shared" si="312"/>
        <v>37.294964028773165</v>
      </c>
      <c r="F620" s="40">
        <f t="shared" si="313"/>
        <v>46</v>
      </c>
      <c r="G620" s="3">
        <f t="shared" si="314"/>
        <v>63.705035971226835</v>
      </c>
      <c r="H620" s="3">
        <f t="shared" si="315"/>
        <v>111.95687429327049</v>
      </c>
      <c r="I620">
        <f t="shared" si="300"/>
        <v>1.1195687429327048E-4</v>
      </c>
      <c r="J620" s="4">
        <f t="shared" si="316"/>
        <v>1240.076424296029</v>
      </c>
      <c r="K620" s="40">
        <f t="shared" si="317"/>
        <v>11.076375900310104</v>
      </c>
      <c r="L620" s="40">
        <f t="shared" si="301"/>
        <v>0</v>
      </c>
      <c r="M620" s="10">
        <f t="shared" si="318"/>
        <v>1.1344428893640051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8.5991536424331976</v>
      </c>
      <c r="Q620" s="42">
        <f t="shared" si="320"/>
        <v>1.273297611261508</v>
      </c>
      <c r="R620" s="4">
        <f t="shared" si="321"/>
        <v>36278.804033385844</v>
      </c>
      <c r="S620">
        <f t="shared" si="302"/>
        <v>3.6278804033385844E-5</v>
      </c>
      <c r="T620" s="41">
        <f t="shared" si="303"/>
        <v>7.8857173123525535E-4</v>
      </c>
      <c r="U620" s="42">
        <f t="shared" si="322"/>
        <v>6.4418821169921911E-2</v>
      </c>
      <c r="V620" s="42">
        <f t="shared" si="323"/>
        <v>0.13137005205200539</v>
      </c>
      <c r="W620" s="42">
        <f t="shared" si="324"/>
        <v>0.13134230079463646</v>
      </c>
      <c r="X620" s="42">
        <f t="shared" si="325"/>
        <v>2.7751257368924254E-5</v>
      </c>
      <c r="Y620" s="42">
        <f t="shared" si="299"/>
        <v>2.6024470136581986E-3</v>
      </c>
      <c r="Z620" s="10">
        <f t="shared" si="326"/>
        <v>3.3002032796453467</v>
      </c>
      <c r="AA620">
        <f t="shared" si="304"/>
        <v>1134263.142360199</v>
      </c>
      <c r="AB620" s="10">
        <f t="shared" si="305"/>
        <v>1.134263142360199</v>
      </c>
      <c r="AC620" s="10">
        <f t="shared" si="306"/>
        <v>1.033263142360199</v>
      </c>
      <c r="AD620" s="3">
        <f t="shared" si="307"/>
        <v>149.85687343875259</v>
      </c>
      <c r="AI620" s="94">
        <f t="shared" si="308"/>
        <v>0.13134230079463646</v>
      </c>
    </row>
    <row r="621" spans="2:35">
      <c r="B621" s="39">
        <f t="shared" si="309"/>
        <v>593</v>
      </c>
      <c r="C621" s="42">
        <f t="shared" si="310"/>
        <v>10.665467625897273</v>
      </c>
      <c r="D621" s="10">
        <f t="shared" si="311"/>
        <v>4.3345323741026291</v>
      </c>
      <c r="E621" s="40">
        <f t="shared" si="312"/>
        <v>37.330935251794742</v>
      </c>
      <c r="F621" s="40">
        <f t="shared" si="313"/>
        <v>46</v>
      </c>
      <c r="G621" s="3">
        <f t="shared" si="314"/>
        <v>63.669064748205258</v>
      </c>
      <c r="H621" s="3">
        <f t="shared" si="315"/>
        <v>111.95687429327049</v>
      </c>
      <c r="I621">
        <f t="shared" si="300"/>
        <v>1.1195687429327048E-4</v>
      </c>
      <c r="J621" s="4">
        <f t="shared" si="316"/>
        <v>1242.1847352397999</v>
      </c>
      <c r="K621" s="40">
        <f t="shared" si="317"/>
        <v>11.09520735623525</v>
      </c>
      <c r="L621" s="40">
        <f t="shared" si="301"/>
        <v>0</v>
      </c>
      <c r="M621" s="10">
        <f t="shared" si="318"/>
        <v>1.134263142360199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8.5987189832634314</v>
      </c>
      <c r="Q621" s="42">
        <f t="shared" si="320"/>
        <v>1.2753892730015643</v>
      </c>
      <c r="R621" s="4">
        <f t="shared" si="321"/>
        <v>36124.084921348222</v>
      </c>
      <c r="S621">
        <f t="shared" si="302"/>
        <v>3.6124084921348221E-5</v>
      </c>
      <c r="T621" s="41">
        <f t="shared" si="303"/>
        <v>7.88726450347293E-4</v>
      </c>
      <c r="U621" s="42">
        <f t="shared" si="322"/>
        <v>6.4144092631441191E-2</v>
      </c>
      <c r="V621" s="42">
        <f t="shared" si="323"/>
        <v>0.1313446305487789</v>
      </c>
      <c r="W621" s="42">
        <f t="shared" si="324"/>
        <v>0.13131945639241185</v>
      </c>
      <c r="X621" s="42">
        <f t="shared" si="325"/>
        <v>2.5174156367047118E-5</v>
      </c>
      <c r="Y621" s="42">
        <f t="shared" si="299"/>
        <v>2.6024996694779096E-3</v>
      </c>
      <c r="Z621" s="10">
        <f t="shared" si="326"/>
        <v>3.2996226617377595</v>
      </c>
      <c r="AA621">
        <f t="shared" si="304"/>
        <v>1134081.3562601111</v>
      </c>
      <c r="AB621" s="10">
        <f t="shared" si="305"/>
        <v>1.1340813562601111</v>
      </c>
      <c r="AC621" s="10">
        <f t="shared" si="306"/>
        <v>1.0330813562601111</v>
      </c>
      <c r="AD621" s="3">
        <f t="shared" si="307"/>
        <v>149.83050852213358</v>
      </c>
      <c r="AI621" s="94">
        <f t="shared" si="308"/>
        <v>0.13131945639241185</v>
      </c>
    </row>
    <row r="622" spans="2:35">
      <c r="B622" s="39">
        <f t="shared" si="309"/>
        <v>594</v>
      </c>
      <c r="C622" s="42">
        <f t="shared" si="310"/>
        <v>10.683453237408061</v>
      </c>
      <c r="D622" s="10">
        <f t="shared" si="311"/>
        <v>4.316546762591841</v>
      </c>
      <c r="E622" s="40">
        <f t="shared" si="312"/>
        <v>37.366906474816318</v>
      </c>
      <c r="F622" s="40">
        <f t="shared" si="313"/>
        <v>46</v>
      </c>
      <c r="G622" s="3">
        <f t="shared" si="314"/>
        <v>63.633093525183682</v>
      </c>
      <c r="H622" s="3">
        <f t="shared" si="315"/>
        <v>111.95687429327049</v>
      </c>
      <c r="I622">
        <f t="shared" si="300"/>
        <v>1.1195687429327048E-4</v>
      </c>
      <c r="J622" s="4">
        <f t="shared" si="316"/>
        <v>1244.2950786823112</v>
      </c>
      <c r="K622" s="40">
        <f t="shared" si="317"/>
        <v>11.114056966460909</v>
      </c>
      <c r="L622" s="40">
        <f t="shared" si="301"/>
        <v>0</v>
      </c>
      <c r="M622" s="10">
        <f t="shared" si="318"/>
        <v>1.1340813562601111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8.598279345496648</v>
      </c>
      <c r="Q622" s="42">
        <f t="shared" si="320"/>
        <v>1.2774810416901692</v>
      </c>
      <c r="R622" s="4">
        <f t="shared" si="321"/>
        <v>35969.388152174441</v>
      </c>
      <c r="S622">
        <f t="shared" si="302"/>
        <v>3.5969388152174438E-5</v>
      </c>
      <c r="T622" s="41">
        <f t="shared" si="303"/>
        <v>7.8888114711646675E-4</v>
      </c>
      <c r="U622" s="42">
        <f t="shared" si="322"/>
        <v>6.3869403766290064E-2</v>
      </c>
      <c r="V622" s="42">
        <f t="shared" si="323"/>
        <v>0.13131894871910441</v>
      </c>
      <c r="W622" s="42">
        <f t="shared" si="324"/>
        <v>0.13129635283740773</v>
      </c>
      <c r="X622" s="42">
        <f t="shared" si="325"/>
        <v>2.2595881696674258E-5</v>
      </c>
      <c r="Y622" s="42">
        <f t="shared" si="299"/>
        <v>2.6025469348357343E-3</v>
      </c>
      <c r="Z622" s="10">
        <f t="shared" si="326"/>
        <v>3.2990355319665237</v>
      </c>
      <c r="AA622">
        <f t="shared" si="304"/>
        <v>1133897.5313557056</v>
      </c>
      <c r="AB622" s="10">
        <f t="shared" si="305"/>
        <v>1.1338975313557056</v>
      </c>
      <c r="AC622" s="10">
        <f t="shared" si="306"/>
        <v>1.0328975313557056</v>
      </c>
      <c r="AD622" s="3">
        <f t="shared" si="307"/>
        <v>149.80384791235758</v>
      </c>
      <c r="AI622" s="94">
        <f t="shared" si="308"/>
        <v>0.13129635283740773</v>
      </c>
    </row>
    <row r="623" spans="2:35">
      <c r="B623" s="39">
        <f t="shared" si="309"/>
        <v>595</v>
      </c>
      <c r="C623" s="42">
        <f t="shared" si="310"/>
        <v>10.701438848918849</v>
      </c>
      <c r="D623" s="10">
        <f t="shared" si="311"/>
        <v>4.2985611510810529</v>
      </c>
      <c r="E623" s="40">
        <f t="shared" si="312"/>
        <v>37.402877697837894</v>
      </c>
      <c r="F623" s="40">
        <f t="shared" si="313"/>
        <v>46</v>
      </c>
      <c r="G623" s="3">
        <f t="shared" si="314"/>
        <v>63.597122302162106</v>
      </c>
      <c r="H623" s="3">
        <f t="shared" si="315"/>
        <v>111.95687429327049</v>
      </c>
      <c r="I623">
        <f t="shared" si="300"/>
        <v>1.1195687429327048E-4</v>
      </c>
      <c r="J623" s="4">
        <f t="shared" si="316"/>
        <v>1246.4074546235638</v>
      </c>
      <c r="K623" s="40">
        <f t="shared" si="317"/>
        <v>11.13292473098709</v>
      </c>
      <c r="L623" s="40">
        <f t="shared" si="301"/>
        <v>0</v>
      </c>
      <c r="M623" s="10">
        <f t="shared" si="318"/>
        <v>1.1338975313557056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8.5978347282113177</v>
      </c>
      <c r="Q623" s="42">
        <f t="shared" si="320"/>
        <v>1.2795729185497897</v>
      </c>
      <c r="R623" s="4">
        <f t="shared" si="321"/>
        <v>35814.713945198913</v>
      </c>
      <c r="S623">
        <f t="shared" si="302"/>
        <v>3.5814713945198913E-5</v>
      </c>
      <c r="T623" s="41">
        <f t="shared" si="303"/>
        <v>7.8903582132344231E-4</v>
      </c>
      <c r="U623" s="42">
        <f t="shared" si="322"/>
        <v>6.359475496393191E-2</v>
      </c>
      <c r="V623" s="42">
        <f t="shared" si="323"/>
        <v>0.13129300661032969</v>
      </c>
      <c r="W623" s="42">
        <f t="shared" si="324"/>
        <v>0.13127299016673047</v>
      </c>
      <c r="X623" s="42">
        <f t="shared" si="325"/>
        <v>2.0016443599224498E-5</v>
      </c>
      <c r="Y623" s="42">
        <f t="shared" si="299"/>
        <v>2.6025888067709112E-3</v>
      </c>
      <c r="Z623" s="10">
        <f t="shared" si="326"/>
        <v>3.2984418912763855</v>
      </c>
      <c r="AA623">
        <f t="shared" si="304"/>
        <v>1133711.6679427731</v>
      </c>
      <c r="AB623" s="10">
        <f t="shared" si="305"/>
        <v>1.133711667942773</v>
      </c>
      <c r="AC623" s="10">
        <f t="shared" si="306"/>
        <v>1.032711667942773</v>
      </c>
      <c r="AD623" s="3">
        <f t="shared" si="307"/>
        <v>149.77689165232385</v>
      </c>
      <c r="AI623" s="94">
        <f t="shared" si="308"/>
        <v>0.13127299016673047</v>
      </c>
    </row>
    <row r="624" spans="2:35">
      <c r="B624" s="39">
        <f t="shared" si="309"/>
        <v>596</v>
      </c>
      <c r="C624" s="42">
        <f t="shared" si="310"/>
        <v>10.719424460429638</v>
      </c>
      <c r="D624" s="10">
        <f t="shared" si="311"/>
        <v>4.2805755395702647</v>
      </c>
      <c r="E624" s="40">
        <f t="shared" si="312"/>
        <v>37.438848920859471</v>
      </c>
      <c r="F624" s="40">
        <f t="shared" si="313"/>
        <v>46</v>
      </c>
      <c r="G624" s="3">
        <f t="shared" si="314"/>
        <v>63.561151079140529</v>
      </c>
      <c r="H624" s="3">
        <f t="shared" si="315"/>
        <v>111.95687429327049</v>
      </c>
      <c r="I624">
        <f t="shared" si="300"/>
        <v>1.1195687429327048E-4</v>
      </c>
      <c r="J624" s="4">
        <f t="shared" si="316"/>
        <v>1248.5218630635568</v>
      </c>
      <c r="K624" s="40">
        <f t="shared" si="317"/>
        <v>11.151810649813783</v>
      </c>
      <c r="L624" s="40">
        <f t="shared" si="301"/>
        <v>0</v>
      </c>
      <c r="M624" s="10">
        <f t="shared" si="318"/>
        <v>1.133711667942773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8.5973851304764803</v>
      </c>
      <c r="Q624" s="42">
        <f t="shared" si="320"/>
        <v>1.2816649048034974</v>
      </c>
      <c r="R624" s="4">
        <f t="shared" si="321"/>
        <v>35660.062519756029</v>
      </c>
      <c r="S624">
        <f t="shared" si="302"/>
        <v>3.5660062519756029E-5</v>
      </c>
      <c r="T624" s="41">
        <f t="shared" si="303"/>
        <v>7.8919047274888512E-4</v>
      </c>
      <c r="U624" s="42">
        <f t="shared" si="322"/>
        <v>6.3320146613829995E-2</v>
      </c>
      <c r="V624" s="42">
        <f t="shared" si="323"/>
        <v>0.13126680427045023</v>
      </c>
      <c r="W624" s="42">
        <f t="shared" si="324"/>
        <v>0.13124936841797263</v>
      </c>
      <c r="X624" s="42">
        <f t="shared" si="325"/>
        <v>1.7435852477598601E-5</v>
      </c>
      <c r="Y624" s="42">
        <f t="shared" si="299"/>
        <v>2.6026252823346161E-3</v>
      </c>
      <c r="Z624" s="10">
        <f t="shared" si="326"/>
        <v>3.2978417406247038</v>
      </c>
      <c r="AA624">
        <f t="shared" si="304"/>
        <v>1133523.7663210547</v>
      </c>
      <c r="AB624" s="10">
        <f t="shared" si="305"/>
        <v>1.1335237663210547</v>
      </c>
      <c r="AC624" s="10">
        <f t="shared" si="306"/>
        <v>1.0325237663210547</v>
      </c>
      <c r="AD624" s="3">
        <f t="shared" si="307"/>
        <v>149.74963978550466</v>
      </c>
      <c r="AI624" s="94">
        <f t="shared" si="308"/>
        <v>0.13124936841797263</v>
      </c>
    </row>
    <row r="625" spans="2:35">
      <c r="B625" s="39">
        <f t="shared" si="309"/>
        <v>597</v>
      </c>
      <c r="C625" s="42">
        <f t="shared" si="310"/>
        <v>10.737410071940426</v>
      </c>
      <c r="D625" s="10">
        <f t="shared" si="311"/>
        <v>4.2625899280594766</v>
      </c>
      <c r="E625" s="40">
        <f t="shared" si="312"/>
        <v>37.474820143881047</v>
      </c>
      <c r="F625" s="40">
        <f t="shared" si="313"/>
        <v>46</v>
      </c>
      <c r="G625" s="3">
        <f t="shared" si="314"/>
        <v>63.525179856118953</v>
      </c>
      <c r="H625" s="3">
        <f t="shared" si="315"/>
        <v>111.95687429327049</v>
      </c>
      <c r="I625">
        <f t="shared" si="300"/>
        <v>1.1195687429327048E-4</v>
      </c>
      <c r="J625" s="4">
        <f t="shared" si="316"/>
        <v>1250.6383040022909</v>
      </c>
      <c r="K625" s="40">
        <f t="shared" si="317"/>
        <v>11.170714722940994</v>
      </c>
      <c r="L625" s="40">
        <f t="shared" si="301"/>
        <v>0</v>
      </c>
      <c r="M625" s="10">
        <f t="shared" si="318"/>
        <v>1.1335237663210547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8.5969305513520329</v>
      </c>
      <c r="Q625" s="42">
        <f t="shared" si="320"/>
        <v>1.2837570016749742</v>
      </c>
      <c r="R625" s="4">
        <f t="shared" si="321"/>
        <v>35505.434095180186</v>
      </c>
      <c r="S625">
        <f t="shared" si="302"/>
        <v>3.5505434095180185E-5</v>
      </c>
      <c r="T625" s="41">
        <f t="shared" si="303"/>
        <v>7.8934510117346099E-4</v>
      </c>
      <c r="U625" s="42">
        <f t="shared" si="322"/>
        <v>6.3045579105447655E-2</v>
      </c>
      <c r="V625" s="42">
        <f t="shared" si="323"/>
        <v>0.13124034174790425</v>
      </c>
      <c r="W625" s="42">
        <f t="shared" si="324"/>
        <v>0.131225487629229</v>
      </c>
      <c r="X625" s="42">
        <f t="shared" si="325"/>
        <v>1.4854118675244887E-5</v>
      </c>
      <c r="Y625" s="42">
        <f t="shared" si="299"/>
        <v>2.602656358589825E-3</v>
      </c>
      <c r="Z625" s="10">
        <f t="shared" si="326"/>
        <v>3.2972350809812441</v>
      </c>
      <c r="AA625">
        <f t="shared" si="304"/>
        <v>1133333.8267941745</v>
      </c>
      <c r="AB625" s="10">
        <f t="shared" si="305"/>
        <v>1.1333338267941746</v>
      </c>
      <c r="AC625" s="10">
        <f t="shared" si="306"/>
        <v>1.0323338267941746</v>
      </c>
      <c r="AD625" s="3">
        <f t="shared" si="307"/>
        <v>149.72209235593542</v>
      </c>
      <c r="AI625" s="94">
        <f t="shared" si="308"/>
        <v>0.131225487629229</v>
      </c>
    </row>
    <row r="626" spans="2:35">
      <c r="B626" s="39">
        <f t="shared" si="309"/>
        <v>598</v>
      </c>
      <c r="C626" s="42">
        <f t="shared" si="310"/>
        <v>10.755395683451214</v>
      </c>
      <c r="D626" s="10">
        <f t="shared" si="311"/>
        <v>4.2446043165486884</v>
      </c>
      <c r="E626" s="40">
        <f t="shared" si="312"/>
        <v>37.510791366902623</v>
      </c>
      <c r="F626" s="40">
        <f t="shared" si="313"/>
        <v>46</v>
      </c>
      <c r="G626" s="3">
        <f t="shared" si="314"/>
        <v>63.489208633097377</v>
      </c>
      <c r="H626" s="3">
        <f t="shared" si="315"/>
        <v>111.95687429327049</v>
      </c>
      <c r="I626">
        <f t="shared" si="300"/>
        <v>1.1195687429327048E-4</v>
      </c>
      <c r="J626" s="4">
        <f t="shared" si="316"/>
        <v>1252.7567774397653</v>
      </c>
      <c r="K626" s="40">
        <f t="shared" si="317"/>
        <v>11.189636950368719</v>
      </c>
      <c r="L626" s="40">
        <f t="shared" si="301"/>
        <v>0</v>
      </c>
      <c r="M626" s="10">
        <f t="shared" si="318"/>
        <v>1.1333338267941746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8.5964709898885605</v>
      </c>
      <c r="Q626" s="42">
        <f t="shared" si="320"/>
        <v>1.28584921038852</v>
      </c>
      <c r="R626" s="4">
        <f t="shared" si="321"/>
        <v>35350.828890805795</v>
      </c>
      <c r="S626">
        <f t="shared" si="302"/>
        <v>3.5350828890805798E-5</v>
      </c>
      <c r="T626" s="41">
        <f t="shared" si="303"/>
        <v>7.8949970637783539E-4</v>
      </c>
      <c r="U626" s="42">
        <f t="shared" si="322"/>
        <v>6.2771052828248214E-2</v>
      </c>
      <c r="V626" s="42">
        <f t="shared" si="323"/>
        <v>0.13121361909165782</v>
      </c>
      <c r="W626" s="42">
        <f t="shared" si="324"/>
        <v>0.13120134783908768</v>
      </c>
      <c r="X626" s="42">
        <f t="shared" si="325"/>
        <v>1.2271252570139612E-5</v>
      </c>
      <c r="Y626" s="42">
        <f t="shared" si="299"/>
        <v>2.6026820326113783E-3</v>
      </c>
      <c r="Z626" s="10">
        <f t="shared" si="326"/>
        <v>3.2966219133282335</v>
      </c>
      <c r="AA626">
        <f t="shared" si="304"/>
        <v>1133141.849669659</v>
      </c>
      <c r="AB626" s="10">
        <f t="shared" si="305"/>
        <v>1.133141849669659</v>
      </c>
      <c r="AC626" s="10">
        <f t="shared" si="306"/>
        <v>1.0321418496696591</v>
      </c>
      <c r="AD626" s="3">
        <f t="shared" si="307"/>
        <v>149.69424940821742</v>
      </c>
      <c r="AI626" s="94">
        <f t="shared" si="308"/>
        <v>0.13120134783908768</v>
      </c>
    </row>
    <row r="627" spans="2:35">
      <c r="B627" s="39">
        <f t="shared" si="309"/>
        <v>599</v>
      </c>
      <c r="C627" s="42">
        <f t="shared" si="310"/>
        <v>10.773381294962002</v>
      </c>
      <c r="D627" s="10">
        <f t="shared" si="311"/>
        <v>4.2266187050379003</v>
      </c>
      <c r="E627" s="40">
        <f t="shared" si="312"/>
        <v>37.546762589924199</v>
      </c>
      <c r="F627" s="40">
        <f t="shared" si="313"/>
        <v>46</v>
      </c>
      <c r="G627" s="3">
        <f t="shared" si="314"/>
        <v>63.453237410075801</v>
      </c>
      <c r="H627" s="3">
        <f t="shared" si="315"/>
        <v>111.95687429327049</v>
      </c>
      <c r="I627">
        <f t="shared" si="300"/>
        <v>1.1195687429327048E-4</v>
      </c>
      <c r="J627" s="4">
        <f t="shared" si="316"/>
        <v>1254.8772833759808</v>
      </c>
      <c r="K627" s="40">
        <f t="shared" si="317"/>
        <v>11.208577332096963</v>
      </c>
      <c r="L627" s="40">
        <f t="shared" si="301"/>
        <v>0</v>
      </c>
      <c r="M627" s="10">
        <f t="shared" si="318"/>
        <v>1.133141849669659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8.5960064451273599</v>
      </c>
      <c r="Q627" s="42">
        <f t="shared" si="320"/>
        <v>1.2879415321690584</v>
      </c>
      <c r="R627" s="4">
        <f t="shared" si="321"/>
        <v>35196.247125967231</v>
      </c>
      <c r="S627">
        <f t="shared" si="302"/>
        <v>3.5196247125967232E-5</v>
      </c>
      <c r="T627" s="41">
        <f t="shared" si="303"/>
        <v>7.8965428814267399E-4</v>
      </c>
      <c r="U627" s="42">
        <f t="shared" si="322"/>
        <v>6.249656817169498E-2</v>
      </c>
      <c r="V627" s="42">
        <f t="shared" si="323"/>
        <v>0.13118663635122144</v>
      </c>
      <c r="W627" s="42">
        <f t="shared" si="324"/>
        <v>0.13117694908663283</v>
      </c>
      <c r="X627" s="42">
        <f t="shared" si="325"/>
        <v>9.6872645886092457E-6</v>
      </c>
      <c r="Y627" s="42">
        <f t="shared" si="299"/>
        <v>2.6027023014860711E-3</v>
      </c>
      <c r="Z627" s="10">
        <f t="shared" si="326"/>
        <v>3.2960022386604417</v>
      </c>
      <c r="AA627">
        <f t="shared" si="304"/>
        <v>1132947.8352589607</v>
      </c>
      <c r="AB627" s="10">
        <f t="shared" si="305"/>
        <v>1.1329478352589608</v>
      </c>
      <c r="AC627" s="10">
        <f t="shared" si="306"/>
        <v>1.0319478352589608</v>
      </c>
      <c r="AD627" s="3">
        <f t="shared" si="307"/>
        <v>149.66611098752151</v>
      </c>
      <c r="AI627" s="94">
        <f t="shared" si="308"/>
        <v>0.13117694908663283</v>
      </c>
    </row>
    <row r="628" spans="2:35">
      <c r="B628" s="39">
        <f t="shared" si="309"/>
        <v>600</v>
      </c>
      <c r="C628" s="42">
        <f t="shared" si="310"/>
        <v>10.79136690647279</v>
      </c>
      <c r="D628" s="10">
        <f t="shared" si="311"/>
        <v>4.2086330935271121</v>
      </c>
      <c r="E628" s="40">
        <f t="shared" si="312"/>
        <v>37.582733812945776</v>
      </c>
      <c r="F628" s="40">
        <f t="shared" si="313"/>
        <v>46</v>
      </c>
      <c r="G628" s="3">
        <f t="shared" si="314"/>
        <v>63.417266187054224</v>
      </c>
      <c r="H628" s="3">
        <f t="shared" si="315"/>
        <v>111.95687429327049</v>
      </c>
      <c r="I628">
        <f t="shared" si="300"/>
        <v>1.1195687429327048E-4</v>
      </c>
      <c r="J628" s="4">
        <f t="shared" si="316"/>
        <v>1256.9998218109367</v>
      </c>
      <c r="K628" s="40">
        <f t="shared" si="317"/>
        <v>11.22753586812572</v>
      </c>
      <c r="L628" s="40">
        <f t="shared" si="301"/>
        <v>0</v>
      </c>
      <c r="M628" s="10">
        <f t="shared" si="318"/>
        <v>1.1329478352589608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8.5955369161005049</v>
      </c>
      <c r="Q628" s="42">
        <f t="shared" si="320"/>
        <v>1.290033968242144</v>
      </c>
      <c r="R628" s="4">
        <f t="shared" si="321"/>
        <v>35041.689019998914</v>
      </c>
      <c r="S628">
        <f t="shared" si="302"/>
        <v>3.5041689019998912E-5</v>
      </c>
      <c r="T628" s="41">
        <f t="shared" si="303"/>
        <v>7.8980884624864226E-4</v>
      </c>
      <c r="U628" s="42">
        <f t="shared" si="322"/>
        <v>6.2222125525251269E-2</v>
      </c>
      <c r="V628" s="42">
        <f t="shared" si="323"/>
        <v>0.13115939357659909</v>
      </c>
      <c r="W628" s="42">
        <f t="shared" si="324"/>
        <v>0.1311522914114476</v>
      </c>
      <c r="X628" s="42">
        <f t="shared" si="325"/>
        <v>7.1021651514846518E-6</v>
      </c>
      <c r="Y628" s="42">
        <f t="shared" si="299"/>
        <v>2.6027171623126308E-3</v>
      </c>
      <c r="Z628" s="10">
        <f t="shared" si="326"/>
        <v>3.2953760579851257</v>
      </c>
      <c r="AA628">
        <f t="shared" si="304"/>
        <v>1132751.7838774438</v>
      </c>
      <c r="AB628" s="10">
        <f t="shared" si="305"/>
        <v>1.1327517838774437</v>
      </c>
      <c r="AC628" s="10">
        <f t="shared" si="306"/>
        <v>1.0317517838774437</v>
      </c>
      <c r="AD628" s="3">
        <f t="shared" si="307"/>
        <v>149.63767713958575</v>
      </c>
      <c r="AI628" s="94">
        <f t="shared" si="308"/>
        <v>0.1311522914114476</v>
      </c>
    </row>
    <row r="629" spans="2:35">
      <c r="B629" s="39">
        <f t="shared" si="309"/>
        <v>601</v>
      </c>
      <c r="C629" s="42">
        <f t="shared" si="310"/>
        <v>10.809352517983578</v>
      </c>
      <c r="D629" s="10">
        <f t="shared" si="311"/>
        <v>4.190647482016324</v>
      </c>
      <c r="E629" s="40">
        <f t="shared" si="312"/>
        <v>37.618705035967352</v>
      </c>
      <c r="F629" s="40">
        <f t="shared" si="313"/>
        <v>46</v>
      </c>
      <c r="G629" s="3">
        <f t="shared" si="314"/>
        <v>63.381294964032648</v>
      </c>
      <c r="H629" s="3">
        <f t="shared" si="315"/>
        <v>111.95687429327049</v>
      </c>
      <c r="I629">
        <f t="shared" si="300"/>
        <v>1.1195687429327048E-4</v>
      </c>
      <c r="J629" s="4">
        <f t="shared" si="316"/>
        <v>1259.1243927446335</v>
      </c>
      <c r="K629" s="40">
        <f t="shared" si="317"/>
        <v>11.246512558454993</v>
      </c>
      <c r="L629" s="40">
        <f t="shared" si="301"/>
        <v>0</v>
      </c>
      <c r="M629" s="10">
        <f t="shared" si="318"/>
        <v>1.1327517838774437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8.5950624018307789</v>
      </c>
      <c r="Q629" s="42">
        <f t="shared" si="320"/>
        <v>1.2921265198339691</v>
      </c>
      <c r="R629" s="4">
        <f t="shared" si="321"/>
        <v>34887.154792235211</v>
      </c>
      <c r="S629">
        <f t="shared" si="302"/>
        <v>3.4887154792235209E-5</v>
      </c>
      <c r="T629" s="41">
        <f t="shared" si="303"/>
        <v>7.89963380476406E-4</v>
      </c>
      <c r="U629" s="42">
        <f t="shared" si="322"/>
        <v>6.1947725278380376E-2</v>
      </c>
      <c r="V629" s="42">
        <f t="shared" si="323"/>
        <v>0.13113189081831225</v>
      </c>
      <c r="W629" s="42">
        <f t="shared" si="324"/>
        <v>0.13112737485361223</v>
      </c>
      <c r="X629" s="42">
        <f t="shared" si="325"/>
        <v>4.5159647000247993E-6</v>
      </c>
      <c r="Y629" s="42">
        <f t="shared" si="299"/>
        <v>2.6027266122017525E-3</v>
      </c>
      <c r="Z629" s="10">
        <f t="shared" si="326"/>
        <v>3.2947433723220398</v>
      </c>
      <c r="AA629">
        <f t="shared" si="304"/>
        <v>1132553.6958443827</v>
      </c>
      <c r="AB629" s="10">
        <f t="shared" si="305"/>
        <v>1.1325536958443827</v>
      </c>
      <c r="AC629" s="10">
        <f t="shared" si="306"/>
        <v>1.0315536958443827</v>
      </c>
      <c r="AD629" s="3">
        <f t="shared" si="307"/>
        <v>149.60894791071541</v>
      </c>
      <c r="AI629" s="94">
        <f t="shared" si="308"/>
        <v>0.13112737485361223</v>
      </c>
    </row>
    <row r="630" spans="2:35">
      <c r="B630" s="39">
        <f t="shared" si="309"/>
        <v>602</v>
      </c>
      <c r="C630" s="42">
        <f t="shared" si="310"/>
        <v>10.827338129494366</v>
      </c>
      <c r="D630" s="10">
        <f t="shared" si="311"/>
        <v>4.1726618705055358</v>
      </c>
      <c r="E630" s="40">
        <f t="shared" si="312"/>
        <v>37.654676258988928</v>
      </c>
      <c r="F630" s="40">
        <f t="shared" si="313"/>
        <v>46</v>
      </c>
      <c r="G630" s="3">
        <f t="shared" si="314"/>
        <v>63.345323741011072</v>
      </c>
      <c r="H630" s="3">
        <f t="shared" si="315"/>
        <v>111.95687429327049</v>
      </c>
      <c r="I630">
        <f t="shared" si="300"/>
        <v>1.1195687429327048E-4</v>
      </c>
      <c r="J630" s="4">
        <f t="shared" si="316"/>
        <v>1261.2509961770711</v>
      </c>
      <c r="K630" s="40">
        <f t="shared" si="317"/>
        <v>11.265507403084783</v>
      </c>
      <c r="L630" s="40">
        <f t="shared" si="301"/>
        <v>0</v>
      </c>
      <c r="M630" s="10">
        <f t="shared" si="318"/>
        <v>1.1325536958443827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8.5945829013316803</v>
      </c>
      <c r="Q630" s="42">
        <f t="shared" si="320"/>
        <v>1.2942191881713705</v>
      </c>
      <c r="R630" s="4">
        <f t="shared" si="321"/>
        <v>34732.644662010549</v>
      </c>
      <c r="S630">
        <f t="shared" si="302"/>
        <v>3.4732644662010547E-5</v>
      </c>
      <c r="T630" s="41">
        <f t="shared" si="303"/>
        <v>7.9011789060663066E-4</v>
      </c>
      <c r="U630" s="42">
        <f t="shared" si="322"/>
        <v>6.1673367820545652E-2</v>
      </c>
      <c r="V630" s="42">
        <f t="shared" si="323"/>
        <v>0.13110412812735103</v>
      </c>
      <c r="W630" s="42">
        <f t="shared" si="324"/>
        <v>0.13110219945370391</v>
      </c>
      <c r="X630" s="42">
        <f t="shared" si="325"/>
        <v>1.9286736471224586E-6</v>
      </c>
      <c r="Y630" s="42">
        <f t="shared" si="299"/>
        <v>2.6027306482760272E-3</v>
      </c>
      <c r="Z630" s="10">
        <f t="shared" si="326"/>
        <v>3.2941041827033213</v>
      </c>
      <c r="AA630">
        <f t="shared" si="304"/>
        <v>1132353.5714829308</v>
      </c>
      <c r="AB630" s="10">
        <f t="shared" si="305"/>
        <v>1.1323535714829307</v>
      </c>
      <c r="AC630" s="10">
        <f t="shared" si="306"/>
        <v>1.0313535714829307</v>
      </c>
      <c r="AD630" s="3">
        <f t="shared" si="307"/>
        <v>149.57992334777819</v>
      </c>
      <c r="AI630" s="94">
        <f t="shared" si="308"/>
        <v>0.13110219945370391</v>
      </c>
    </row>
    <row r="631" spans="2:35">
      <c r="B631" s="39">
        <f t="shared" si="309"/>
        <v>603</v>
      </c>
      <c r="C631" s="42">
        <f t="shared" si="310"/>
        <v>10.845323741005155</v>
      </c>
      <c r="D631" s="10">
        <f t="shared" si="311"/>
        <v>4.1546762589947477</v>
      </c>
      <c r="E631" s="40">
        <f t="shared" si="312"/>
        <v>37.690647482010505</v>
      </c>
      <c r="F631" s="40">
        <f t="shared" si="313"/>
        <v>46</v>
      </c>
      <c r="G631" s="3">
        <f t="shared" si="314"/>
        <v>63.309352517989495</v>
      </c>
      <c r="H631" s="3">
        <f t="shared" si="315"/>
        <v>111.95687429327049</v>
      </c>
      <c r="I631">
        <f t="shared" si="300"/>
        <v>1.1195687429327048E-4</v>
      </c>
      <c r="J631" s="4">
        <f t="shared" si="316"/>
        <v>1263.3796321082496</v>
      </c>
      <c r="K631" s="40">
        <f t="shared" si="317"/>
        <v>11.28452040201509</v>
      </c>
      <c r="L631" s="40">
        <f t="shared" si="301"/>
        <v>0</v>
      </c>
      <c r="M631" s="10">
        <f t="shared" si="318"/>
        <v>1.1323535714829307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8.5940984136073162</v>
      </c>
      <c r="Q631" s="42">
        <f t="shared" si="320"/>
        <v>1.2963119744818357</v>
      </c>
      <c r="R631" s="4">
        <f t="shared" si="321"/>
        <v>34578.158848659303</v>
      </c>
      <c r="S631">
        <f t="shared" si="302"/>
        <v>3.4578158848659304E-5</v>
      </c>
      <c r="T631" s="41">
        <f t="shared" si="303"/>
        <v>7.9027237641998184E-4</v>
      </c>
      <c r="U631" s="42">
        <f t="shared" si="322"/>
        <v>6.1399053541210377E-2</v>
      </c>
      <c r="V631" s="42">
        <f t="shared" si="323"/>
        <v>0.13107610555532667</v>
      </c>
      <c r="W631" s="42">
        <f t="shared" si="324"/>
        <v>0.13107676525279288</v>
      </c>
      <c r="X631" s="42">
        <f t="shared" si="325"/>
        <v>-6.5969746620986314E-7</v>
      </c>
      <c r="Y631" s="42">
        <f t="shared" si="299"/>
        <v>2.6027292676702009E-3</v>
      </c>
      <c r="Z631" s="10">
        <f t="shared" si="326"/>
        <v>3.2934584901737831</v>
      </c>
      <c r="AA631">
        <f t="shared" si="304"/>
        <v>1132151.4111202084</v>
      </c>
      <c r="AB631" s="10">
        <f t="shared" si="305"/>
        <v>1.1321514111202085</v>
      </c>
      <c r="AC631" s="10">
        <f t="shared" si="306"/>
        <v>1.0311514111202085</v>
      </c>
      <c r="AD631" s="3">
        <f t="shared" si="307"/>
        <v>149.55060349821733</v>
      </c>
      <c r="AI631" s="94">
        <f t="shared" si="308"/>
        <v>0.13107676525279288</v>
      </c>
    </row>
    <row r="632" spans="2:35">
      <c r="B632" s="39">
        <f t="shared" si="309"/>
        <v>604</v>
      </c>
      <c r="C632" s="42">
        <f t="shared" si="310"/>
        <v>10.863309352515943</v>
      </c>
      <c r="D632" s="10">
        <f t="shared" si="311"/>
        <v>4.1366906474839595</v>
      </c>
      <c r="E632" s="40">
        <f t="shared" si="312"/>
        <v>37.726618705032081</v>
      </c>
      <c r="F632" s="40">
        <f t="shared" si="313"/>
        <v>46</v>
      </c>
      <c r="G632" s="3">
        <f t="shared" si="314"/>
        <v>63.273381294967919</v>
      </c>
      <c r="H632" s="3">
        <f t="shared" si="315"/>
        <v>111.95687429327049</v>
      </c>
      <c r="I632">
        <f t="shared" si="300"/>
        <v>1.1195687429327048E-4</v>
      </c>
      <c r="J632" s="4">
        <f t="shared" si="316"/>
        <v>1265.5103005381684</v>
      </c>
      <c r="K632" s="40">
        <f t="shared" si="317"/>
        <v>11.303551555245908</v>
      </c>
      <c r="L632" s="40">
        <f t="shared" si="301"/>
        <v>0</v>
      </c>
      <c r="M632" s="10">
        <f t="shared" si="318"/>
        <v>1.1321514111202085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8.593608937652613</v>
      </c>
      <c r="Q632" s="42">
        <f t="shared" si="320"/>
        <v>1.2984048799935102</v>
      </c>
      <c r="R632" s="4">
        <f t="shared" si="321"/>
        <v>34423.697571515884</v>
      </c>
      <c r="S632">
        <f t="shared" si="302"/>
        <v>3.4423697571515883E-5</v>
      </c>
      <c r="T632" s="41">
        <f t="shared" si="303"/>
        <v>7.9042683769712531E-4</v>
      </c>
      <c r="U632" s="42">
        <f t="shared" si="322"/>
        <v>6.1124782829837895E-2</v>
      </c>
      <c r="V632" s="42">
        <f t="shared" si="323"/>
        <v>0.13104782315425237</v>
      </c>
      <c r="W632" s="42">
        <f t="shared" si="324"/>
        <v>0.13105107229245352</v>
      </c>
      <c r="X632" s="42">
        <f t="shared" si="325"/>
        <v>-3.249138201155688E-6</v>
      </c>
      <c r="Y632" s="42">
        <f t="shared" si="299"/>
        <v>2.6027224675309515E-3</v>
      </c>
      <c r="Z632" s="10">
        <f t="shared" si="326"/>
        <v>3.2928062957906032</v>
      </c>
      <c r="AA632">
        <f t="shared" si="304"/>
        <v>1131947.2150872098</v>
      </c>
      <c r="AB632" s="10">
        <f t="shared" si="305"/>
        <v>1.1319472150872099</v>
      </c>
      <c r="AC632" s="10">
        <f t="shared" si="306"/>
        <v>1.0309472150872099</v>
      </c>
      <c r="AD632" s="3">
        <f t="shared" si="307"/>
        <v>149.52098841003769</v>
      </c>
      <c r="AI632" s="94">
        <f t="shared" si="308"/>
        <v>0.13105107229245352</v>
      </c>
    </row>
    <row r="633" spans="2:35">
      <c r="B633" s="39">
        <f t="shared" si="309"/>
        <v>605</v>
      </c>
      <c r="C633" s="42">
        <f t="shared" si="310"/>
        <v>10.881294964026731</v>
      </c>
      <c r="D633" s="10">
        <f t="shared" si="311"/>
        <v>4.1187050359731714</v>
      </c>
      <c r="E633" s="40">
        <f t="shared" si="312"/>
        <v>37.762589928053657</v>
      </c>
      <c r="F633" s="40">
        <f t="shared" si="313"/>
        <v>46</v>
      </c>
      <c r="G633" s="3">
        <f t="shared" si="314"/>
        <v>63.237410071946343</v>
      </c>
      <c r="H633" s="3">
        <f t="shared" si="315"/>
        <v>111.95687429327049</v>
      </c>
      <c r="I633">
        <f t="shared" si="300"/>
        <v>1.1195687429327048E-4</v>
      </c>
      <c r="J633" s="4">
        <f t="shared" si="316"/>
        <v>1267.6430014668281</v>
      </c>
      <c r="K633" s="40">
        <f t="shared" si="317"/>
        <v>11.322600862777247</v>
      </c>
      <c r="L633" s="40">
        <f t="shared" si="301"/>
        <v>0</v>
      </c>
      <c r="M633" s="10">
        <f t="shared" si="318"/>
        <v>1.1319472150872099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8.5931144724530775</v>
      </c>
      <c r="Q633" s="42">
        <f t="shared" si="320"/>
        <v>1.3004979059352038</v>
      </c>
      <c r="R633" s="4">
        <f t="shared" si="321"/>
        <v>34269.261049914683</v>
      </c>
      <c r="S633">
        <f t="shared" si="302"/>
        <v>3.4269261049914683E-5</v>
      </c>
      <c r="T633" s="41">
        <f t="shared" si="303"/>
        <v>7.9058127421872645E-4</v>
      </c>
      <c r="U633" s="42">
        <f t="shared" si="322"/>
        <v>6.0850556075891508E-2</v>
      </c>
      <c r="V633" s="42">
        <f t="shared" si="323"/>
        <v>0.13101928097675414</v>
      </c>
      <c r="W633" s="42">
        <f t="shared" si="324"/>
        <v>0.13102512061475252</v>
      </c>
      <c r="X633" s="42">
        <f t="shared" si="325"/>
        <v>-5.8396379983838287E-6</v>
      </c>
      <c r="Y633" s="42">
        <f t="shared" si="299"/>
        <v>2.6027102450171305E-3</v>
      </c>
      <c r="Z633" s="10">
        <f t="shared" si="326"/>
        <v>3.2921476006236023</v>
      </c>
      <c r="AA633">
        <f t="shared" si="304"/>
        <v>1131740.9837188842</v>
      </c>
      <c r="AB633" s="10">
        <f t="shared" si="305"/>
        <v>1.1317409837188841</v>
      </c>
      <c r="AC633" s="10">
        <f t="shared" si="306"/>
        <v>1.0307409837188841</v>
      </c>
      <c r="AD633" s="3">
        <f t="shared" si="307"/>
        <v>149.49107813181786</v>
      </c>
      <c r="AI633" s="94">
        <f t="shared" si="308"/>
        <v>0.13102512061475252</v>
      </c>
    </row>
    <row r="634" spans="2:35">
      <c r="B634" s="39">
        <f t="shared" si="309"/>
        <v>606</v>
      </c>
      <c r="C634" s="42">
        <f t="shared" si="310"/>
        <v>10.899280575537519</v>
      </c>
      <c r="D634" s="10">
        <f t="shared" si="311"/>
        <v>4.1007194244623832</v>
      </c>
      <c r="E634" s="40">
        <f t="shared" si="312"/>
        <v>37.798561151075234</v>
      </c>
      <c r="F634" s="40">
        <f t="shared" si="313"/>
        <v>46</v>
      </c>
      <c r="G634" s="3">
        <f t="shared" si="314"/>
        <v>63.201438848924766</v>
      </c>
      <c r="H634" s="3">
        <f t="shared" si="315"/>
        <v>111.95687429327049</v>
      </c>
      <c r="I634">
        <f t="shared" si="300"/>
        <v>1.1195687429327048E-4</v>
      </c>
      <c r="J634" s="4">
        <f t="shared" si="316"/>
        <v>1269.7777348942286</v>
      </c>
      <c r="K634" s="40">
        <f t="shared" si="317"/>
        <v>11.341668324609099</v>
      </c>
      <c r="L634" s="40">
        <f t="shared" si="301"/>
        <v>0</v>
      </c>
      <c r="M634" s="10">
        <f t="shared" si="318"/>
        <v>1.1317409837188841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8.5926150169849844</v>
      </c>
      <c r="Q634" s="42">
        <f t="shared" si="320"/>
        <v>1.302591053536398</v>
      </c>
      <c r="R634" s="4">
        <f t="shared" si="321"/>
        <v>34114.849503190089</v>
      </c>
      <c r="S634">
        <f t="shared" si="302"/>
        <v>3.4114849503190088E-5</v>
      </c>
      <c r="T634" s="41">
        <f t="shared" si="303"/>
        <v>7.9073568576545103E-4</v>
      </c>
      <c r="U634" s="42">
        <f t="shared" si="322"/>
        <v>6.0576373668834518E-2</v>
      </c>
      <c r="V634" s="42">
        <f t="shared" si="323"/>
        <v>0.13099047907589079</v>
      </c>
      <c r="W634" s="42">
        <f t="shared" si="324"/>
        <v>0.13099891026225921</v>
      </c>
      <c r="X634" s="42">
        <f t="shared" si="325"/>
        <v>-8.4311863684238819E-6</v>
      </c>
      <c r="Y634" s="42">
        <f t="shared" si="299"/>
        <v>2.6026925972996084E-3</v>
      </c>
      <c r="Z634" s="10">
        <f t="shared" si="326"/>
        <v>3.2914824057550152</v>
      </c>
      <c r="AA634">
        <f t="shared" si="304"/>
        <v>1131532.7173540706</v>
      </c>
      <c r="AB634" s="10">
        <f t="shared" si="305"/>
        <v>1.1315327173540706</v>
      </c>
      <c r="AC634" s="10">
        <f t="shared" si="306"/>
        <v>1.0305327173540706</v>
      </c>
      <c r="AD634" s="3">
        <f t="shared" si="307"/>
        <v>149.46087271270059</v>
      </c>
      <c r="AI634" s="94">
        <f t="shared" si="308"/>
        <v>0.13099891026225921</v>
      </c>
    </row>
    <row r="635" spans="2:35">
      <c r="B635" s="39">
        <f t="shared" si="309"/>
        <v>607</v>
      </c>
      <c r="C635" s="42">
        <f t="shared" si="310"/>
        <v>10.917266187048307</v>
      </c>
      <c r="D635" s="10">
        <f t="shared" si="311"/>
        <v>4.0827338129515951</v>
      </c>
      <c r="E635" s="40">
        <f t="shared" si="312"/>
        <v>37.83453237409681</v>
      </c>
      <c r="F635" s="40">
        <f t="shared" si="313"/>
        <v>46</v>
      </c>
      <c r="G635" s="3">
        <f t="shared" si="314"/>
        <v>63.16546762590319</v>
      </c>
      <c r="H635" s="3">
        <f t="shared" si="315"/>
        <v>111.95687429327049</v>
      </c>
      <c r="I635">
        <f t="shared" si="300"/>
        <v>1.1195687429327048E-4</v>
      </c>
      <c r="J635" s="4">
        <f t="shared" si="316"/>
        <v>1271.91450082037</v>
      </c>
      <c r="K635" s="40">
        <f t="shared" si="317"/>
        <v>11.360753940741469</v>
      </c>
      <c r="L635" s="40">
        <f t="shared" si="301"/>
        <v>0</v>
      </c>
      <c r="M635" s="10">
        <f t="shared" si="318"/>
        <v>1.1315327173540706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8.5921105702152012</v>
      </c>
      <c r="Q635" s="42">
        <f t="shared" si="320"/>
        <v>1.3046843240272523</v>
      </c>
      <c r="R635" s="4">
        <f t="shared" si="321"/>
        <v>33960.463150676493</v>
      </c>
      <c r="S635">
        <f t="shared" si="302"/>
        <v>3.3960463150676495E-5</v>
      </c>
      <c r="T635" s="41">
        <f t="shared" si="303"/>
        <v>7.9089007211796463E-4</v>
      </c>
      <c r="U635" s="42">
        <f t="shared" si="322"/>
        <v>6.030223599813022E-2</v>
      </c>
      <c r="V635" s="42">
        <f t="shared" si="323"/>
        <v>0.13096141750530307</v>
      </c>
      <c r="W635" s="42">
        <f t="shared" si="324"/>
        <v>0.13097244127803737</v>
      </c>
      <c r="X635" s="42">
        <f t="shared" si="325"/>
        <v>-1.1023772734292114E-5</v>
      </c>
      <c r="Y635" s="42">
        <f t="shared" si="299"/>
        <v>2.6026695215614457E-3</v>
      </c>
      <c r="Z635" s="10">
        <f t="shared" si="326"/>
        <v>3.2908107122796788</v>
      </c>
      <c r="AA635">
        <f t="shared" si="304"/>
        <v>1131322.4163355515</v>
      </c>
      <c r="AB635" s="10">
        <f t="shared" si="305"/>
        <v>1.1313224163355515</v>
      </c>
      <c r="AC635" s="10">
        <f t="shared" si="306"/>
        <v>1.0303224163355515</v>
      </c>
      <c r="AD635" s="3">
        <f t="shared" si="307"/>
        <v>149.43037220240052</v>
      </c>
      <c r="AI635" s="94">
        <f t="shared" si="308"/>
        <v>0.13097244127803737</v>
      </c>
    </row>
    <row r="636" spans="2:35">
      <c r="B636" s="39">
        <f t="shared" si="309"/>
        <v>608</v>
      </c>
      <c r="C636" s="42">
        <f t="shared" si="310"/>
        <v>10.935251798559095</v>
      </c>
      <c r="D636" s="10">
        <f t="shared" si="311"/>
        <v>4.064748201440807</v>
      </c>
      <c r="E636" s="40">
        <f t="shared" si="312"/>
        <v>37.870503597118386</v>
      </c>
      <c r="F636" s="40">
        <f t="shared" si="313"/>
        <v>46</v>
      </c>
      <c r="G636" s="3">
        <f t="shared" si="314"/>
        <v>63.129496402881614</v>
      </c>
      <c r="H636" s="3">
        <f t="shared" si="315"/>
        <v>111.95687429327049</v>
      </c>
      <c r="I636">
        <f t="shared" si="300"/>
        <v>1.1195687429327048E-4</v>
      </c>
      <c r="J636" s="4">
        <f t="shared" si="316"/>
        <v>1274.053299245252</v>
      </c>
      <c r="K636" s="40">
        <f t="shared" si="317"/>
        <v>11.379857711174354</v>
      </c>
      <c r="L636" s="40">
        <f t="shared" si="301"/>
        <v>0</v>
      </c>
      <c r="M636" s="10">
        <f t="shared" si="318"/>
        <v>1.1313224163355515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8.5916011311013047</v>
      </c>
      <c r="Q636" s="42">
        <f t="shared" si="320"/>
        <v>1.3067777186386107</v>
      </c>
      <c r="R636" s="4">
        <f t="shared" si="321"/>
        <v>33806.102211708312</v>
      </c>
      <c r="S636">
        <f t="shared" si="302"/>
        <v>3.380610221170831E-5</v>
      </c>
      <c r="T636" s="41">
        <f t="shared" si="303"/>
        <v>7.9104443305693284E-4</v>
      </c>
      <c r="U636" s="42">
        <f t="shared" si="322"/>
        <v>6.0028143453241978E-2</v>
      </c>
      <c r="V636" s="42">
        <f t="shared" si="323"/>
        <v>0.13093209631909142</v>
      </c>
      <c r="W636" s="42">
        <f t="shared" si="324"/>
        <v>0.13094571370565189</v>
      </c>
      <c r="X636" s="42">
        <f t="shared" si="325"/>
        <v>-1.3617386560471623E-5</v>
      </c>
      <c r="Y636" s="42">
        <f t="shared" si="299"/>
        <v>2.6026410149977992E-3</v>
      </c>
      <c r="Z636" s="10">
        <f t="shared" si="326"/>
        <v>3.2901325213048844</v>
      </c>
      <c r="AA636">
        <f t="shared" si="304"/>
        <v>1131110.0810100101</v>
      </c>
      <c r="AB636" s="10">
        <f t="shared" si="305"/>
        <v>1.1311100810100101</v>
      </c>
      <c r="AC636" s="10">
        <f t="shared" si="306"/>
        <v>1.0301100810100101</v>
      </c>
      <c r="AD636" s="3">
        <f t="shared" si="307"/>
        <v>149.39957665119798</v>
      </c>
      <c r="AI636" s="94">
        <f t="shared" si="308"/>
        <v>0.13094571370565189</v>
      </c>
    </row>
    <row r="637" spans="2:35">
      <c r="B637" s="39">
        <f t="shared" si="309"/>
        <v>609</v>
      </c>
      <c r="C637" s="42">
        <f t="shared" si="310"/>
        <v>10.953237410069883</v>
      </c>
      <c r="D637" s="10">
        <f t="shared" si="311"/>
        <v>4.0467625899300188</v>
      </c>
      <c r="E637" s="40">
        <f t="shared" si="312"/>
        <v>37.906474820139962</v>
      </c>
      <c r="F637" s="40">
        <f t="shared" si="313"/>
        <v>46</v>
      </c>
      <c r="G637" s="3">
        <f t="shared" si="314"/>
        <v>63.093525179860038</v>
      </c>
      <c r="H637" s="3">
        <f t="shared" si="315"/>
        <v>111.95687429327049</v>
      </c>
      <c r="I637">
        <f t="shared" si="300"/>
        <v>1.1195687429327048E-4</v>
      </c>
      <c r="J637" s="4">
        <f t="shared" si="316"/>
        <v>1276.1941301688748</v>
      </c>
      <c r="K637" s="40">
        <f t="shared" si="317"/>
        <v>11.398979635907756</v>
      </c>
      <c r="L637" s="40">
        <f t="shared" si="301"/>
        <v>0</v>
      </c>
      <c r="M637" s="10">
        <f t="shared" si="318"/>
        <v>1.1311100810100101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8.5910866985914733</v>
      </c>
      <c r="Q637" s="42">
        <f t="shared" si="320"/>
        <v>1.3088712386020092</v>
      </c>
      <c r="R637" s="4">
        <f t="shared" si="321"/>
        <v>33651.766905619937</v>
      </c>
      <c r="S637">
        <f t="shared" si="302"/>
        <v>3.3651766905619935E-5</v>
      </c>
      <c r="T637" s="41">
        <f t="shared" si="303"/>
        <v>7.9119876836302122E-4</v>
      </c>
      <c r="U637" s="42">
        <f t="shared" si="322"/>
        <v>5.97540964236331E-2</v>
      </c>
      <c r="V637" s="42">
        <f t="shared" si="323"/>
        <v>0.13090251557191285</v>
      </c>
      <c r="W637" s="42">
        <f t="shared" si="324"/>
        <v>0.1309187275891634</v>
      </c>
      <c r="X637" s="42">
        <f t="shared" si="325"/>
        <v>-1.6212017250549771E-5</v>
      </c>
      <c r="Y637" s="42">
        <f t="shared" si="299"/>
        <v>2.6026070748160382E-3</v>
      </c>
      <c r="Z637" s="10">
        <f t="shared" si="326"/>
        <v>3.2894478339504931</v>
      </c>
      <c r="AA637">
        <f t="shared" si="304"/>
        <v>1130895.7117280643</v>
      </c>
      <c r="AB637" s="10">
        <f t="shared" si="305"/>
        <v>1.1308957117280642</v>
      </c>
      <c r="AC637" s="10">
        <f t="shared" si="306"/>
        <v>1.0298957117280643</v>
      </c>
      <c r="AD637" s="3">
        <f t="shared" si="307"/>
        <v>149.36848610994406</v>
      </c>
      <c r="AI637" s="94">
        <f t="shared" si="308"/>
        <v>0.1309187275891634</v>
      </c>
    </row>
    <row r="638" spans="2:35">
      <c r="B638" s="39">
        <f t="shared" si="309"/>
        <v>610</v>
      </c>
      <c r="C638" s="42">
        <f t="shared" si="310"/>
        <v>10.971223021580672</v>
      </c>
      <c r="D638" s="10">
        <f t="shared" si="311"/>
        <v>4.0287769784192307</v>
      </c>
      <c r="E638" s="40">
        <f t="shared" si="312"/>
        <v>37.942446043161539</v>
      </c>
      <c r="F638" s="40">
        <f t="shared" si="313"/>
        <v>46</v>
      </c>
      <c r="G638" s="3">
        <f t="shared" si="314"/>
        <v>63.057553956838461</v>
      </c>
      <c r="H638" s="3">
        <f t="shared" si="315"/>
        <v>111.95687429327049</v>
      </c>
      <c r="I638">
        <f t="shared" si="300"/>
        <v>1.1195687429327048E-4</v>
      </c>
      <c r="J638" s="4">
        <f t="shared" si="316"/>
        <v>1278.3369935912383</v>
      </c>
      <c r="K638" s="40">
        <f t="shared" si="317"/>
        <v>11.418119714941673</v>
      </c>
      <c r="L638" s="40">
        <f t="shared" si="301"/>
        <v>0</v>
      </c>
      <c r="M638" s="10">
        <f t="shared" si="318"/>
        <v>1.1308957117280642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8.5905672716245469</v>
      </c>
      <c r="Q638" s="42">
        <f t="shared" si="320"/>
        <v>1.310964885149682</v>
      </c>
      <c r="R638" s="4">
        <f t="shared" si="321"/>
        <v>33497.457451745759</v>
      </c>
      <c r="S638">
        <f t="shared" si="302"/>
        <v>3.3497457451745756E-5</v>
      </c>
      <c r="T638" s="41">
        <f t="shared" si="303"/>
        <v>7.9135307781689546E-4</v>
      </c>
      <c r="U638" s="42">
        <f t="shared" si="322"/>
        <v>5.9480095298766869E-2</v>
      </c>
      <c r="V638" s="42">
        <f t="shared" si="323"/>
        <v>0.13087267531895053</v>
      </c>
      <c r="W638" s="42">
        <f t="shared" si="324"/>
        <v>0.13089148297313261</v>
      </c>
      <c r="X638" s="42">
        <f t="shared" si="325"/>
        <v>-1.8807654182079192E-5</v>
      </c>
      <c r="Y638" s="42">
        <f t="shared" si="299"/>
        <v>2.60256769823579E-3</v>
      </c>
      <c r="Z638" s="10">
        <f t="shared" si="326"/>
        <v>3.2887566513489648</v>
      </c>
      <c r="AA638">
        <f t="shared" si="304"/>
        <v>1130679.3088442769</v>
      </c>
      <c r="AB638" s="10">
        <f t="shared" si="305"/>
        <v>1.130679308844277</v>
      </c>
      <c r="AC638" s="10">
        <f t="shared" si="306"/>
        <v>1.0296793088442771</v>
      </c>
      <c r="AD638" s="3">
        <f t="shared" si="307"/>
        <v>149.33710063006194</v>
      </c>
      <c r="AI638" s="94">
        <f t="shared" si="308"/>
        <v>0.13089148297313261</v>
      </c>
    </row>
    <row r="639" spans="2:35">
      <c r="B639" s="39">
        <f t="shared" si="309"/>
        <v>611</v>
      </c>
      <c r="C639" s="42">
        <f t="shared" si="310"/>
        <v>10.98920863309146</v>
      </c>
      <c r="D639" s="10">
        <f t="shared" si="311"/>
        <v>4.0107913669084425</v>
      </c>
      <c r="E639" s="40">
        <f t="shared" si="312"/>
        <v>37.978417266183115</v>
      </c>
      <c r="F639" s="40">
        <f t="shared" si="313"/>
        <v>46</v>
      </c>
      <c r="G639" s="3">
        <f t="shared" si="314"/>
        <v>63.021582733816885</v>
      </c>
      <c r="H639" s="3">
        <f t="shared" si="315"/>
        <v>111.95687429327049</v>
      </c>
      <c r="I639">
        <f t="shared" si="300"/>
        <v>1.1195687429327048E-4</v>
      </c>
      <c r="J639" s="4">
        <f t="shared" si="316"/>
        <v>1280.4818895123424</v>
      </c>
      <c r="K639" s="40">
        <f t="shared" si="317"/>
        <v>11.437277948276105</v>
      </c>
      <c r="L639" s="40">
        <f t="shared" si="301"/>
        <v>0</v>
      </c>
      <c r="M639" s="10">
        <f t="shared" si="318"/>
        <v>1.130679308844277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8.5900428491300449</v>
      </c>
      <c r="Q639" s="42">
        <f t="shared" si="320"/>
        <v>1.3130586595145688</v>
      </c>
      <c r="R639" s="4">
        <f t="shared" si="321"/>
        <v>33343.17406942018</v>
      </c>
      <c r="S639">
        <f t="shared" si="302"/>
        <v>3.3343174069420183E-5</v>
      </c>
      <c r="T639" s="41">
        <f t="shared" si="303"/>
        <v>7.9150736119922103E-4</v>
      </c>
      <c r="U639" s="42">
        <f t="shared" si="322"/>
        <v>5.9206140468106634E-2</v>
      </c>
      <c r="V639" s="42">
        <f t="shared" si="323"/>
        <v>0.13084257561585386</v>
      </c>
      <c r="W639" s="42">
        <f t="shared" si="324"/>
        <v>0.13086397990262169</v>
      </c>
      <c r="X639" s="42">
        <f t="shared" si="325"/>
        <v>-2.1404286767834346E-5</v>
      </c>
      <c r="Y639" s="42">
        <f t="shared" si="299"/>
        <v>2.6025228824888566E-3</v>
      </c>
      <c r="Z639" s="10">
        <f t="shared" si="326"/>
        <v>3.2880589746452227</v>
      </c>
      <c r="AA639">
        <f t="shared" si="304"/>
        <v>1130460.8727171128</v>
      </c>
      <c r="AB639" s="10">
        <f t="shared" si="305"/>
        <v>1.1304608727171128</v>
      </c>
      <c r="AC639" s="10">
        <f t="shared" si="306"/>
        <v>1.0294608727171128</v>
      </c>
      <c r="AD639" s="3">
        <f t="shared" si="307"/>
        <v>149.30542026354067</v>
      </c>
      <c r="AI639" s="94">
        <f t="shared" si="308"/>
        <v>0.13086397990262169</v>
      </c>
    </row>
    <row r="640" spans="2:35">
      <c r="B640" s="39">
        <f t="shared" si="309"/>
        <v>612</v>
      </c>
      <c r="C640" s="42">
        <f t="shared" si="310"/>
        <v>11.007194244602248</v>
      </c>
      <c r="D640" s="10">
        <f t="shared" si="311"/>
        <v>3.9928057553976544</v>
      </c>
      <c r="E640" s="40">
        <f t="shared" si="312"/>
        <v>38.014388489204691</v>
      </c>
      <c r="F640" s="40">
        <f t="shared" si="313"/>
        <v>46</v>
      </c>
      <c r="G640" s="3">
        <f t="shared" si="314"/>
        <v>62.985611510795309</v>
      </c>
      <c r="H640" s="3">
        <f t="shared" si="315"/>
        <v>111.95687429327049</v>
      </c>
      <c r="I640">
        <f t="shared" si="300"/>
        <v>1.1195687429327048E-4</v>
      </c>
      <c r="J640" s="4">
        <f t="shared" si="316"/>
        <v>1282.6288179321873</v>
      </c>
      <c r="K640" s="40">
        <f t="shared" si="317"/>
        <v>11.456454335911053</v>
      </c>
      <c r="L640" s="40">
        <f t="shared" si="301"/>
        <v>0</v>
      </c>
      <c r="M640" s="10">
        <f t="shared" si="318"/>
        <v>1.1304608727171128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8.5895134300280489</v>
      </c>
      <c r="Q640" s="42">
        <f t="shared" si="320"/>
        <v>1.3151525629303213</v>
      </c>
      <c r="R640" s="4">
        <f t="shared" si="321"/>
        <v>33188.916977977591</v>
      </c>
      <c r="S640">
        <f t="shared" si="302"/>
        <v>3.3188916977977594E-5</v>
      </c>
      <c r="T640" s="41">
        <f t="shared" si="303"/>
        <v>7.916616182906636E-4</v>
      </c>
      <c r="U640" s="42">
        <f t="shared" si="322"/>
        <v>5.8932232321115691E-2</v>
      </c>
      <c r="V640" s="42">
        <f t="shared" si="323"/>
        <v>0.13081221651883143</v>
      </c>
      <c r="W640" s="42">
        <f t="shared" si="324"/>
        <v>0.13083621842318852</v>
      </c>
      <c r="X640" s="42">
        <f t="shared" si="325"/>
        <v>-2.4001904357084936E-5</v>
      </c>
      <c r="Y640" s="42">
        <f t="shared" si="299"/>
        <v>2.6024726248193388E-3</v>
      </c>
      <c r="Z640" s="10">
        <f t="shared" si="326"/>
        <v>3.2873548049967787</v>
      </c>
      <c r="AA640">
        <f t="shared" si="304"/>
        <v>1130240.4037089783</v>
      </c>
      <c r="AB640" s="10">
        <f t="shared" si="305"/>
        <v>1.1302404037089784</v>
      </c>
      <c r="AC640" s="10">
        <f t="shared" si="306"/>
        <v>1.0292404037089784</v>
      </c>
      <c r="AD640" s="3">
        <f t="shared" si="307"/>
        <v>149.27344506294102</v>
      </c>
      <c r="AI640" s="94">
        <f t="shared" si="308"/>
        <v>0.13083621842318852</v>
      </c>
    </row>
    <row r="641" spans="2:35">
      <c r="B641" s="39">
        <f t="shared" si="309"/>
        <v>613</v>
      </c>
      <c r="C641" s="42">
        <f t="shared" si="310"/>
        <v>11.025179856113036</v>
      </c>
      <c r="D641" s="10">
        <f t="shared" si="311"/>
        <v>3.9748201438868662</v>
      </c>
      <c r="E641" s="40">
        <f t="shared" si="312"/>
        <v>38.050359712226268</v>
      </c>
      <c r="F641" s="40">
        <f t="shared" si="313"/>
        <v>46</v>
      </c>
      <c r="G641" s="3">
        <f t="shared" si="314"/>
        <v>62.949640287773732</v>
      </c>
      <c r="H641" s="3">
        <f t="shared" si="315"/>
        <v>111.95687429327049</v>
      </c>
      <c r="I641">
        <f t="shared" si="300"/>
        <v>1.1195687429327048E-4</v>
      </c>
      <c r="J641" s="4">
        <f t="shared" si="316"/>
        <v>1284.7777788507728</v>
      </c>
      <c r="K641" s="40">
        <f t="shared" si="317"/>
        <v>11.475648877846515</v>
      </c>
      <c r="L641" s="40">
        <f t="shared" si="301"/>
        <v>0</v>
      </c>
      <c r="M641" s="10">
        <f t="shared" si="318"/>
        <v>1.1302404037089784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8.5889790132292809</v>
      </c>
      <c r="Q641" s="42">
        <f t="shared" si="320"/>
        <v>1.3172465966313101</v>
      </c>
      <c r="R641" s="4">
        <f t="shared" si="321"/>
        <v>33034.68639675239</v>
      </c>
      <c r="S641">
        <f t="shared" si="302"/>
        <v>3.3034686396752386E-5</v>
      </c>
      <c r="T641" s="41">
        <f t="shared" si="303"/>
        <v>7.9181584887188876E-4</v>
      </c>
      <c r="U641" s="42">
        <f t="shared" si="322"/>
        <v>5.8658371247257347E-2</v>
      </c>
      <c r="V641" s="42">
        <f t="shared" si="323"/>
        <v>0.1307815980846147</v>
      </c>
      <c r="W641" s="42">
        <f t="shared" si="324"/>
        <v>0.13080819858089215</v>
      </c>
      <c r="X641" s="42">
        <f t="shared" si="325"/>
        <v>-2.6600496277451313E-5</v>
      </c>
      <c r="Y641" s="42">
        <f t="shared" si="299"/>
        <v>2.6024169224836708E-3</v>
      </c>
      <c r="Z641" s="10">
        <f t="shared" si="326"/>
        <v>3.2866441435737501</v>
      </c>
      <c r="AA641">
        <f t="shared" si="304"/>
        <v>1130017.9021862261</v>
      </c>
      <c r="AB641" s="10">
        <f t="shared" si="305"/>
        <v>1.130017902186226</v>
      </c>
      <c r="AC641" s="10">
        <f t="shared" si="306"/>
        <v>1.029017902186226</v>
      </c>
      <c r="AD641" s="3">
        <f t="shared" si="307"/>
        <v>149.24117508139608</v>
      </c>
      <c r="AI641" s="94">
        <f t="shared" si="308"/>
        <v>0.13080819858089215</v>
      </c>
    </row>
    <row r="642" spans="2:35">
      <c r="B642" s="39">
        <f t="shared" si="309"/>
        <v>614</v>
      </c>
      <c r="C642" s="42">
        <f t="shared" si="310"/>
        <v>11.043165467623824</v>
      </c>
      <c r="D642" s="10">
        <f t="shared" si="311"/>
        <v>3.9568345323760781</v>
      </c>
      <c r="E642" s="40">
        <f t="shared" si="312"/>
        <v>38.086330935247844</v>
      </c>
      <c r="F642" s="40">
        <f t="shared" si="313"/>
        <v>46</v>
      </c>
      <c r="G642" s="3">
        <f t="shared" si="314"/>
        <v>62.913669064752156</v>
      </c>
      <c r="H642" s="3">
        <f t="shared" si="315"/>
        <v>111.95687429327049</v>
      </c>
      <c r="I642">
        <f t="shared" si="300"/>
        <v>1.1195687429327048E-4</v>
      </c>
      <c r="J642" s="4">
        <f t="shared" si="316"/>
        <v>1286.9287722680995</v>
      </c>
      <c r="K642" s="40">
        <f t="shared" si="317"/>
        <v>11.494861574082497</v>
      </c>
      <c r="L642" s="40">
        <f t="shared" si="301"/>
        <v>0</v>
      </c>
      <c r="M642" s="10">
        <f t="shared" si="318"/>
        <v>1.130017902186226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8.5884395976351087</v>
      </c>
      <c r="Q642" s="42">
        <f t="shared" si="320"/>
        <v>1.3193407618526316</v>
      </c>
      <c r="R642" s="4">
        <f t="shared" si="321"/>
        <v>32880.482545078965</v>
      </c>
      <c r="S642">
        <f t="shared" si="302"/>
        <v>3.2880482545078965E-5</v>
      </c>
      <c r="T642" s="41">
        <f t="shared" si="303"/>
        <v>7.9197005272356219E-4</v>
      </c>
      <c r="U642" s="42">
        <f t="shared" si="322"/>
        <v>5.8384557635994913E-2</v>
      </c>
      <c r="V642" s="42">
        <f t="shared" si="323"/>
        <v>0.13075072037040145</v>
      </c>
      <c r="W642" s="42">
        <f t="shared" si="324"/>
        <v>0.130779920422293</v>
      </c>
      <c r="X642" s="42">
        <f t="shared" si="325"/>
        <v>-2.9200051891553613E-5</v>
      </c>
      <c r="Y642" s="42">
        <f t="shared" si="299"/>
        <v>2.6023557727505387E-3</v>
      </c>
      <c r="Z642" s="10">
        <f t="shared" si="326"/>
        <v>3.2859269915587239</v>
      </c>
      <c r="AA642">
        <f t="shared" si="304"/>
        <v>1129793.3685191134</v>
      </c>
      <c r="AB642" s="10">
        <f t="shared" si="305"/>
        <v>1.1297933685191135</v>
      </c>
      <c r="AC642" s="10">
        <f t="shared" si="306"/>
        <v>1.0287933685191135</v>
      </c>
      <c r="AD642" s="3">
        <f t="shared" si="307"/>
        <v>149.20861037260531</v>
      </c>
      <c r="AI642" s="94">
        <f t="shared" si="308"/>
        <v>0.130779920422293</v>
      </c>
    </row>
    <row r="643" spans="2:35">
      <c r="B643" s="39">
        <f t="shared" si="309"/>
        <v>615</v>
      </c>
      <c r="C643" s="42">
        <f t="shared" si="310"/>
        <v>11.061151079134612</v>
      </c>
      <c r="D643" s="10">
        <f t="shared" si="311"/>
        <v>3.9388489208652899</v>
      </c>
      <c r="E643" s="40">
        <f t="shared" si="312"/>
        <v>38.12230215826942</v>
      </c>
      <c r="F643" s="40">
        <f t="shared" si="313"/>
        <v>46</v>
      </c>
      <c r="G643" s="3">
        <f t="shared" si="314"/>
        <v>62.87769784173058</v>
      </c>
      <c r="H643" s="3">
        <f t="shared" si="315"/>
        <v>111.95687429327049</v>
      </c>
      <c r="I643">
        <f t="shared" si="300"/>
        <v>1.1195687429327048E-4</v>
      </c>
      <c r="J643" s="4">
        <f t="shared" si="316"/>
        <v>1289.0817981841667</v>
      </c>
      <c r="K643" s="40">
        <f t="shared" si="317"/>
        <v>11.514092424618994</v>
      </c>
      <c r="L643" s="40">
        <f t="shared" si="301"/>
        <v>0</v>
      </c>
      <c r="M643" s="10">
        <f t="shared" si="318"/>
        <v>1.1297933685191135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8.5878951821374265</v>
      </c>
      <c r="Q643" s="42">
        <f t="shared" si="320"/>
        <v>1.3214350598301148</v>
      </c>
      <c r="R643" s="4">
        <f t="shared" si="321"/>
        <v>32726.305642291725</v>
      </c>
      <c r="S643">
        <f t="shared" si="302"/>
        <v>3.2726305642291727E-5</v>
      </c>
      <c r="T643" s="41">
        <f t="shared" si="303"/>
        <v>7.9212422962634946E-4</v>
      </c>
      <c r="U643" s="42">
        <f t="shared" si="322"/>
        <v>5.8110791876791724E-2</v>
      </c>
      <c r="V643" s="42">
        <f t="shared" si="323"/>
        <v>0.13071958343396159</v>
      </c>
      <c r="W643" s="42">
        <f t="shared" si="324"/>
        <v>0.13075138399444783</v>
      </c>
      <c r="X643" s="42">
        <f t="shared" si="325"/>
        <v>-3.1800560486239249E-5</v>
      </c>
      <c r="Y643" s="42">
        <f t="shared" si="299"/>
        <v>2.6022891729010297E-3</v>
      </c>
      <c r="Z643" s="10">
        <f t="shared" si="326"/>
        <v>3.2852033501469178</v>
      </c>
      <c r="AA643">
        <f t="shared" si="304"/>
        <v>1129566.8030818519</v>
      </c>
      <c r="AB643" s="10">
        <f t="shared" si="305"/>
        <v>1.129566803081852</v>
      </c>
      <c r="AC643" s="10">
        <f t="shared" si="306"/>
        <v>1.028566803081852</v>
      </c>
      <c r="AD643" s="3">
        <f t="shared" si="307"/>
        <v>149.17575099084149</v>
      </c>
      <c r="AI643" s="94">
        <f t="shared" si="308"/>
        <v>0.13075138399444783</v>
      </c>
    </row>
    <row r="644" spans="2:35">
      <c r="B644" s="39">
        <f t="shared" si="309"/>
        <v>616</v>
      </c>
      <c r="C644" s="42">
        <f t="shared" si="310"/>
        <v>11.079136690645401</v>
      </c>
      <c r="D644" s="10">
        <f t="shared" si="311"/>
        <v>3.9208633093545018</v>
      </c>
      <c r="E644" s="40">
        <f t="shared" si="312"/>
        <v>38.158273381290996</v>
      </c>
      <c r="F644" s="40">
        <f t="shared" si="313"/>
        <v>46</v>
      </c>
      <c r="G644" s="3">
        <f t="shared" si="314"/>
        <v>62.841726618709004</v>
      </c>
      <c r="H644" s="3">
        <f t="shared" si="315"/>
        <v>111.95687429327049</v>
      </c>
      <c r="I644">
        <f t="shared" si="300"/>
        <v>1.1195687429327048E-4</v>
      </c>
      <c r="J644" s="4">
        <f t="shared" si="316"/>
        <v>1291.2368565989746</v>
      </c>
      <c r="K644" s="40">
        <f t="shared" si="317"/>
        <v>11.533341429456005</v>
      </c>
      <c r="L644" s="40">
        <f t="shared" si="301"/>
        <v>0</v>
      </c>
      <c r="M644" s="10">
        <f t="shared" si="318"/>
        <v>1.129566803081852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8.5873457656187604</v>
      </c>
      <c r="Q644" s="42">
        <f t="shared" si="320"/>
        <v>1.323529491800328</v>
      </c>
      <c r="R644" s="4">
        <f t="shared" si="321"/>
        <v>32572.15590772506</v>
      </c>
      <c r="S644">
        <f t="shared" si="302"/>
        <v>3.2572155907725063E-5</v>
      </c>
      <c r="T644" s="41">
        <f t="shared" si="303"/>
        <v>7.9227837936091615E-4</v>
      </c>
      <c r="U644" s="42">
        <f t="shared" si="322"/>
        <v>5.7837074359111083E-2</v>
      </c>
      <c r="V644" s="42">
        <f t="shared" si="323"/>
        <v>0.13068818733357046</v>
      </c>
      <c r="W644" s="42">
        <f t="shared" si="324"/>
        <v>0.13072258934491596</v>
      </c>
      <c r="X644" s="42">
        <f t="shared" si="325"/>
        <v>-3.4402011345496808E-5</v>
      </c>
      <c r="Y644" s="42">
        <f t="shared" si="299"/>
        <v>2.6022171202286283E-3</v>
      </c>
      <c r="Z644" s="10">
        <f t="shared" si="326"/>
        <v>3.2844732205461447</v>
      </c>
      <c r="AA644">
        <f t="shared" si="304"/>
        <v>1129338.2062525968</v>
      </c>
      <c r="AB644" s="10">
        <f t="shared" si="305"/>
        <v>1.1293382062525967</v>
      </c>
      <c r="AC644" s="10">
        <f t="shared" si="306"/>
        <v>1.0283382062525968</v>
      </c>
      <c r="AD644" s="3">
        <f t="shared" si="307"/>
        <v>149.1425969909495</v>
      </c>
      <c r="AI644" s="94">
        <f t="shared" si="308"/>
        <v>0.13072258934491596</v>
      </c>
    </row>
    <row r="645" spans="2:35">
      <c r="B645" s="39">
        <f t="shared" si="309"/>
        <v>617</v>
      </c>
      <c r="C645" s="42">
        <f t="shared" si="310"/>
        <v>11.097122302156189</v>
      </c>
      <c r="D645" s="10">
        <f t="shared" si="311"/>
        <v>3.9028776978437136</v>
      </c>
      <c r="E645" s="40">
        <f t="shared" si="312"/>
        <v>38.194244604312573</v>
      </c>
      <c r="F645" s="40">
        <f t="shared" si="313"/>
        <v>46</v>
      </c>
      <c r="G645" s="3">
        <f t="shared" si="314"/>
        <v>62.805755395687427</v>
      </c>
      <c r="H645" s="3">
        <f t="shared" si="315"/>
        <v>111.95687429327049</v>
      </c>
      <c r="I645">
        <f t="shared" si="300"/>
        <v>1.1195687429327048E-4</v>
      </c>
      <c r="J645" s="4">
        <f t="shared" si="316"/>
        <v>1293.3939475125235</v>
      </c>
      <c r="K645" s="40">
        <f t="shared" si="317"/>
        <v>11.552608588593536</v>
      </c>
      <c r="L645" s="40">
        <f t="shared" si="301"/>
        <v>0</v>
      </c>
      <c r="M645" s="10">
        <f t="shared" si="318"/>
        <v>1.1293382062525967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8.586791346952241</v>
      </c>
      <c r="Q645" s="42">
        <f t="shared" si="320"/>
        <v>1.3256240590005863</v>
      </c>
      <c r="R645" s="4">
        <f t="shared" si="321"/>
        <v>32418.033560713375</v>
      </c>
      <c r="S645">
        <f t="shared" si="302"/>
        <v>3.2418033560713372E-5</v>
      </c>
      <c r="T645" s="41">
        <f t="shared" si="303"/>
        <v>7.9243250170792784E-4</v>
      </c>
      <c r="U645" s="42">
        <f t="shared" si="322"/>
        <v>5.7563405472416312E-2</v>
      </c>
      <c r="V645" s="42">
        <f t="shared" si="323"/>
        <v>0.13065653212798084</v>
      </c>
      <c r="W645" s="42">
        <f t="shared" si="324"/>
        <v>0.1306935365217578</v>
      </c>
      <c r="X645" s="42">
        <f t="shared" si="325"/>
        <v>-3.700439377696263E-5</v>
      </c>
      <c r="Y645" s="42">
        <f t="shared" si="299"/>
        <v>2.6021396120391575E-3</v>
      </c>
      <c r="Z645" s="10">
        <f t="shared" si="326"/>
        <v>3.2837366039767075</v>
      </c>
      <c r="AA645">
        <f t="shared" si="304"/>
        <v>1129107.5784134131</v>
      </c>
      <c r="AB645" s="10">
        <f t="shared" si="305"/>
        <v>1.1291075784134132</v>
      </c>
      <c r="AC645" s="10">
        <f t="shared" si="306"/>
        <v>1.0281075784134133</v>
      </c>
      <c r="AD645" s="3">
        <f t="shared" si="307"/>
        <v>149.10914842834129</v>
      </c>
      <c r="AI645" s="94">
        <f t="shared" si="308"/>
        <v>0.1306935365217578</v>
      </c>
    </row>
    <row r="646" spans="2:35">
      <c r="B646" s="39">
        <f t="shared" si="309"/>
        <v>618</v>
      </c>
      <c r="C646" s="42">
        <f t="shared" si="310"/>
        <v>11.115107913666977</v>
      </c>
      <c r="D646" s="10">
        <f t="shared" si="311"/>
        <v>3.8848920863329255</v>
      </c>
      <c r="E646" s="40">
        <f t="shared" si="312"/>
        <v>38.230215827334149</v>
      </c>
      <c r="F646" s="40">
        <f t="shared" si="313"/>
        <v>46</v>
      </c>
      <c r="G646" s="3">
        <f t="shared" si="314"/>
        <v>62.769784172665851</v>
      </c>
      <c r="H646" s="3">
        <f t="shared" si="315"/>
        <v>111.95687429327049</v>
      </c>
      <c r="I646">
        <f t="shared" si="300"/>
        <v>1.1195687429327048E-4</v>
      </c>
      <c r="J646" s="4">
        <f t="shared" si="316"/>
        <v>1295.5530709248128</v>
      </c>
      <c r="K646" s="40">
        <f t="shared" si="317"/>
        <v>11.571893902031579</v>
      </c>
      <c r="L646" s="40">
        <f t="shared" si="301"/>
        <v>0</v>
      </c>
      <c r="M646" s="10">
        <f t="shared" si="318"/>
        <v>1.1291075784134132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8.5862319250014902</v>
      </c>
      <c r="Q646" s="42">
        <f t="shared" si="320"/>
        <v>1.3277187626689577</v>
      </c>
      <c r="R646" s="4">
        <f t="shared" si="321"/>
        <v>32263.938820591065</v>
      </c>
      <c r="S646">
        <f t="shared" si="302"/>
        <v>3.2263938820591064E-5</v>
      </c>
      <c r="T646" s="41">
        <f t="shared" si="303"/>
        <v>7.9258659644805009E-4</v>
      </c>
      <c r="U646" s="42">
        <f t="shared" si="322"/>
        <v>5.7289785606170734E-2</v>
      </c>
      <c r="V646" s="42">
        <f t="shared" si="323"/>
        <v>0.13062461787652982</v>
      </c>
      <c r="W646" s="42">
        <f t="shared" si="324"/>
        <v>0.13066422557353086</v>
      </c>
      <c r="X646" s="42">
        <f t="shared" si="325"/>
        <v>-3.9607697001037279E-5</v>
      </c>
      <c r="Y646" s="42">
        <f t="shared" si="299"/>
        <v>2.6020566456509539E-3</v>
      </c>
      <c r="Z646" s="10">
        <f t="shared" si="326"/>
        <v>3.282993501671593</v>
      </c>
      <c r="AA646">
        <f t="shared" si="304"/>
        <v>1128874.9199503381</v>
      </c>
      <c r="AB646" s="10">
        <f t="shared" si="305"/>
        <v>1.1288749199503381</v>
      </c>
      <c r="AC646" s="10">
        <f t="shared" si="306"/>
        <v>1.0278749199503381</v>
      </c>
      <c r="AD646" s="3">
        <f t="shared" si="307"/>
        <v>149.0754053590048</v>
      </c>
      <c r="AI646" s="94">
        <f t="shared" si="308"/>
        <v>0.13066422557353086</v>
      </c>
    </row>
    <row r="647" spans="2:35">
      <c r="B647" s="39">
        <f t="shared" si="309"/>
        <v>619</v>
      </c>
      <c r="C647" s="42">
        <f t="shared" si="310"/>
        <v>11.133093525177765</v>
      </c>
      <c r="D647" s="10">
        <f t="shared" si="311"/>
        <v>3.8669064748221373</v>
      </c>
      <c r="E647" s="40">
        <f t="shared" si="312"/>
        <v>38.266187050355725</v>
      </c>
      <c r="F647" s="40">
        <f t="shared" si="313"/>
        <v>46</v>
      </c>
      <c r="G647" s="3">
        <f t="shared" si="314"/>
        <v>62.733812949644275</v>
      </c>
      <c r="H647" s="3">
        <f t="shared" si="315"/>
        <v>111.95687429327049</v>
      </c>
      <c r="I647">
        <f t="shared" si="300"/>
        <v>1.1195687429327048E-4</v>
      </c>
      <c r="J647" s="4">
        <f t="shared" si="316"/>
        <v>1297.7142268358427</v>
      </c>
      <c r="K647" s="40">
        <f t="shared" si="317"/>
        <v>11.591197369770137</v>
      </c>
      <c r="L647" s="40">
        <f t="shared" si="301"/>
        <v>0</v>
      </c>
      <c r="M647" s="10">
        <f t="shared" si="318"/>
        <v>1.1288749199503381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8.5856674986207722</v>
      </c>
      <c r="Q647" s="42">
        <f t="shared" si="320"/>
        <v>1.3298136040442703</v>
      </c>
      <c r="R647" s="4">
        <f t="shared" si="321"/>
        <v>32109.871906692519</v>
      </c>
      <c r="S647">
        <f t="shared" si="302"/>
        <v>3.2109871906692517E-5</v>
      </c>
      <c r="T647" s="41">
        <f t="shared" si="303"/>
        <v>7.927406633619486E-4</v>
      </c>
      <c r="U647" s="42">
        <f t="shared" si="322"/>
        <v>5.7016215149837637E-2</v>
      </c>
      <c r="V647" s="42">
        <f t="shared" si="323"/>
        <v>0.13059244463904932</v>
      </c>
      <c r="W647" s="42">
        <f t="shared" si="324"/>
        <v>0.13063465654929726</v>
      </c>
      <c r="X647" s="42">
        <f t="shared" si="325"/>
        <v>-4.2211910247946793E-5</v>
      </c>
      <c r="Y647" s="42">
        <f t="shared" si="299"/>
        <v>2.6019682183948353E-3</v>
      </c>
      <c r="Z647" s="10">
        <f t="shared" si="326"/>
        <v>3.2822439148763984</v>
      </c>
      <c r="AA647">
        <f t="shared" si="304"/>
        <v>1128640.2312533562</v>
      </c>
      <c r="AB647" s="10">
        <f t="shared" si="305"/>
        <v>1.1286402312533561</v>
      </c>
      <c r="AC647" s="10">
        <f t="shared" si="306"/>
        <v>1.0276402312533561</v>
      </c>
      <c r="AD647" s="3">
        <f t="shared" si="307"/>
        <v>149.04136783950051</v>
      </c>
      <c r="AI647" s="94">
        <f t="shared" si="308"/>
        <v>0.13063465654929726</v>
      </c>
    </row>
    <row r="648" spans="2:35">
      <c r="B648" s="39">
        <f t="shared" si="309"/>
        <v>620</v>
      </c>
      <c r="C648" s="42">
        <f t="shared" si="310"/>
        <v>11.151079136688553</v>
      </c>
      <c r="D648" s="10">
        <f t="shared" si="311"/>
        <v>3.8489208633113492</v>
      </c>
      <c r="E648" s="40">
        <f t="shared" si="312"/>
        <v>38.302158273377302</v>
      </c>
      <c r="F648" s="40">
        <f t="shared" si="313"/>
        <v>46</v>
      </c>
      <c r="G648" s="3">
        <f t="shared" si="314"/>
        <v>62.697841726622698</v>
      </c>
      <c r="H648" s="3">
        <f t="shared" si="315"/>
        <v>111.95687429327049</v>
      </c>
      <c r="I648">
        <f t="shared" si="300"/>
        <v>1.1195687429327048E-4</v>
      </c>
      <c r="J648" s="4">
        <f t="shared" si="316"/>
        <v>1299.8774152456135</v>
      </c>
      <c r="K648" s="40">
        <f t="shared" si="317"/>
        <v>11.610518991809212</v>
      </c>
      <c r="L648" s="40">
        <f t="shared" si="301"/>
        <v>0</v>
      </c>
      <c r="M648" s="10">
        <f t="shared" si="318"/>
        <v>1.1286402312533561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8.585098066654913</v>
      </c>
      <c r="Q648" s="42">
        <f t="shared" si="320"/>
        <v>1.3319085843661196</v>
      </c>
      <c r="R648" s="4">
        <f t="shared" si="321"/>
        <v>31955.833038352139</v>
      </c>
      <c r="S648">
        <f t="shared" si="302"/>
        <v>3.1955833038352141E-5</v>
      </c>
      <c r="T648" s="41">
        <f t="shared" si="303"/>
        <v>7.9289470223028904E-4</v>
      </c>
      <c r="U648" s="42">
        <f t="shared" si="322"/>
        <v>5.6742694492880358E-2</v>
      </c>
      <c r="V648" s="42">
        <f t="shared" si="323"/>
        <v>0.13056001247583834</v>
      </c>
      <c r="W648" s="42">
        <f t="shared" si="324"/>
        <v>0.13060482949862098</v>
      </c>
      <c r="X648" s="42">
        <f t="shared" si="325"/>
        <v>-4.4817022782639437E-5</v>
      </c>
      <c r="Y648" s="42">
        <f t="shared" si="299"/>
        <v>2.601874327614022E-3</v>
      </c>
      <c r="Z648" s="10">
        <f t="shared" si="326"/>
        <v>3.2814878448492033</v>
      </c>
      <c r="AA648">
        <f t="shared" si="304"/>
        <v>1128403.5127163613</v>
      </c>
      <c r="AB648" s="10">
        <f t="shared" si="305"/>
        <v>1.1284035127163614</v>
      </c>
      <c r="AC648" s="10">
        <f t="shared" si="306"/>
        <v>1.0274035127163614</v>
      </c>
      <c r="AD648" s="3">
        <f t="shared" si="307"/>
        <v>149.00703592695598</v>
      </c>
      <c r="AI648" s="94">
        <f t="shared" si="308"/>
        <v>0.13060482949862098</v>
      </c>
    </row>
    <row r="649" spans="2:35">
      <c r="B649" s="39">
        <f t="shared" si="309"/>
        <v>621</v>
      </c>
      <c r="C649" s="42">
        <f t="shared" si="310"/>
        <v>11.169064748199341</v>
      </c>
      <c r="D649" s="10">
        <f t="shared" si="311"/>
        <v>3.830935251800561</v>
      </c>
      <c r="E649" s="40">
        <f t="shared" si="312"/>
        <v>38.338129496398878</v>
      </c>
      <c r="F649" s="40">
        <f t="shared" si="313"/>
        <v>46</v>
      </c>
      <c r="G649" s="3">
        <f t="shared" si="314"/>
        <v>62.661870503601122</v>
      </c>
      <c r="H649" s="3">
        <f t="shared" si="315"/>
        <v>111.95687429327049</v>
      </c>
      <c r="I649">
        <f t="shared" si="300"/>
        <v>1.1195687429327048E-4</v>
      </c>
      <c r="J649" s="4">
        <f t="shared" si="316"/>
        <v>1302.0426361541254</v>
      </c>
      <c r="K649" s="40">
        <f t="shared" si="317"/>
        <v>11.629858768148805</v>
      </c>
      <c r="L649" s="40">
        <f t="shared" si="301"/>
        <v>0</v>
      </c>
      <c r="M649" s="10">
        <f t="shared" si="318"/>
        <v>1.1284035127163614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8.5845236279391983</v>
      </c>
      <c r="Q649" s="42">
        <f t="shared" si="320"/>
        <v>1.3340037048748747</v>
      </c>
      <c r="R649" s="4">
        <f t="shared" si="321"/>
        <v>31801.822434904312</v>
      </c>
      <c r="S649">
        <f t="shared" si="302"/>
        <v>3.1801822434904314E-5</v>
      </c>
      <c r="T649" s="41">
        <f t="shared" si="303"/>
        <v>7.9304871283373689E-4</v>
      </c>
      <c r="U649" s="42">
        <f t="shared" si="322"/>
        <v>5.6469224024762191E-2</v>
      </c>
      <c r="V649" s="42">
        <f t="shared" si="323"/>
        <v>0.13052732144780224</v>
      </c>
      <c r="W649" s="42">
        <f t="shared" si="324"/>
        <v>0.13057474447156278</v>
      </c>
      <c r="X649" s="42">
        <f t="shared" si="325"/>
        <v>-4.7423023760539973E-5</v>
      </c>
      <c r="Y649" s="42">
        <f t="shared" si="299"/>
        <v>2.6017749706643539E-3</v>
      </c>
      <c r="Z649" s="10">
        <f t="shared" si="326"/>
        <v>3.280725292860815</v>
      </c>
      <c r="AA649">
        <f t="shared" si="304"/>
        <v>1128164.7647372307</v>
      </c>
      <c r="AB649" s="10">
        <f t="shared" si="305"/>
        <v>1.1281647647372308</v>
      </c>
      <c r="AC649" s="10">
        <f t="shared" si="306"/>
        <v>1.0271647647372308</v>
      </c>
      <c r="AD649" s="3">
        <f t="shared" si="307"/>
        <v>148.97240967907626</v>
      </c>
      <c r="AI649" s="94">
        <f t="shared" si="308"/>
        <v>0.13057474447156278</v>
      </c>
    </row>
    <row r="650" spans="2:35">
      <c r="B650" s="39">
        <f t="shared" si="309"/>
        <v>622</v>
      </c>
      <c r="C650" s="42">
        <f t="shared" si="310"/>
        <v>11.187050359710129</v>
      </c>
      <c r="D650" s="10">
        <f t="shared" si="311"/>
        <v>3.8129496402897729</v>
      </c>
      <c r="E650" s="40">
        <f t="shared" si="312"/>
        <v>38.374100719420454</v>
      </c>
      <c r="F650" s="40">
        <f t="shared" si="313"/>
        <v>46</v>
      </c>
      <c r="G650" s="3">
        <f t="shared" si="314"/>
        <v>62.625899280579546</v>
      </c>
      <c r="H650" s="3">
        <f t="shared" si="315"/>
        <v>111.95687429327049</v>
      </c>
      <c r="I650">
        <f t="shared" si="300"/>
        <v>1.1195687429327048E-4</v>
      </c>
      <c r="J650" s="4">
        <f t="shared" si="316"/>
        <v>1304.2098895613778</v>
      </c>
      <c r="K650" s="40">
        <f t="shared" si="317"/>
        <v>11.649216698788914</v>
      </c>
      <c r="L650" s="40">
        <f t="shared" si="301"/>
        <v>0</v>
      </c>
      <c r="M650" s="10">
        <f t="shared" si="318"/>
        <v>1.1281647647372308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8.5839441812995361</v>
      </c>
      <c r="Q650" s="42">
        <f t="shared" si="320"/>
        <v>1.3360989668116858</v>
      </c>
      <c r="R650" s="4">
        <f t="shared" si="321"/>
        <v>31647.840315683436</v>
      </c>
      <c r="S650">
        <f t="shared" si="302"/>
        <v>3.1647840315683435E-5</v>
      </c>
      <c r="T650" s="41">
        <f t="shared" si="303"/>
        <v>7.9320269495295772E-4</v>
      </c>
      <c r="U650" s="42">
        <f t="shared" si="322"/>
        <v>5.6195804134946445E-2</v>
      </c>
      <c r="V650" s="42">
        <f t="shared" si="323"/>
        <v>0.13049437161631489</v>
      </c>
      <c r="W650" s="42">
        <f t="shared" si="324"/>
        <v>0.13054440151868962</v>
      </c>
      <c r="X650" s="42">
        <f t="shared" si="325"/>
        <v>-5.0029902374737478E-5</v>
      </c>
      <c r="Y650" s="42">
        <f t="shared" si="299"/>
        <v>2.6016701449142056E-3</v>
      </c>
      <c r="Z650" s="10">
        <f t="shared" si="326"/>
        <v>3.2799562601946306</v>
      </c>
      <c r="AA650">
        <f t="shared" si="304"/>
        <v>1127923.9877177847</v>
      </c>
      <c r="AB650" s="10">
        <f t="shared" si="305"/>
        <v>1.1279239877177847</v>
      </c>
      <c r="AC650" s="10">
        <f t="shared" si="306"/>
        <v>1.0269239877177847</v>
      </c>
      <c r="AD650" s="3">
        <f t="shared" si="307"/>
        <v>148.93748915413846</v>
      </c>
      <c r="AI650" s="94">
        <f t="shared" si="308"/>
        <v>0.13054440151868962</v>
      </c>
    </row>
    <row r="651" spans="2:35">
      <c r="B651" s="39">
        <f t="shared" si="309"/>
        <v>623</v>
      </c>
      <c r="C651" s="42">
        <f t="shared" si="310"/>
        <v>11.205035971220918</v>
      </c>
      <c r="D651" s="10">
        <f t="shared" si="311"/>
        <v>3.7949640287789848</v>
      </c>
      <c r="E651" s="40">
        <f t="shared" si="312"/>
        <v>38.41007194244203</v>
      </c>
      <c r="F651" s="40">
        <f t="shared" si="313"/>
        <v>46</v>
      </c>
      <c r="G651" s="3">
        <f t="shared" si="314"/>
        <v>62.58992805755797</v>
      </c>
      <c r="H651" s="3">
        <f t="shared" si="315"/>
        <v>111.95687429327049</v>
      </c>
      <c r="I651">
        <f t="shared" si="300"/>
        <v>1.1195687429327048E-4</v>
      </c>
      <c r="J651" s="4">
        <f t="shared" si="316"/>
        <v>1306.3791754673707</v>
      </c>
      <c r="K651" s="40">
        <f t="shared" si="317"/>
        <v>11.668592783729535</v>
      </c>
      <c r="L651" s="40">
        <f t="shared" si="301"/>
        <v>0</v>
      </c>
      <c r="M651" s="10">
        <f t="shared" si="318"/>
        <v>1.1279239877177847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8.5833597255523433</v>
      </c>
      <c r="Q651" s="42">
        <f t="shared" si="320"/>
        <v>1.338194371418491</v>
      </c>
      <c r="R651" s="4">
        <f t="shared" si="321"/>
        <v>31493.886900023932</v>
      </c>
      <c r="S651">
        <f t="shared" si="302"/>
        <v>3.1493886900023933E-5</v>
      </c>
      <c r="T651" s="41">
        <f t="shared" si="303"/>
        <v>7.933566483686172E-4</v>
      </c>
      <c r="U651" s="42">
        <f t="shared" si="322"/>
        <v>5.5922435212896499E-2</v>
      </c>
      <c r="V651" s="42">
        <f t="shared" si="323"/>
        <v>0.13046116304323341</v>
      </c>
      <c r="W651" s="42">
        <f t="shared" si="324"/>
        <v>0.1305138006910696</v>
      </c>
      <c r="X651" s="42">
        <f t="shared" si="325"/>
        <v>-5.2637647836195622E-5</v>
      </c>
      <c r="Y651" s="42">
        <f t="shared" si="299"/>
        <v>2.6015598477444383E-3</v>
      </c>
      <c r="Z651" s="10">
        <f t="shared" si="326"/>
        <v>3.2791807481465458</v>
      </c>
      <c r="AA651">
        <f t="shared" si="304"/>
        <v>1127681.1820637558</v>
      </c>
      <c r="AB651" s="10">
        <f t="shared" si="305"/>
        <v>1.1276811820637558</v>
      </c>
      <c r="AC651" s="10">
        <f t="shared" si="306"/>
        <v>1.0266811820637558</v>
      </c>
      <c r="AD651" s="3">
        <f t="shared" si="307"/>
        <v>148.90227441098708</v>
      </c>
      <c r="AI651" s="94">
        <f t="shared" si="308"/>
        <v>0.1305138006910696</v>
      </c>
    </row>
    <row r="652" spans="2:35">
      <c r="B652" s="39">
        <f t="shared" si="309"/>
        <v>624</v>
      </c>
      <c r="C652" s="42">
        <f t="shared" si="310"/>
        <v>11.223021582731706</v>
      </c>
      <c r="D652" s="10">
        <f t="shared" si="311"/>
        <v>3.7769784172681966</v>
      </c>
      <c r="E652" s="40">
        <f t="shared" si="312"/>
        <v>38.446043165463607</v>
      </c>
      <c r="F652" s="40">
        <f t="shared" si="313"/>
        <v>46</v>
      </c>
      <c r="G652" s="3">
        <f t="shared" si="314"/>
        <v>62.553956834536393</v>
      </c>
      <c r="H652" s="3">
        <f t="shared" si="315"/>
        <v>111.95687429327049</v>
      </c>
      <c r="I652">
        <f t="shared" si="300"/>
        <v>1.1195687429327048E-4</v>
      </c>
      <c r="J652" s="4">
        <f t="shared" si="316"/>
        <v>1308.5504938721047</v>
      </c>
      <c r="K652" s="40">
        <f t="shared" si="317"/>
        <v>11.687987022970676</v>
      </c>
      <c r="L652" s="40">
        <f t="shared" si="301"/>
        <v>0</v>
      </c>
      <c r="M652" s="10">
        <f t="shared" si="318"/>
        <v>1.1276811820637558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8.5827702595044641</v>
      </c>
      <c r="Q652" s="42">
        <f t="shared" si="320"/>
        <v>1.3402899199380229</v>
      </c>
      <c r="R652" s="4">
        <f t="shared" si="321"/>
        <v>31339.962407260158</v>
      </c>
      <c r="S652">
        <f t="shared" si="302"/>
        <v>3.1339962407260161E-5</v>
      </c>
      <c r="T652" s="41">
        <f t="shared" si="303"/>
        <v>7.9351057286138104E-4</v>
      </c>
      <c r="U652" s="42">
        <f t="shared" si="322"/>
        <v>5.5649117648075577E-2</v>
      </c>
      <c r="V652" s="42">
        <f t="shared" si="323"/>
        <v>0.13042769579105934</v>
      </c>
      <c r="W652" s="42">
        <f t="shared" si="324"/>
        <v>0.1304829420402682</v>
      </c>
      <c r="X652" s="42">
        <f t="shared" si="325"/>
        <v>-5.524624920885679E-5</v>
      </c>
      <c r="Y652" s="42">
        <f t="shared" si="299"/>
        <v>2.6014440765486989E-3</v>
      </c>
      <c r="Z652" s="10">
        <f t="shared" si="326"/>
        <v>3.2783987580253036</v>
      </c>
      <c r="AA652">
        <f t="shared" si="304"/>
        <v>1127436.3481848999</v>
      </c>
      <c r="AB652" s="10">
        <f t="shared" si="305"/>
        <v>1.1274363481848999</v>
      </c>
      <c r="AC652" s="10">
        <f t="shared" si="306"/>
        <v>1.0264363481848999</v>
      </c>
      <c r="AD652" s="3">
        <f t="shared" si="307"/>
        <v>148.86676550905003</v>
      </c>
      <c r="AI652" s="94">
        <f t="shared" si="308"/>
        <v>0.1304829420402682</v>
      </c>
    </row>
    <row r="653" spans="2:35">
      <c r="B653" s="39">
        <f t="shared" si="309"/>
        <v>625</v>
      </c>
      <c r="C653" s="42">
        <f t="shared" si="310"/>
        <v>11.241007194242494</v>
      </c>
      <c r="D653" s="10">
        <f t="shared" si="311"/>
        <v>3.7589928057574085</v>
      </c>
      <c r="E653" s="40">
        <f t="shared" si="312"/>
        <v>38.482014388485183</v>
      </c>
      <c r="F653" s="40">
        <f t="shared" si="313"/>
        <v>46</v>
      </c>
      <c r="G653" s="3">
        <f t="shared" si="314"/>
        <v>62.517985611514817</v>
      </c>
      <c r="H653" s="3">
        <f t="shared" si="315"/>
        <v>111.95687429327049</v>
      </c>
      <c r="I653">
        <f t="shared" si="300"/>
        <v>1.1195687429327048E-4</v>
      </c>
      <c r="J653" s="4">
        <f t="shared" si="316"/>
        <v>1310.7238447755792</v>
      </c>
      <c r="K653" s="40">
        <f t="shared" si="317"/>
        <v>11.707399416512331</v>
      </c>
      <c r="L653" s="40">
        <f t="shared" si="301"/>
        <v>0</v>
      </c>
      <c r="M653" s="10">
        <f t="shared" si="318"/>
        <v>1.1274363481848999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8.5821757819534152</v>
      </c>
      <c r="Q653" s="42">
        <f t="shared" si="320"/>
        <v>1.3423856136138164</v>
      </c>
      <c r="R653" s="4">
        <f t="shared" si="321"/>
        <v>31186.067056726544</v>
      </c>
      <c r="S653">
        <f t="shared" si="302"/>
        <v>3.1186067056726541E-5</v>
      </c>
      <c r="T653" s="41">
        <f t="shared" si="303"/>
        <v>7.9366446821191468E-4</v>
      </c>
      <c r="U653" s="42">
        <f t="shared" si="322"/>
        <v>5.5375851829947052E-2</v>
      </c>
      <c r="V653" s="42">
        <f t="shared" si="323"/>
        <v>0.13039396992266361</v>
      </c>
      <c r="W653" s="42">
        <f t="shared" si="324"/>
        <v>0.13045182561836199</v>
      </c>
      <c r="X653" s="42">
        <f t="shared" si="325"/>
        <v>-5.7855695698383336E-5</v>
      </c>
      <c r="Y653" s="42">
        <f t="shared" si="299"/>
        <v>2.6013228287331152E-3</v>
      </c>
      <c r="Z653" s="10">
        <f t="shared" si="326"/>
        <v>3.2776102911520808</v>
      </c>
      <c r="AA653">
        <f t="shared" si="304"/>
        <v>1127189.4864948643</v>
      </c>
      <c r="AB653" s="10">
        <f t="shared" si="305"/>
        <v>1.1271894864948644</v>
      </c>
      <c r="AC653" s="10">
        <f t="shared" si="306"/>
        <v>1.0261894864948644</v>
      </c>
      <c r="AD653" s="3">
        <f t="shared" si="307"/>
        <v>148.83096250831971</v>
      </c>
      <c r="AI653" s="94">
        <f t="shared" si="308"/>
        <v>0.13045182561836199</v>
      </c>
    </row>
    <row r="654" spans="2:35">
      <c r="B654" s="39">
        <f t="shared" si="309"/>
        <v>626</v>
      </c>
      <c r="C654" s="42">
        <f t="shared" si="310"/>
        <v>11.258992805753282</v>
      </c>
      <c r="D654" s="10">
        <f t="shared" si="311"/>
        <v>3.7410071942466203</v>
      </c>
      <c r="E654" s="40">
        <f t="shared" si="312"/>
        <v>38.517985611506759</v>
      </c>
      <c r="F654" s="40">
        <f t="shared" si="313"/>
        <v>46</v>
      </c>
      <c r="G654" s="3">
        <f t="shared" si="314"/>
        <v>62.482014388493241</v>
      </c>
      <c r="H654" s="3">
        <f t="shared" si="315"/>
        <v>111.95687429327049</v>
      </c>
      <c r="I654">
        <f t="shared" si="300"/>
        <v>1.1195687429327048E-4</v>
      </c>
      <c r="J654" s="4">
        <f t="shared" si="316"/>
        <v>1312.8992281777946</v>
      </c>
      <c r="K654" s="40">
        <f t="shared" si="317"/>
        <v>11.726829964354502</v>
      </c>
      <c r="L654" s="40">
        <f t="shared" si="301"/>
        <v>0</v>
      </c>
      <c r="M654" s="10">
        <f t="shared" si="318"/>
        <v>1.1271894864948644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8.5815762916870586</v>
      </c>
      <c r="Q654" s="42">
        <f t="shared" si="320"/>
        <v>1.3444814536902148</v>
      </c>
      <c r="R654" s="4">
        <f t="shared" si="321"/>
        <v>31032.201067757462</v>
      </c>
      <c r="S654">
        <f t="shared" si="302"/>
        <v>3.1032201067757459E-5</v>
      </c>
      <c r="T654" s="41">
        <f t="shared" si="303"/>
        <v>7.9381833420088372E-4</v>
      </c>
      <c r="U654" s="42">
        <f t="shared" si="322"/>
        <v>5.5102638147974212E-2</v>
      </c>
      <c r="V654" s="42">
        <f t="shared" si="323"/>
        <v>0.13035998550153918</v>
      </c>
      <c r="W654" s="42">
        <f t="shared" si="324"/>
        <v>0.13042045147792231</v>
      </c>
      <c r="X654" s="42">
        <f t="shared" si="325"/>
        <v>-6.0465976383122788E-5</v>
      </c>
      <c r="Y654" s="42">
        <f t="shared" si="299"/>
        <v>2.6011961017165528E-3</v>
      </c>
      <c r="Z654" s="10">
        <f t="shared" si="326"/>
        <v>3.2768153488607807</v>
      </c>
      <c r="AA654">
        <f t="shared" si="304"/>
        <v>1126940.5974112828</v>
      </c>
      <c r="AB654" s="10">
        <f t="shared" si="305"/>
        <v>1.1269405974112827</v>
      </c>
      <c r="AC654" s="10">
        <f t="shared" si="306"/>
        <v>1.0259405974112827</v>
      </c>
      <c r="AD654" s="3">
        <f t="shared" si="307"/>
        <v>148.79486546936661</v>
      </c>
      <c r="AI654" s="94">
        <f t="shared" si="308"/>
        <v>0.13042045147792231</v>
      </c>
    </row>
    <row r="655" spans="2:35">
      <c r="B655" s="39">
        <f t="shared" si="309"/>
        <v>627</v>
      </c>
      <c r="C655" s="42">
        <f t="shared" si="310"/>
        <v>11.27697841726407</v>
      </c>
      <c r="D655" s="10">
        <f t="shared" si="311"/>
        <v>3.7230215827358322</v>
      </c>
      <c r="E655" s="40">
        <f t="shared" si="312"/>
        <v>38.553956834528336</v>
      </c>
      <c r="F655" s="40">
        <f t="shared" si="313"/>
        <v>46</v>
      </c>
      <c r="G655" s="3">
        <f t="shared" si="314"/>
        <v>62.446043165471664</v>
      </c>
      <c r="H655" s="3">
        <f t="shared" si="315"/>
        <v>111.95687429327049</v>
      </c>
      <c r="I655">
        <f t="shared" si="300"/>
        <v>1.1195687429327048E-4</v>
      </c>
      <c r="J655" s="4">
        <f t="shared" si="316"/>
        <v>1315.0766440787506</v>
      </c>
      <c r="K655" s="40">
        <f t="shared" si="317"/>
        <v>11.746278666497188</v>
      </c>
      <c r="L655" s="40">
        <f t="shared" si="301"/>
        <v>0</v>
      </c>
      <c r="M655" s="10">
        <f t="shared" si="318"/>
        <v>1.1269405974112827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8.5809717874838132</v>
      </c>
      <c r="Q655" s="42">
        <f t="shared" si="320"/>
        <v>1.3465774414123772</v>
      </c>
      <c r="R655" s="4">
        <f t="shared" si="321"/>
        <v>30878.36465968733</v>
      </c>
      <c r="S655">
        <f t="shared" si="302"/>
        <v>3.0878364659687332E-5</v>
      </c>
      <c r="T655" s="41">
        <f t="shared" si="303"/>
        <v>7.9397217060895382E-4</v>
      </c>
      <c r="U655" s="42">
        <f t="shared" si="322"/>
        <v>5.4829476991620399E-2</v>
      </c>
      <c r="V655" s="42">
        <f t="shared" si="323"/>
        <v>0.13032574259165425</v>
      </c>
      <c r="W655" s="42">
        <f t="shared" si="324"/>
        <v>0.13038881967202695</v>
      </c>
      <c r="X655" s="42">
        <f t="shared" si="325"/>
        <v>-6.3077080372703209E-5</v>
      </c>
      <c r="Y655" s="42">
        <f t="shared" si="299"/>
        <v>2.6010638929305418E-3</v>
      </c>
      <c r="Z655" s="10">
        <f t="shared" si="326"/>
        <v>3.2760139324979121</v>
      </c>
      <c r="AA655">
        <f t="shared" si="304"/>
        <v>1126689.6813557344</v>
      </c>
      <c r="AB655" s="10">
        <f t="shared" si="305"/>
        <v>1.1266896813557343</v>
      </c>
      <c r="AC655" s="10">
        <f t="shared" si="306"/>
        <v>1.0256896813557344</v>
      </c>
      <c r="AD655" s="3">
        <f t="shared" si="307"/>
        <v>148.75847445333349</v>
      </c>
      <c r="AI655" s="94">
        <f t="shared" si="308"/>
        <v>0.13038881967202695</v>
      </c>
    </row>
    <row r="656" spans="2:35">
      <c r="B656" s="39">
        <f t="shared" si="309"/>
        <v>628</v>
      </c>
      <c r="C656" s="42">
        <f t="shared" si="310"/>
        <v>11.294964028774858</v>
      </c>
      <c r="D656" s="10">
        <f t="shared" si="311"/>
        <v>3.705035971225044</v>
      </c>
      <c r="E656" s="40">
        <f t="shared" si="312"/>
        <v>38.589928057549912</v>
      </c>
      <c r="F656" s="40">
        <f t="shared" si="313"/>
        <v>46</v>
      </c>
      <c r="G656" s="3">
        <f t="shared" si="314"/>
        <v>62.410071942450088</v>
      </c>
      <c r="H656" s="3">
        <f t="shared" si="315"/>
        <v>111.95687429327049</v>
      </c>
      <c r="I656">
        <f t="shared" si="300"/>
        <v>1.1195687429327048E-4</v>
      </c>
      <c r="J656" s="4">
        <f t="shared" si="316"/>
        <v>1317.2560924784475</v>
      </c>
      <c r="K656" s="40">
        <f t="shared" si="317"/>
        <v>11.765745522940392</v>
      </c>
      <c r="L656" s="40">
        <f t="shared" si="301"/>
        <v>0</v>
      </c>
      <c r="M656" s="10">
        <f t="shared" si="318"/>
        <v>1.1266896813557343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8.5803622681125447</v>
      </c>
      <c r="Q656" s="42">
        <f t="shared" si="320"/>
        <v>1.3486735780262855</v>
      </c>
      <c r="R656" s="4">
        <f t="shared" si="321"/>
        <v>30724.55805185053</v>
      </c>
      <c r="S656">
        <f t="shared" si="302"/>
        <v>3.0724558051850531E-5</v>
      </c>
      <c r="T656" s="41">
        <f t="shared" si="303"/>
        <v>7.9412597721679069E-4</v>
      </c>
      <c r="U656" s="42">
        <f t="shared" si="322"/>
        <v>5.4556368750348916E-2</v>
      </c>
      <c r="V656" s="42">
        <f t="shared" si="323"/>
        <v>0.13029124125753802</v>
      </c>
      <c r="W656" s="42">
        <f t="shared" si="324"/>
        <v>0.13035693025425532</v>
      </c>
      <c r="X656" s="42">
        <f t="shared" si="325"/>
        <v>-6.5688996717300219E-5</v>
      </c>
      <c r="Y656" s="42">
        <f t="shared" si="299"/>
        <v>2.6009261998193919E-3</v>
      </c>
      <c r="Z656" s="10">
        <f t="shared" si="326"/>
        <v>3.2752060434227022</v>
      </c>
      <c r="AA656">
        <f t="shared" si="304"/>
        <v>1126436.7387537807</v>
      </c>
      <c r="AB656" s="10">
        <f t="shared" si="305"/>
        <v>1.1264367387537808</v>
      </c>
      <c r="AC656" s="10">
        <f t="shared" si="306"/>
        <v>1.0254367387537808</v>
      </c>
      <c r="AD656" s="3">
        <f t="shared" si="307"/>
        <v>148.72178952194065</v>
      </c>
      <c r="AI656" s="94">
        <f t="shared" si="308"/>
        <v>0.13035693025425532</v>
      </c>
    </row>
    <row r="657" spans="2:35">
      <c r="B657" s="39">
        <f t="shared" si="309"/>
        <v>629</v>
      </c>
      <c r="C657" s="42">
        <f t="shared" si="310"/>
        <v>11.312949640285646</v>
      </c>
      <c r="D657" s="10">
        <f t="shared" si="311"/>
        <v>3.6870503597142559</v>
      </c>
      <c r="E657" s="40">
        <f t="shared" si="312"/>
        <v>38.625899280571488</v>
      </c>
      <c r="F657" s="40">
        <f t="shared" si="313"/>
        <v>46</v>
      </c>
      <c r="G657" s="3">
        <f t="shared" si="314"/>
        <v>62.374100719428512</v>
      </c>
      <c r="H657" s="3">
        <f t="shared" si="315"/>
        <v>111.95687429327049</v>
      </c>
      <c r="I657">
        <f t="shared" si="300"/>
        <v>1.1195687429327048E-4</v>
      </c>
      <c r="J657" s="4">
        <f t="shared" si="316"/>
        <v>1319.4375733768852</v>
      </c>
      <c r="K657" s="40">
        <f t="shared" si="317"/>
        <v>11.785230533684112</v>
      </c>
      <c r="L657" s="40">
        <f t="shared" si="301"/>
        <v>0</v>
      </c>
      <c r="M657" s="10">
        <f t="shared" si="318"/>
        <v>1.1264367387537808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8.5797477323326365</v>
      </c>
      <c r="Q657" s="42">
        <f t="shared" si="320"/>
        <v>1.3507698647787514</v>
      </c>
      <c r="R657" s="4">
        <f t="shared" si="321"/>
        <v>30570.781463581454</v>
      </c>
      <c r="S657">
        <f t="shared" si="302"/>
        <v>3.0570781463581454E-5</v>
      </c>
      <c r="T657" s="41">
        <f t="shared" si="303"/>
        <v>7.9427975380505977E-4</v>
      </c>
      <c r="U657" s="42">
        <f t="shared" si="322"/>
        <v>5.4283313813623051E-2</v>
      </c>
      <c r="V657" s="42">
        <f t="shared" si="323"/>
        <v>0.13025648156420858</v>
      </c>
      <c r="W657" s="42">
        <f t="shared" si="324"/>
        <v>0.1303247832786929</v>
      </c>
      <c r="X657" s="42">
        <f t="shared" si="325"/>
        <v>-6.8301714484325649E-5</v>
      </c>
      <c r="Y657" s="42">
        <f t="shared" si="299"/>
        <v>2.6007830198401475E-3</v>
      </c>
      <c r="Z657" s="10">
        <f t="shared" si="326"/>
        <v>3.2743916830070154</v>
      </c>
      <c r="AA657">
        <f t="shared" si="304"/>
        <v>1126181.7700349395</v>
      </c>
      <c r="AB657" s="10">
        <f t="shared" si="305"/>
        <v>1.1261817700349395</v>
      </c>
      <c r="AC657" s="10">
        <f t="shared" si="306"/>
        <v>1.0251817700349395</v>
      </c>
      <c r="AD657" s="3">
        <f t="shared" si="307"/>
        <v>148.68481073748217</v>
      </c>
      <c r="AI657" s="94">
        <f t="shared" si="308"/>
        <v>0.1303247832786929</v>
      </c>
    </row>
    <row r="658" spans="2:35">
      <c r="B658" s="39">
        <f t="shared" si="309"/>
        <v>630</v>
      </c>
      <c r="C658" s="42">
        <f t="shared" si="310"/>
        <v>11.330935251796435</v>
      </c>
      <c r="D658" s="10">
        <f t="shared" si="311"/>
        <v>3.6690647482034677</v>
      </c>
      <c r="E658" s="40">
        <f t="shared" si="312"/>
        <v>38.661870503593065</v>
      </c>
      <c r="F658" s="40">
        <f t="shared" si="313"/>
        <v>46</v>
      </c>
      <c r="G658" s="3">
        <f t="shared" si="314"/>
        <v>62.338129496406935</v>
      </c>
      <c r="H658" s="3">
        <f t="shared" si="315"/>
        <v>111.95687429327049</v>
      </c>
      <c r="I658">
        <f t="shared" si="300"/>
        <v>1.1195687429327048E-4</v>
      </c>
      <c r="J658" s="4">
        <f t="shared" si="316"/>
        <v>1321.6210867740633</v>
      </c>
      <c r="K658" s="40">
        <f t="shared" si="317"/>
        <v>11.804733698728345</v>
      </c>
      <c r="L658" s="40">
        <f t="shared" si="301"/>
        <v>0</v>
      </c>
      <c r="M658" s="10">
        <f t="shared" si="318"/>
        <v>1.1261817700349395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8.5791281788939102</v>
      </c>
      <c r="Q658" s="42">
        <f t="shared" si="320"/>
        <v>1.3528663029174233</v>
      </c>
      <c r="R658" s="4">
        <f t="shared" si="321"/>
        <v>30417.035114214508</v>
      </c>
      <c r="S658">
        <f t="shared" si="302"/>
        <v>3.0417035114214508E-5</v>
      </c>
      <c r="T658" s="41">
        <f t="shared" si="303"/>
        <v>7.9443350015442665E-4</v>
      </c>
      <c r="U658" s="42">
        <f t="shared" si="322"/>
        <v>5.4010312570906133E-2</v>
      </c>
      <c r="V658" s="42">
        <f t="shared" si="323"/>
        <v>0.13022146357720191</v>
      </c>
      <c r="W658" s="42">
        <f t="shared" si="324"/>
        <v>0.13029237879992783</v>
      </c>
      <c r="X658" s="42">
        <f t="shared" si="325"/>
        <v>-7.0915222725925764E-5</v>
      </c>
      <c r="Y658" s="42">
        <f t="shared" si="299"/>
        <v>2.6006343504626126E-3</v>
      </c>
      <c r="Z658" s="10">
        <f t="shared" si="326"/>
        <v>3.2735708526353511</v>
      </c>
      <c r="AA658">
        <f t="shared" si="304"/>
        <v>1125924.7756326853</v>
      </c>
      <c r="AB658" s="10">
        <f t="shared" si="305"/>
        <v>1.1259247756326853</v>
      </c>
      <c r="AC658" s="10">
        <f t="shared" si="306"/>
        <v>1.0249247756326854</v>
      </c>
      <c r="AD658" s="3">
        <f t="shared" si="307"/>
        <v>148.64753816282601</v>
      </c>
      <c r="AI658" s="94">
        <f t="shared" si="308"/>
        <v>0.13029237879992783</v>
      </c>
    </row>
    <row r="659" spans="2:35">
      <c r="B659" s="39">
        <f t="shared" si="309"/>
        <v>631</v>
      </c>
      <c r="C659" s="42">
        <f t="shared" si="310"/>
        <v>11.348920863307223</v>
      </c>
      <c r="D659" s="10">
        <f t="shared" si="311"/>
        <v>3.6510791366926796</v>
      </c>
      <c r="E659" s="40">
        <f t="shared" si="312"/>
        <v>38.697841726614641</v>
      </c>
      <c r="F659" s="40">
        <f t="shared" si="313"/>
        <v>46</v>
      </c>
      <c r="G659" s="3">
        <f t="shared" si="314"/>
        <v>62.302158273385359</v>
      </c>
      <c r="H659" s="3">
        <f t="shared" si="315"/>
        <v>111.95687429327049</v>
      </c>
      <c r="I659">
        <f t="shared" si="300"/>
        <v>1.1195687429327048E-4</v>
      </c>
      <c r="J659" s="4">
        <f t="shared" si="316"/>
        <v>1323.8066326699823</v>
      </c>
      <c r="K659" s="40">
        <f t="shared" si="317"/>
        <v>11.824255018073096</v>
      </c>
      <c r="L659" s="40">
        <f t="shared" si="301"/>
        <v>0</v>
      </c>
      <c r="M659" s="10">
        <f t="shared" si="318"/>
        <v>1.1259247756326853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8.5785036065366231</v>
      </c>
      <c r="Q659" s="42">
        <f t="shared" si="320"/>
        <v>1.3549628936907934</v>
      </c>
      <c r="R659" s="4">
        <f t="shared" si="321"/>
        <v>30263.319223084098</v>
      </c>
      <c r="S659">
        <f t="shared" si="302"/>
        <v>3.0263319223084098E-5</v>
      </c>
      <c r="T659" s="41">
        <f t="shared" si="303"/>
        <v>7.9458721604555712E-4</v>
      </c>
      <c r="U659" s="42">
        <f t="shared" si="322"/>
        <v>5.3737365411661506E-2</v>
      </c>
      <c r="V659" s="42">
        <f t="shared" si="323"/>
        <v>0.13018618736258511</v>
      </c>
      <c r="W659" s="42">
        <f t="shared" si="324"/>
        <v>0.13025971687305138</v>
      </c>
      <c r="X659" s="42">
        <f t="shared" si="325"/>
        <v>-7.352951046626921E-5</v>
      </c>
      <c r="Y659" s="42">
        <f t="shared" si="299"/>
        <v>2.6004801891693985E-3</v>
      </c>
      <c r="Z659" s="10">
        <f t="shared" si="326"/>
        <v>3.2727435537048732</v>
      </c>
      <c r="AA659">
        <f t="shared" si="304"/>
        <v>1125665.7559844565</v>
      </c>
      <c r="AB659" s="10">
        <f t="shared" si="305"/>
        <v>1.1256657559844565</v>
      </c>
      <c r="AC659" s="10">
        <f t="shared" si="306"/>
        <v>1.0246657559844565</v>
      </c>
      <c r="AD659" s="3">
        <f t="shared" si="307"/>
        <v>148.609971861415</v>
      </c>
      <c r="AI659" s="94">
        <f t="shared" si="308"/>
        <v>0.13025971687305138</v>
      </c>
    </row>
    <row r="660" spans="2:35">
      <c r="B660" s="39">
        <f t="shared" si="309"/>
        <v>632</v>
      </c>
      <c r="C660" s="42">
        <f t="shared" si="310"/>
        <v>11.366906474818011</v>
      </c>
      <c r="D660" s="10">
        <f t="shared" si="311"/>
        <v>3.6330935251818914</v>
      </c>
      <c r="E660" s="40">
        <f t="shared" si="312"/>
        <v>38.733812949636217</v>
      </c>
      <c r="F660" s="40">
        <f t="shared" si="313"/>
        <v>46</v>
      </c>
      <c r="G660" s="3">
        <f t="shared" si="314"/>
        <v>62.266187050363783</v>
      </c>
      <c r="H660" s="3">
        <f t="shared" si="315"/>
        <v>111.95687429327049</v>
      </c>
      <c r="I660">
        <f t="shared" si="300"/>
        <v>1.1195687429327048E-4</v>
      </c>
      <c r="J660" s="4">
        <f t="shared" si="316"/>
        <v>1325.9942110646421</v>
      </c>
      <c r="K660" s="40">
        <f t="shared" si="317"/>
        <v>11.843794491718361</v>
      </c>
      <c r="L660" s="40">
        <f t="shared" si="301"/>
        <v>0</v>
      </c>
      <c r="M660" s="10">
        <f t="shared" si="318"/>
        <v>1.1256657559844565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8.5778740139914493</v>
      </c>
      <c r="Q660" s="42">
        <f t="shared" si="320"/>
        <v>1.3570596383482052</v>
      </c>
      <c r="R660" s="4">
        <f t="shared" si="321"/>
        <v>30109.634009524601</v>
      </c>
      <c r="S660">
        <f t="shared" si="302"/>
        <v>3.0109634009524601E-5</v>
      </c>
      <c r="T660" s="41">
        <f t="shared" si="303"/>
        <v>7.9474090125911654E-4</v>
      </c>
      <c r="U660" s="42">
        <f t="shared" si="322"/>
        <v>5.3464472725352458E-2</v>
      </c>
      <c r="V660" s="42">
        <f t="shared" si="323"/>
        <v>0.13015065298694975</v>
      </c>
      <c r="W660" s="42">
        <f t="shared" si="324"/>
        <v>0.13022679755365837</v>
      </c>
      <c r="X660" s="42">
        <f t="shared" si="325"/>
        <v>-7.6144566708624684E-5</v>
      </c>
      <c r="Y660" s="42">
        <f t="shared" si="299"/>
        <v>2.6003205334559614E-3</v>
      </c>
      <c r="Z660" s="10">
        <f t="shared" si="326"/>
        <v>3.2719097876254333</v>
      </c>
      <c r="AA660">
        <f t="shared" si="304"/>
        <v>1125404.7115316652</v>
      </c>
      <c r="AB660" s="10">
        <f t="shared" si="305"/>
        <v>1.1254047115316652</v>
      </c>
      <c r="AC660" s="10">
        <f t="shared" si="306"/>
        <v>1.0244047115316652</v>
      </c>
      <c r="AD660" s="3">
        <f t="shared" si="307"/>
        <v>148.57211189726834</v>
      </c>
      <c r="AI660" s="94">
        <f t="shared" si="308"/>
        <v>0.13022679755365837</v>
      </c>
    </row>
    <row r="661" spans="2:35">
      <c r="B661" s="39">
        <f t="shared" si="309"/>
        <v>633</v>
      </c>
      <c r="C661" s="42">
        <f t="shared" si="310"/>
        <v>11.384892086328799</v>
      </c>
      <c r="D661" s="10">
        <f t="shared" si="311"/>
        <v>3.6151079136711033</v>
      </c>
      <c r="E661" s="40">
        <f t="shared" si="312"/>
        <v>38.769784172657793</v>
      </c>
      <c r="F661" s="40">
        <f t="shared" si="313"/>
        <v>46</v>
      </c>
      <c r="G661" s="3">
        <f t="shared" si="314"/>
        <v>62.230215827342207</v>
      </c>
      <c r="H661" s="3">
        <f t="shared" si="315"/>
        <v>111.95687429327049</v>
      </c>
      <c r="I661">
        <f t="shared" si="300"/>
        <v>1.1195687429327048E-4</v>
      </c>
      <c r="J661" s="4">
        <f t="shared" si="316"/>
        <v>1328.1838219580427</v>
      </c>
      <c r="K661" s="40">
        <f t="shared" si="317"/>
        <v>11.863352119664146</v>
      </c>
      <c r="L661" s="40">
        <f t="shared" si="301"/>
        <v>0</v>
      </c>
      <c r="M661" s="10">
        <f t="shared" si="318"/>
        <v>1.1254047115316652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8.5772393999795096</v>
      </c>
      <c r="Q661" s="42">
        <f t="shared" si="320"/>
        <v>1.3591565381398596</v>
      </c>
      <c r="R661" s="4">
        <f t="shared" si="321"/>
        <v>29955.979692870427</v>
      </c>
      <c r="S661">
        <f t="shared" si="302"/>
        <v>2.9955979692870428E-5</v>
      </c>
      <c r="T661" s="41">
        <f t="shared" si="303"/>
        <v>7.948945555757707E-4</v>
      </c>
      <c r="U661" s="42">
        <f t="shared" si="322"/>
        <v>5.3191634901442304E-2</v>
      </c>
      <c r="V661" s="42">
        <f t="shared" si="323"/>
        <v>0.13011486051743662</v>
      </c>
      <c r="W661" s="42">
        <f t="shared" si="324"/>
        <v>0.13019362089784883</v>
      </c>
      <c r="X661" s="42">
        <f t="shared" si="325"/>
        <v>-7.8760380412212783E-5</v>
      </c>
      <c r="Y661" s="42">
        <f t="shared" si="299"/>
        <v>2.6001553808306845E-3</v>
      </c>
      <c r="Z661" s="10">
        <f t="shared" si="326"/>
        <v>3.2710695558196377</v>
      </c>
      <c r="AA661">
        <f t="shared" si="304"/>
        <v>1125141.6427197158</v>
      </c>
      <c r="AB661" s="10">
        <f t="shared" si="305"/>
        <v>1.1251416427197158</v>
      </c>
      <c r="AC661" s="10">
        <f t="shared" si="306"/>
        <v>1.0241416427197159</v>
      </c>
      <c r="AD661" s="3">
        <f t="shared" si="307"/>
        <v>148.53395833498416</v>
      </c>
      <c r="AI661" s="94">
        <f t="shared" si="308"/>
        <v>0.13019362089784883</v>
      </c>
    </row>
    <row r="662" spans="2:35">
      <c r="B662" s="39">
        <f t="shared" si="309"/>
        <v>634</v>
      </c>
      <c r="C662" s="42">
        <f t="shared" si="310"/>
        <v>11.402877697839587</v>
      </c>
      <c r="D662" s="10">
        <f t="shared" si="311"/>
        <v>3.5971223021603151</v>
      </c>
      <c r="E662" s="40">
        <f t="shared" si="312"/>
        <v>38.80575539567937</v>
      </c>
      <c r="F662" s="40">
        <f t="shared" si="313"/>
        <v>46</v>
      </c>
      <c r="G662" s="3">
        <f t="shared" si="314"/>
        <v>62.19424460432063</v>
      </c>
      <c r="H662" s="3">
        <f t="shared" si="315"/>
        <v>111.95687429327049</v>
      </c>
      <c r="I662">
        <f t="shared" si="300"/>
        <v>1.1195687429327048E-4</v>
      </c>
      <c r="J662" s="4">
        <f t="shared" si="316"/>
        <v>1330.375465350184</v>
      </c>
      <c r="K662" s="40">
        <f t="shared" si="317"/>
        <v>11.882927901910444</v>
      </c>
      <c r="L662" s="40">
        <f t="shared" si="301"/>
        <v>0</v>
      </c>
      <c r="M662" s="10">
        <f t="shared" si="318"/>
        <v>1.1251416427197158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8.5765997632123891</v>
      </c>
      <c r="Q662" s="42">
        <f t="shared" si="320"/>
        <v>1.3612535943168231</v>
      </c>
      <c r="R662" s="4">
        <f t="shared" si="321"/>
        <v>29802.356492455961</v>
      </c>
      <c r="S662">
        <f t="shared" si="302"/>
        <v>2.9802356492455961E-5</v>
      </c>
      <c r="T662" s="41">
        <f t="shared" si="303"/>
        <v>7.9504817877618518E-4</v>
      </c>
      <c r="U662" s="42">
        <f t="shared" si="322"/>
        <v>5.2918852329394347E-2</v>
      </c>
      <c r="V662" s="42">
        <f t="shared" si="323"/>
        <v>0.13007881002164462</v>
      </c>
      <c r="W662" s="42">
        <f t="shared" si="324"/>
        <v>0.13016018696222997</v>
      </c>
      <c r="X662" s="42">
        <f t="shared" si="325"/>
        <v>-8.1376940585353719E-5</v>
      </c>
      <c r="Y662" s="42">
        <f t="shared" si="299"/>
        <v>2.5999847288147677E-3</v>
      </c>
      <c r="Z662" s="10">
        <f t="shared" si="326"/>
        <v>3.2702228597226837</v>
      </c>
      <c r="AA662">
        <f t="shared" si="304"/>
        <v>1124876.5499979558</v>
      </c>
      <c r="AB662" s="10">
        <f t="shared" si="305"/>
        <v>1.1248765499979558</v>
      </c>
      <c r="AC662" s="10">
        <f t="shared" si="306"/>
        <v>1.0238765499979559</v>
      </c>
      <c r="AD662" s="3">
        <f t="shared" si="307"/>
        <v>148.49551123973254</v>
      </c>
      <c r="AI662" s="94">
        <f t="shared" si="308"/>
        <v>0.13016018696222997</v>
      </c>
    </row>
    <row r="663" spans="2:35">
      <c r="B663" s="39">
        <f t="shared" si="309"/>
        <v>635</v>
      </c>
      <c r="C663" s="42">
        <f t="shared" si="310"/>
        <v>11.420863309350375</v>
      </c>
      <c r="D663" s="10">
        <f t="shared" si="311"/>
        <v>3.579136690649527</v>
      </c>
      <c r="E663" s="40">
        <f t="shared" si="312"/>
        <v>38.841726618700946</v>
      </c>
      <c r="F663" s="40">
        <f t="shared" si="313"/>
        <v>46</v>
      </c>
      <c r="G663" s="3">
        <f t="shared" si="314"/>
        <v>62.158273381299054</v>
      </c>
      <c r="H663" s="3">
        <f t="shared" si="315"/>
        <v>111.95687429327049</v>
      </c>
      <c r="I663">
        <f t="shared" si="300"/>
        <v>1.1195687429327048E-4</v>
      </c>
      <c r="J663" s="4">
        <f t="shared" si="316"/>
        <v>1332.5691412410661</v>
      </c>
      <c r="K663" s="40">
        <f t="shared" si="317"/>
        <v>11.902521838457259</v>
      </c>
      <c r="L663" s="40">
        <f t="shared" si="301"/>
        <v>0</v>
      </c>
      <c r="M663" s="10">
        <f t="shared" si="318"/>
        <v>1.1248765499979558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8.5759551023920011</v>
      </c>
      <c r="Q663" s="42">
        <f t="shared" si="320"/>
        <v>1.3633508081310339</v>
      </c>
      <c r="R663" s="4">
        <f t="shared" si="321"/>
        <v>29648.764627615601</v>
      </c>
      <c r="S663">
        <f t="shared" si="302"/>
        <v>2.9648764627615603E-5</v>
      </c>
      <c r="T663" s="41">
        <f t="shared" si="303"/>
        <v>7.9520177064102554E-4</v>
      </c>
      <c r="U663" s="42">
        <f t="shared" si="322"/>
        <v>5.2646125398671917E-2</v>
      </c>
      <c r="V663" s="42">
        <f t="shared" si="323"/>
        <v>0.13004250156775768</v>
      </c>
      <c r="W663" s="42">
        <f t="shared" si="324"/>
        <v>0.13012649580391034</v>
      </c>
      <c r="X663" s="42">
        <f t="shared" si="325"/>
        <v>-8.3994236152656887E-5</v>
      </c>
      <c r="Y663" s="42">
        <f t="shared" si="299"/>
        <v>2.5998085749423944E-3</v>
      </c>
      <c r="Z663" s="10">
        <f t="shared" si="326"/>
        <v>3.2693697007825384</v>
      </c>
      <c r="AA663">
        <f t="shared" si="304"/>
        <v>1124609.4338197298</v>
      </c>
      <c r="AB663" s="10">
        <f t="shared" si="305"/>
        <v>1.1246094338197299</v>
      </c>
      <c r="AC663" s="10">
        <f t="shared" si="306"/>
        <v>1.0236094338197299</v>
      </c>
      <c r="AD663" s="3">
        <f t="shared" si="307"/>
        <v>148.45677067726322</v>
      </c>
      <c r="AI663" s="94">
        <f t="shared" si="308"/>
        <v>0.13012649580391034</v>
      </c>
    </row>
    <row r="664" spans="2:35">
      <c r="B664" s="39">
        <f t="shared" si="309"/>
        <v>636</v>
      </c>
      <c r="C664" s="42">
        <f t="shared" si="310"/>
        <v>11.438848920861163</v>
      </c>
      <c r="D664" s="10">
        <f t="shared" si="311"/>
        <v>3.5611510791387389</v>
      </c>
      <c r="E664" s="40">
        <f t="shared" si="312"/>
        <v>38.877697841722522</v>
      </c>
      <c r="F664" s="40">
        <f t="shared" si="313"/>
        <v>46</v>
      </c>
      <c r="G664" s="3">
        <f t="shared" si="314"/>
        <v>62.122302158277478</v>
      </c>
      <c r="H664" s="3">
        <f t="shared" si="315"/>
        <v>111.95687429327049</v>
      </c>
      <c r="I664">
        <f t="shared" si="300"/>
        <v>1.1195687429327048E-4</v>
      </c>
      <c r="J664" s="4">
        <f t="shared" si="316"/>
        <v>1334.7648496306888</v>
      </c>
      <c r="K664" s="40">
        <f t="shared" si="317"/>
        <v>11.922133929304589</v>
      </c>
      <c r="L664" s="40">
        <f t="shared" si="301"/>
        <v>0</v>
      </c>
      <c r="M664" s="10">
        <f t="shared" si="318"/>
        <v>1.1246094338197299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8.5753054162107158</v>
      </c>
      <c r="Q664" s="42">
        <f t="shared" si="320"/>
        <v>1.3654481808353096</v>
      </c>
      <c r="R664" s="4">
        <f t="shared" si="321"/>
        <v>29495.204317683761</v>
      </c>
      <c r="S664">
        <f t="shared" si="302"/>
        <v>2.9495204317683762E-5</v>
      </c>
      <c r="T664" s="41">
        <f t="shared" si="303"/>
        <v>7.9535533095095737E-4</v>
      </c>
      <c r="U664" s="42">
        <f t="shared" si="322"/>
        <v>5.2373454498738349E-2</v>
      </c>
      <c r="V664" s="42">
        <f t="shared" si="323"/>
        <v>0.13000593522443774</v>
      </c>
      <c r="W664" s="42">
        <f t="shared" si="324"/>
        <v>0.13009254748050636</v>
      </c>
      <c r="X664" s="42">
        <f t="shared" si="325"/>
        <v>-8.6612256068624438E-5</v>
      </c>
      <c r="Y664" s="42">
        <f t="shared" si="299"/>
        <v>2.5996269167606603E-3</v>
      </c>
      <c r="Z664" s="10">
        <f t="shared" si="326"/>
        <v>3.2685100804598197</v>
      </c>
      <c r="AA664">
        <f t="shared" si="304"/>
        <v>1124340.2946423443</v>
      </c>
      <c r="AB664" s="10">
        <f t="shared" si="305"/>
        <v>1.1243402946423444</v>
      </c>
      <c r="AC664" s="10">
        <f t="shared" si="306"/>
        <v>1.0233402946423444</v>
      </c>
      <c r="AD664" s="3">
        <f t="shared" si="307"/>
        <v>148.41773671390058</v>
      </c>
      <c r="AI664" s="94">
        <f t="shared" si="308"/>
        <v>0.13009254748050636</v>
      </c>
    </row>
    <row r="665" spans="2:35">
      <c r="B665" s="39">
        <f t="shared" si="309"/>
        <v>637</v>
      </c>
      <c r="C665" s="42">
        <f t="shared" si="310"/>
        <v>11.456834532371952</v>
      </c>
      <c r="D665" s="10">
        <f t="shared" si="311"/>
        <v>3.5431654676279507</v>
      </c>
      <c r="E665" s="40">
        <f t="shared" si="312"/>
        <v>38.913669064744099</v>
      </c>
      <c r="F665" s="40">
        <f t="shared" si="313"/>
        <v>46</v>
      </c>
      <c r="G665" s="3">
        <f t="shared" si="314"/>
        <v>62.086330935255901</v>
      </c>
      <c r="H665" s="3">
        <f t="shared" si="315"/>
        <v>111.95687429327049</v>
      </c>
      <c r="I665">
        <f t="shared" si="300"/>
        <v>1.1195687429327048E-4</v>
      </c>
      <c r="J665" s="4">
        <f t="shared" si="316"/>
        <v>1336.9625905190524</v>
      </c>
      <c r="K665" s="40">
        <f t="shared" si="317"/>
        <v>11.941764174452436</v>
      </c>
      <c r="L665" s="40">
        <f t="shared" si="301"/>
        <v>0</v>
      </c>
      <c r="M665" s="10">
        <f t="shared" si="318"/>
        <v>1.1243402946423444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8.5746507033512369</v>
      </c>
      <c r="Q665" s="42">
        <f t="shared" si="320"/>
        <v>1.3675457136833542</v>
      </c>
      <c r="R665" s="4">
        <f t="shared" si="321"/>
        <v>29341.675781994814</v>
      </c>
      <c r="S665">
        <f t="shared" si="302"/>
        <v>2.9341675781994816E-5</v>
      </c>
      <c r="T665" s="41">
        <f t="shared" si="303"/>
        <v>7.9550885948664635E-4</v>
      </c>
      <c r="U665" s="42">
        <f t="shared" si="322"/>
        <v>5.2100840019056918E-2</v>
      </c>
      <c r="V665" s="42">
        <f t="shared" si="323"/>
        <v>0.12996911106091782</v>
      </c>
      <c r="W665" s="42">
        <f t="shared" si="324"/>
        <v>0.13005834205013803</v>
      </c>
      <c r="X665" s="42">
        <f t="shared" si="325"/>
        <v>-8.9230989220201451E-5</v>
      </c>
      <c r="Y665" s="42">
        <f t="shared" si="299"/>
        <v>2.5994397518297073E-3</v>
      </c>
      <c r="Z665" s="10">
        <f t="shared" si="326"/>
        <v>3.2676440002279348</v>
      </c>
      <c r="AA665">
        <f t="shared" si="304"/>
        <v>1124069.132927109</v>
      </c>
      <c r="AB665" s="10">
        <f t="shared" si="305"/>
        <v>1.1240691329271091</v>
      </c>
      <c r="AC665" s="10">
        <f t="shared" si="306"/>
        <v>1.0230691329271091</v>
      </c>
      <c r="AD665" s="3">
        <f t="shared" si="307"/>
        <v>148.37840941654954</v>
      </c>
      <c r="AI665" s="94">
        <f t="shared" si="308"/>
        <v>0.13005834205013803</v>
      </c>
    </row>
    <row r="666" spans="2:35">
      <c r="B666" s="39">
        <f t="shared" si="309"/>
        <v>638</v>
      </c>
      <c r="C666" s="42">
        <f t="shared" si="310"/>
        <v>11.47482014388274</v>
      </c>
      <c r="D666" s="10">
        <f t="shared" si="311"/>
        <v>3.5251798561171626</v>
      </c>
      <c r="E666" s="40">
        <f t="shared" si="312"/>
        <v>38.949640287765675</v>
      </c>
      <c r="F666" s="40">
        <f t="shared" si="313"/>
        <v>46</v>
      </c>
      <c r="G666" s="3">
        <f t="shared" si="314"/>
        <v>62.050359712234325</v>
      </c>
      <c r="H666" s="3">
        <f t="shared" si="315"/>
        <v>111.95687429327049</v>
      </c>
      <c r="I666">
        <f t="shared" si="300"/>
        <v>1.1195687429327048E-4</v>
      </c>
      <c r="J666" s="4">
        <f t="shared" si="316"/>
        <v>1339.1623639061563</v>
      </c>
      <c r="K666" s="40">
        <f t="shared" si="317"/>
        <v>11.961412573900795</v>
      </c>
      <c r="L666" s="40">
        <f t="shared" si="301"/>
        <v>0</v>
      </c>
      <c r="M666" s="10">
        <f t="shared" si="318"/>
        <v>1.1240691329271091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8.5739909624867128</v>
      </c>
      <c r="Q666" s="42">
        <f t="shared" si="320"/>
        <v>1.3696434079297652</v>
      </c>
      <c r="R666" s="4">
        <f t="shared" si="321"/>
        <v>29188.179239883179</v>
      </c>
      <c r="S666">
        <f t="shared" si="302"/>
        <v>2.9188179239883178E-5</v>
      </c>
      <c r="T666" s="41">
        <f t="shared" si="303"/>
        <v>7.9566235602875795E-4</v>
      </c>
      <c r="U666" s="42">
        <f t="shared" si="322"/>
        <v>5.1828282349090968E-2</v>
      </c>
      <c r="V666" s="42">
        <f t="shared" si="323"/>
        <v>0.12993202914689359</v>
      </c>
      <c r="W666" s="42">
        <f t="shared" si="324"/>
        <v>0.13002387957143413</v>
      </c>
      <c r="X666" s="42">
        <f t="shared" si="325"/>
        <v>-9.1850424540546038E-5</v>
      </c>
      <c r="Y666" s="42">
        <f t="shared" si="299"/>
        <v>2.5992470777226181E-3</v>
      </c>
      <c r="Z666" s="10">
        <f t="shared" si="326"/>
        <v>3.2667714615729193</v>
      </c>
      <c r="AA666">
        <f t="shared" si="304"/>
        <v>1123795.9491392884</v>
      </c>
      <c r="AB666" s="10">
        <f t="shared" si="305"/>
        <v>1.1237959491392884</v>
      </c>
      <c r="AC666" s="10">
        <f t="shared" si="306"/>
        <v>1.0227959491392884</v>
      </c>
      <c r="AD666" s="3">
        <f t="shared" si="307"/>
        <v>148.33878885268868</v>
      </c>
      <c r="AI666" s="94">
        <f t="shared" si="308"/>
        <v>0.13002387957143413</v>
      </c>
    </row>
    <row r="667" spans="2:35">
      <c r="B667" s="39">
        <f t="shared" si="309"/>
        <v>639</v>
      </c>
      <c r="C667" s="42">
        <f t="shared" si="310"/>
        <v>11.492805755393528</v>
      </c>
      <c r="D667" s="10">
        <f t="shared" si="311"/>
        <v>3.5071942446063744</v>
      </c>
      <c r="E667" s="40">
        <f t="shared" si="312"/>
        <v>38.985611510787251</v>
      </c>
      <c r="F667" s="40">
        <f t="shared" si="313"/>
        <v>46</v>
      </c>
      <c r="G667" s="3">
        <f t="shared" si="314"/>
        <v>62.014388489212749</v>
      </c>
      <c r="H667" s="3">
        <f t="shared" si="315"/>
        <v>111.95687429327049</v>
      </c>
      <c r="I667">
        <f t="shared" si="300"/>
        <v>1.1195687429327048E-4</v>
      </c>
      <c r="J667" s="4">
        <f t="shared" si="316"/>
        <v>1341.3641697920013</v>
      </c>
      <c r="K667" s="40">
        <f t="shared" si="317"/>
        <v>11.981079127649673</v>
      </c>
      <c r="L667" s="40">
        <f t="shared" si="301"/>
        <v>0</v>
      </c>
      <c r="M667" s="10">
        <f t="shared" si="318"/>
        <v>1.1237959491392884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8.5733261922805752</v>
      </c>
      <c r="Q667" s="42">
        <f t="shared" si="320"/>
        <v>1.3717412648300407</v>
      </c>
      <c r="R667" s="4">
        <f t="shared" si="321"/>
        <v>29034.714910683237</v>
      </c>
      <c r="S667">
        <f t="shared" si="302"/>
        <v>2.9034714910683238E-5</v>
      </c>
      <c r="T667" s="41">
        <f t="shared" si="303"/>
        <v>7.9581582035795795E-4</v>
      </c>
      <c r="U667" s="42">
        <f t="shared" si="322"/>
        <v>5.1555781878303793E-2</v>
      </c>
      <c r="V667" s="42">
        <f t="shared" si="323"/>
        <v>0.12989468955265709</v>
      </c>
      <c r="W667" s="42">
        <f t="shared" si="324"/>
        <v>0.12998916010352596</v>
      </c>
      <c r="X667" s="42">
        <f t="shared" si="325"/>
        <v>-9.447055086886369E-5</v>
      </c>
      <c r="Y667" s="42">
        <f t="shared" si="299"/>
        <v>2.5990488920256049E-3</v>
      </c>
      <c r="Z667" s="10">
        <f t="shared" si="326"/>
        <v>3.2658924659936424</v>
      </c>
      <c r="AA667">
        <f t="shared" si="304"/>
        <v>1123520.743748164</v>
      </c>
      <c r="AB667" s="10">
        <f t="shared" si="305"/>
        <v>1.123520743748164</v>
      </c>
      <c r="AC667" s="10">
        <f t="shared" si="306"/>
        <v>1.022520743748164</v>
      </c>
      <c r="AD667" s="3">
        <f t="shared" si="307"/>
        <v>148.29887509037911</v>
      </c>
      <c r="AI667" s="94">
        <f t="shared" si="308"/>
        <v>0.12998916010352596</v>
      </c>
    </row>
    <row r="668" spans="2:35">
      <c r="B668" s="39">
        <f t="shared" si="309"/>
        <v>640</v>
      </c>
      <c r="C668" s="42">
        <f t="shared" si="310"/>
        <v>11.510791366904316</v>
      </c>
      <c r="D668" s="10">
        <f t="shared" si="311"/>
        <v>3.4892086330955863</v>
      </c>
      <c r="E668" s="40">
        <f t="shared" si="312"/>
        <v>39.021582733808827</v>
      </c>
      <c r="F668" s="40">
        <f t="shared" si="313"/>
        <v>46</v>
      </c>
      <c r="G668" s="3">
        <f t="shared" si="314"/>
        <v>61.978417266191173</v>
      </c>
      <c r="H668" s="3">
        <f t="shared" si="315"/>
        <v>111.95687429327049</v>
      </c>
      <c r="I668">
        <f t="shared" si="300"/>
        <v>1.1195687429327048E-4</v>
      </c>
      <c r="J668" s="4">
        <f t="shared" si="316"/>
        <v>1343.5680081765872</v>
      </c>
      <c r="K668" s="40">
        <f t="shared" si="317"/>
        <v>12.000763835699068</v>
      </c>
      <c r="L668" s="40">
        <f t="shared" si="301"/>
        <v>0</v>
      </c>
      <c r="M668" s="10">
        <f t="shared" si="318"/>
        <v>1.123520743748164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8.5726563913866975</v>
      </c>
      <c r="Q668" s="42">
        <f t="shared" si="320"/>
        <v>1.3738392856405865</v>
      </c>
      <c r="R668" s="4">
        <f t="shared" si="321"/>
        <v>28881.283013729379</v>
      </c>
      <c r="S668">
        <f t="shared" si="302"/>
        <v>2.8881283013729378E-5</v>
      </c>
      <c r="T668" s="41">
        <f t="shared" si="303"/>
        <v>7.9596925225491183E-4</v>
      </c>
      <c r="U668" s="42">
        <f t="shared" si="322"/>
        <v>5.1283338996158709E-2</v>
      </c>
      <c r="V668" s="42">
        <f t="shared" si="323"/>
        <v>0.12985709234895371</v>
      </c>
      <c r="W668" s="42">
        <f t="shared" si="324"/>
        <v>0.12995418370605558</v>
      </c>
      <c r="X668" s="42">
        <f t="shared" si="325"/>
        <v>-9.7091357101869447E-5</v>
      </c>
      <c r="Y668" s="42">
        <f t="shared" si="299"/>
        <v>2.5988451923378811E-3</v>
      </c>
      <c r="Z668" s="10">
        <f t="shared" si="326"/>
        <v>3.2650070150016197</v>
      </c>
      <c r="AA668">
        <f t="shared" si="304"/>
        <v>1123243.5172269782</v>
      </c>
      <c r="AB668" s="10">
        <f t="shared" si="305"/>
        <v>1.1232435172269781</v>
      </c>
      <c r="AC668" s="10">
        <f t="shared" si="306"/>
        <v>1.0222435172269781</v>
      </c>
      <c r="AD668" s="3">
        <f t="shared" si="307"/>
        <v>148.25866819825646</v>
      </c>
      <c r="AI668" s="94">
        <f t="shared" si="308"/>
        <v>0.12995418370605558</v>
      </c>
    </row>
    <row r="669" spans="2:35">
      <c r="B669" s="39">
        <f t="shared" si="309"/>
        <v>641</v>
      </c>
      <c r="C669" s="42">
        <f t="shared" si="310"/>
        <v>11.528776978415104</v>
      </c>
      <c r="D669" s="10">
        <f t="shared" si="311"/>
        <v>3.4712230215847981</v>
      </c>
      <c r="E669" s="40">
        <f t="shared" si="312"/>
        <v>39.057553956830404</v>
      </c>
      <c r="F669" s="40">
        <f t="shared" si="313"/>
        <v>46</v>
      </c>
      <c r="G669" s="3">
        <f t="shared" si="314"/>
        <v>61.942446043169596</v>
      </c>
      <c r="H669" s="3">
        <f t="shared" si="315"/>
        <v>111.95687429327049</v>
      </c>
      <c r="I669">
        <f t="shared" si="300"/>
        <v>1.1195687429327048E-4</v>
      </c>
      <c r="J669" s="4">
        <f t="shared" si="316"/>
        <v>1345.7738790599137</v>
      </c>
      <c r="K669" s="40">
        <f t="shared" si="317"/>
        <v>12.020466698048979</v>
      </c>
      <c r="L669" s="40">
        <f t="shared" si="301"/>
        <v>0</v>
      </c>
      <c r="M669" s="10">
        <f t="shared" si="318"/>
        <v>1.1232435172269781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8.5719815584492256</v>
      </c>
      <c r="Q669" s="42">
        <f t="shared" si="320"/>
        <v>1.3759374716187236</v>
      </c>
      <c r="R669" s="4">
        <f t="shared" si="321"/>
        <v>28727.883768356016</v>
      </c>
      <c r="S669">
        <f t="shared" si="302"/>
        <v>2.8727883768356018E-5</v>
      </c>
      <c r="T669" s="41">
        <f t="shared" si="303"/>
        <v>7.9612265150028516E-4</v>
      </c>
      <c r="U669" s="42">
        <f t="shared" si="322"/>
        <v>5.1010954092119039E-2</v>
      </c>
      <c r="V669" s="42">
        <f t="shared" si="323"/>
        <v>0.1298192376071054</v>
      </c>
      <c r="W669" s="42">
        <f t="shared" si="324"/>
        <v>0.12991895043916818</v>
      </c>
      <c r="X669" s="42">
        <f t="shared" si="325"/>
        <v>-9.9712832062781587E-5</v>
      </c>
      <c r="Y669" s="42">
        <f t="shared" si="299"/>
        <v>2.5986359762718066E-3</v>
      </c>
      <c r="Z669" s="10">
        <f t="shared" si="326"/>
        <v>3.2641151101211645</v>
      </c>
      <c r="AA669">
        <f t="shared" si="304"/>
        <v>1122964.2700529783</v>
      </c>
      <c r="AB669" s="10">
        <f t="shared" si="305"/>
        <v>1.1229642700529783</v>
      </c>
      <c r="AC669" s="10">
        <f t="shared" si="306"/>
        <v>1.0219642700529783</v>
      </c>
      <c r="AD669" s="3">
        <f t="shared" si="307"/>
        <v>148.2181682455371</v>
      </c>
      <c r="AI669" s="94">
        <f t="shared" si="308"/>
        <v>0.12991895043916818</v>
      </c>
    </row>
    <row r="670" spans="2:35">
      <c r="B670" s="39">
        <f t="shared" si="309"/>
        <v>642</v>
      </c>
      <c r="C670" s="42">
        <f t="shared" si="310"/>
        <v>11.546762589925892</v>
      </c>
      <c r="D670" s="10">
        <f t="shared" si="311"/>
        <v>3.45323741007401</v>
      </c>
      <c r="E670" s="40">
        <f t="shared" si="312"/>
        <v>39.09352517985198</v>
      </c>
      <c r="F670" s="40">
        <f t="shared" si="313"/>
        <v>46</v>
      </c>
      <c r="G670" s="3">
        <f t="shared" si="314"/>
        <v>61.90647482014802</v>
      </c>
      <c r="H670" s="3">
        <f t="shared" si="315"/>
        <v>111.95687429327049</v>
      </c>
      <c r="I670">
        <f t="shared" si="300"/>
        <v>1.1195687429327048E-4</v>
      </c>
      <c r="J670" s="4">
        <f t="shared" si="316"/>
        <v>1347.9817824419806</v>
      </c>
      <c r="K670" s="40">
        <f t="shared" si="317"/>
        <v>12.040187714699401</v>
      </c>
      <c r="L670" s="40">
        <f t="shared" si="301"/>
        <v>0</v>
      </c>
      <c r="M670" s="10">
        <f t="shared" si="318"/>
        <v>1.1229642700529783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8.5713016921026792</v>
      </c>
      <c r="Q670" s="42">
        <f t="shared" si="320"/>
        <v>1.3780358240226951</v>
      </c>
      <c r="R670" s="4">
        <f t="shared" si="321"/>
        <v>28574.517393897546</v>
      </c>
      <c r="S670">
        <f t="shared" si="302"/>
        <v>2.8574517393897546E-5</v>
      </c>
      <c r="T670" s="41">
        <f t="shared" si="303"/>
        <v>7.9627601787474363E-4</v>
      </c>
      <c r="U670" s="42">
        <f t="shared" si="322"/>
        <v>5.0738627555648119E-2</v>
      </c>
      <c r="V670" s="42">
        <f t="shared" si="323"/>
        <v>0.12978112539890571</v>
      </c>
      <c r="W670" s="42">
        <f t="shared" si="324"/>
        <v>0.12988346036351811</v>
      </c>
      <c r="X670" s="42">
        <f t="shared" si="325"/>
        <v>-1.0233496461239944E-4</v>
      </c>
      <c r="Y670" s="42">
        <f t="shared" ref="Y670:Y733" si="329">IF((X670*(Q670-Q669)+Y669)&lt;0,0,X670*(Q670-Q669)+Y669)</f>
        <v>2.5984212414528018E-3</v>
      </c>
      <c r="Z670" s="10">
        <f t="shared" si="326"/>
        <v>3.2632167528892482</v>
      </c>
      <c r="AA670">
        <f t="shared" si="304"/>
        <v>1122683.0027073766</v>
      </c>
      <c r="AB670" s="10">
        <f t="shared" si="305"/>
        <v>1.1226830027073766</v>
      </c>
      <c r="AC670" s="10">
        <f t="shared" si="306"/>
        <v>1.0216830027073767</v>
      </c>
      <c r="AD670" s="3">
        <f t="shared" si="307"/>
        <v>148.17737530201256</v>
      </c>
      <c r="AI670" s="94">
        <f t="shared" si="308"/>
        <v>0.12988346036351811</v>
      </c>
    </row>
    <row r="671" spans="2:35">
      <c r="B671" s="39">
        <f t="shared" si="309"/>
        <v>643</v>
      </c>
      <c r="C671" s="42">
        <f t="shared" si="310"/>
        <v>11.56474820143668</v>
      </c>
      <c r="D671" s="10">
        <f t="shared" si="311"/>
        <v>3.4352517985632218</v>
      </c>
      <c r="E671" s="40">
        <f t="shared" si="312"/>
        <v>39.129496402873556</v>
      </c>
      <c r="F671" s="40">
        <f t="shared" si="313"/>
        <v>46</v>
      </c>
      <c r="G671" s="3">
        <f t="shared" si="314"/>
        <v>61.870503597126444</v>
      </c>
      <c r="H671" s="3">
        <f t="shared" si="315"/>
        <v>111.95687429327049</v>
      </c>
      <c r="I671">
        <f t="shared" si="300"/>
        <v>1.1195687429327048E-4</v>
      </c>
      <c r="J671" s="4">
        <f t="shared" si="316"/>
        <v>1350.1917183227888</v>
      </c>
      <c r="K671" s="40">
        <f t="shared" si="317"/>
        <v>12.059926885650345</v>
      </c>
      <c r="L671" s="40">
        <f t="shared" si="301"/>
        <v>0</v>
      </c>
      <c r="M671" s="10">
        <f t="shared" si="318"/>
        <v>1.1226830027073766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8.5706167909718332</v>
      </c>
      <c r="Q671" s="42">
        <f t="shared" si="320"/>
        <v>1.3801343441116731</v>
      </c>
      <c r="R671" s="4">
        <f t="shared" si="321"/>
        <v>28421.184109688351</v>
      </c>
      <c r="S671">
        <f t="shared" si="302"/>
        <v>2.8421184109688352E-5</v>
      </c>
      <c r="T671" s="41">
        <f t="shared" si="303"/>
        <v>7.964293511589528E-4</v>
      </c>
      <c r="U671" s="42">
        <f t="shared" si="322"/>
        <v>5.0466359776209217E-2</v>
      </c>
      <c r="V671" s="42">
        <f t="shared" si="323"/>
        <v>0.12974275579677386</v>
      </c>
      <c r="W671" s="42">
        <f t="shared" si="324"/>
        <v>0.12984771354026359</v>
      </c>
      <c r="X671" s="42">
        <f t="shared" si="325"/>
        <v>-1.0495774348973086E-4</v>
      </c>
      <c r="Y671" s="42">
        <f t="shared" si="329"/>
        <v>2.5982009855195949E-3</v>
      </c>
      <c r="Z671" s="10">
        <f t="shared" si="326"/>
        <v>3.262311944855786</v>
      </c>
      <c r="AA671">
        <f t="shared" si="304"/>
        <v>1122399.7156754369</v>
      </c>
      <c r="AB671" s="10">
        <f t="shared" si="305"/>
        <v>1.1223997156754368</v>
      </c>
      <c r="AC671" s="10">
        <f t="shared" si="306"/>
        <v>1.0213997156754369</v>
      </c>
      <c r="AD671" s="3">
        <f t="shared" si="307"/>
        <v>148.13628943806191</v>
      </c>
      <c r="AI671" s="94">
        <f t="shared" si="308"/>
        <v>0.12984771354026359</v>
      </c>
    </row>
    <row r="672" spans="2:35">
      <c r="B672" s="39">
        <f t="shared" si="309"/>
        <v>644</v>
      </c>
      <c r="C672" s="42">
        <f t="shared" si="310"/>
        <v>11.582733812947469</v>
      </c>
      <c r="D672" s="10">
        <f t="shared" si="311"/>
        <v>3.4172661870524337</v>
      </c>
      <c r="E672" s="40">
        <f t="shared" si="312"/>
        <v>39.165467625895133</v>
      </c>
      <c r="F672" s="40">
        <f t="shared" si="313"/>
        <v>46</v>
      </c>
      <c r="G672" s="3">
        <f t="shared" si="314"/>
        <v>61.834532374104867</v>
      </c>
      <c r="H672" s="3">
        <f t="shared" si="315"/>
        <v>111.95687429327049</v>
      </c>
      <c r="I672">
        <f t="shared" si="300"/>
        <v>1.1195687429327048E-4</v>
      </c>
      <c r="J672" s="4">
        <f t="shared" si="316"/>
        <v>1352.4036867023374</v>
      </c>
      <c r="K672" s="40">
        <f t="shared" si="317"/>
        <v>12.079684210901803</v>
      </c>
      <c r="L672" s="40">
        <f t="shared" si="301"/>
        <v>0</v>
      </c>
      <c r="M672" s="10">
        <f t="shared" si="318"/>
        <v>1.1223997156754368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8.5699268536719106</v>
      </c>
      <c r="Q672" s="42">
        <f t="shared" si="320"/>
        <v>1.3822330331457671</v>
      </c>
      <c r="R672" s="4">
        <f t="shared" si="321"/>
        <v>28267.884135062835</v>
      </c>
      <c r="S672">
        <f t="shared" si="302"/>
        <v>2.8267884135062836E-5</v>
      </c>
      <c r="T672" s="41">
        <f t="shared" si="303"/>
        <v>7.9658265113357837E-4</v>
      </c>
      <c r="U672" s="42">
        <f t="shared" si="322"/>
        <v>5.0194151143265676E-2</v>
      </c>
      <c r="V672" s="42">
        <f t="shared" si="323"/>
        <v>0.12970412887350932</v>
      </c>
      <c r="W672" s="42">
        <f t="shared" si="324"/>
        <v>0.12981171003107778</v>
      </c>
      <c r="X672" s="42">
        <f t="shared" si="325"/>
        <v>-1.0758115756845377E-4</v>
      </c>
      <c r="Y672" s="42">
        <f t="shared" si="329"/>
        <v>2.5979752061239311E-3</v>
      </c>
      <c r="Z672" s="10">
        <f t="shared" si="326"/>
        <v>3.261400687583238</v>
      </c>
      <c r="AA672">
        <f t="shared" si="304"/>
        <v>1122114.4094463515</v>
      </c>
      <c r="AB672" s="10">
        <f t="shared" si="305"/>
        <v>1.1221144094463515</v>
      </c>
      <c r="AC672" s="10">
        <f t="shared" si="306"/>
        <v>1.0211144094463516</v>
      </c>
      <c r="AD672" s="3">
        <f t="shared" si="307"/>
        <v>148.09491072463402</v>
      </c>
      <c r="AI672" s="94">
        <f t="shared" si="308"/>
        <v>0.12981171003107778</v>
      </c>
    </row>
    <row r="673" spans="2:35">
      <c r="B673" s="39">
        <f t="shared" si="309"/>
        <v>645</v>
      </c>
      <c r="C673" s="42">
        <f t="shared" si="310"/>
        <v>11.600719424458257</v>
      </c>
      <c r="D673" s="10">
        <f t="shared" si="311"/>
        <v>3.3992805755416455</v>
      </c>
      <c r="E673" s="40">
        <f t="shared" si="312"/>
        <v>39.201438848916709</v>
      </c>
      <c r="F673" s="40">
        <f t="shared" si="313"/>
        <v>46</v>
      </c>
      <c r="G673" s="3">
        <f t="shared" si="314"/>
        <v>61.798561151083291</v>
      </c>
      <c r="H673" s="3">
        <f t="shared" si="315"/>
        <v>111.95687429327049</v>
      </c>
      <c r="I673">
        <f t="shared" si="300"/>
        <v>1.1195687429327048E-4</v>
      </c>
      <c r="J673" s="4">
        <f t="shared" si="316"/>
        <v>1354.6176875806268</v>
      </c>
      <c r="K673" s="40">
        <f t="shared" si="317"/>
        <v>12.099459690453775</v>
      </c>
      <c r="L673" s="40">
        <f t="shared" si="301"/>
        <v>0</v>
      </c>
      <c r="M673" s="10">
        <f t="shared" si="318"/>
        <v>1.1221144094463515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8.5692318788082673</v>
      </c>
      <c r="Q673" s="42">
        <f t="shared" si="320"/>
        <v>1.3843318923860295</v>
      </c>
      <c r="R673" s="4">
        <f t="shared" si="321"/>
        <v>28114.617689355397</v>
      </c>
      <c r="S673">
        <f t="shared" si="302"/>
        <v>2.8114617689355396E-5</v>
      </c>
      <c r="T673" s="41">
        <f t="shared" si="303"/>
        <v>7.9673591757928579E-4</v>
      </c>
      <c r="U673" s="42">
        <f t="shared" si="322"/>
        <v>4.9922002046280806E-2</v>
      </c>
      <c r="V673" s="42">
        <f t="shared" si="323"/>
        <v>0.12966524470256655</v>
      </c>
      <c r="W673" s="42">
        <f t="shared" si="324"/>
        <v>0.12977544989813306</v>
      </c>
      <c r="X673" s="42">
        <f t="shared" si="325"/>
        <v>-1.1020519556650954E-4</v>
      </c>
      <c r="Y673" s="42">
        <f t="shared" si="329"/>
        <v>2.5977439009308915E-3</v>
      </c>
      <c r="Z673" s="10">
        <f t="shared" si="326"/>
        <v>3.2604829826469843</v>
      </c>
      <c r="AA673">
        <f t="shared" si="304"/>
        <v>1121827.0845133567</v>
      </c>
      <c r="AB673" s="10">
        <f t="shared" si="305"/>
        <v>1.1218270845133567</v>
      </c>
      <c r="AC673" s="10">
        <f t="shared" si="306"/>
        <v>1.0208270845133567</v>
      </c>
      <c r="AD673" s="3">
        <f t="shared" si="307"/>
        <v>148.05323923326421</v>
      </c>
      <c r="AI673" s="94">
        <f t="shared" si="308"/>
        <v>0.12977544989813306</v>
      </c>
    </row>
    <row r="674" spans="2:35">
      <c r="B674" s="39">
        <f t="shared" si="309"/>
        <v>646</v>
      </c>
      <c r="C674" s="42">
        <f t="shared" si="310"/>
        <v>11.618705035969045</v>
      </c>
      <c r="D674" s="10">
        <f t="shared" si="311"/>
        <v>3.3812949640308574</v>
      </c>
      <c r="E674" s="40">
        <f t="shared" si="312"/>
        <v>39.237410071938285</v>
      </c>
      <c r="F674" s="40">
        <f t="shared" si="313"/>
        <v>46</v>
      </c>
      <c r="G674" s="3">
        <f t="shared" si="314"/>
        <v>61.762589928061715</v>
      </c>
      <c r="H674" s="3">
        <f t="shared" si="315"/>
        <v>111.95687429327049</v>
      </c>
      <c r="I674">
        <f t="shared" si="300"/>
        <v>1.1195687429327048E-4</v>
      </c>
      <c r="J674" s="4">
        <f t="shared" si="316"/>
        <v>1356.8337209576571</v>
      </c>
      <c r="K674" s="40">
        <f t="shared" si="317"/>
        <v>12.119253324306266</v>
      </c>
      <c r="L674" s="40">
        <f t="shared" si="301"/>
        <v>0</v>
      </c>
      <c r="M674" s="10">
        <f t="shared" si="318"/>
        <v>1.1218270845133567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8.5685318649766611</v>
      </c>
      <c r="Q674" s="42">
        <f t="shared" si="320"/>
        <v>1.3864309230944643</v>
      </c>
      <c r="R674" s="4">
        <f t="shared" si="321"/>
        <v>27961.384991900431</v>
      </c>
      <c r="S674">
        <f t="shared" si="302"/>
        <v>2.7961384991900432E-5</v>
      </c>
      <c r="T674" s="41">
        <f t="shared" si="303"/>
        <v>7.9688915027674076E-4</v>
      </c>
      <c r="U674" s="42">
        <f t="shared" si="322"/>
        <v>4.9649912874717921E-2</v>
      </c>
      <c r="V674" s="42">
        <f t="shared" si="323"/>
        <v>0.1296261033578596</v>
      </c>
      <c r="W674" s="42">
        <f t="shared" si="324"/>
        <v>0.12973893320411581</v>
      </c>
      <c r="X674" s="42">
        <f t="shared" si="325"/>
        <v>-1.1282984625621273E-4</v>
      </c>
      <c r="Y674" s="42">
        <f t="shared" si="329"/>
        <v>2.5975070676187719E-3</v>
      </c>
      <c r="Z674" s="10">
        <f t="shared" si="326"/>
        <v>3.2595588316351392</v>
      </c>
      <c r="AA674">
        <f t="shared" si="304"/>
        <v>1121537.7413736768</v>
      </c>
      <c r="AB674" s="10">
        <f t="shared" si="305"/>
        <v>1.1215377413736769</v>
      </c>
      <c r="AC674" s="10">
        <f t="shared" si="306"/>
        <v>1.0205377413736769</v>
      </c>
      <c r="AD674" s="3">
        <f t="shared" si="307"/>
        <v>148.01127503606628</v>
      </c>
      <c r="AI674" s="94">
        <f t="shared" si="308"/>
        <v>0.12973893320411581</v>
      </c>
    </row>
    <row r="675" spans="2:35">
      <c r="B675" s="39">
        <f t="shared" si="309"/>
        <v>647</v>
      </c>
      <c r="C675" s="42">
        <f t="shared" si="310"/>
        <v>11.636690647479833</v>
      </c>
      <c r="D675" s="10">
        <f t="shared" si="311"/>
        <v>3.3633093525200692</v>
      </c>
      <c r="E675" s="40">
        <f t="shared" si="312"/>
        <v>39.273381294959862</v>
      </c>
      <c r="F675" s="40">
        <f t="shared" si="313"/>
        <v>46</v>
      </c>
      <c r="G675" s="3">
        <f t="shared" si="314"/>
        <v>61.726618705040138</v>
      </c>
      <c r="H675" s="3">
        <f t="shared" si="315"/>
        <v>111.95687429327049</v>
      </c>
      <c r="I675">
        <f t="shared" si="300"/>
        <v>1.1195687429327048E-4</v>
      </c>
      <c r="J675" s="4">
        <f t="shared" si="316"/>
        <v>1359.051786833428</v>
      </c>
      <c r="K675" s="40">
        <f t="shared" si="317"/>
        <v>12.139065112459271</v>
      </c>
      <c r="L675" s="40">
        <f t="shared" si="301"/>
        <v>0</v>
      </c>
      <c r="M675" s="10">
        <f t="shared" si="318"/>
        <v>1.1215377413736769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8.5678268107630906</v>
      </c>
      <c r="Q675" s="42">
        <f t="shared" si="320"/>
        <v>1.3885301265340335</v>
      </c>
      <c r="R675" s="4">
        <f t="shared" si="321"/>
        <v>27808.186262032334</v>
      </c>
      <c r="S675">
        <f t="shared" si="302"/>
        <v>2.7808186262032333E-5</v>
      </c>
      <c r="T675" s="41">
        <f t="shared" si="303"/>
        <v>7.9704234900660885E-4</v>
      </c>
      <c r="U675" s="42">
        <f t="shared" si="322"/>
        <v>4.9377884018040337E-2</v>
      </c>
      <c r="V675" s="42">
        <f t="shared" si="323"/>
        <v>0.12958670491384164</v>
      </c>
      <c r="W675" s="42">
        <f t="shared" si="324"/>
        <v>0.12970216001221926</v>
      </c>
      <c r="X675" s="42">
        <f t="shared" si="325"/>
        <v>-1.1545509837762591E-4</v>
      </c>
      <c r="Y675" s="42">
        <f t="shared" si="329"/>
        <v>2.5972647038791418E-3</v>
      </c>
      <c r="Z675" s="10">
        <f t="shared" si="326"/>
        <v>3.2586282361485988</v>
      </c>
      <c r="AA675">
        <f t="shared" si="304"/>
        <v>1121246.3805285376</v>
      </c>
      <c r="AB675" s="10">
        <f t="shared" si="305"/>
        <v>1.1212463805285375</v>
      </c>
      <c r="AC675" s="10">
        <f t="shared" si="306"/>
        <v>1.0202463805285376</v>
      </c>
      <c r="AD675" s="3">
        <f t="shared" si="307"/>
        <v>147.96901820573424</v>
      </c>
      <c r="AI675" s="94">
        <f t="shared" si="308"/>
        <v>0.12970216001221926</v>
      </c>
    </row>
    <row r="676" spans="2:35">
      <c r="B676" s="39">
        <f t="shared" si="309"/>
        <v>648</v>
      </c>
      <c r="C676" s="42">
        <f t="shared" si="310"/>
        <v>11.654676258990621</v>
      </c>
      <c r="D676" s="10">
        <f t="shared" si="311"/>
        <v>3.3453237410092811</v>
      </c>
      <c r="E676" s="40">
        <f t="shared" si="312"/>
        <v>39.309352517981438</v>
      </c>
      <c r="F676" s="40">
        <f t="shared" si="313"/>
        <v>46</v>
      </c>
      <c r="G676" s="3">
        <f t="shared" si="314"/>
        <v>61.690647482018562</v>
      </c>
      <c r="H676" s="3">
        <f t="shared" si="315"/>
        <v>111.95687429327049</v>
      </c>
      <c r="I676">
        <f t="shared" si="300"/>
        <v>1.1195687429327048E-4</v>
      </c>
      <c r="J676" s="4">
        <f t="shared" si="316"/>
        <v>1361.2718852079395</v>
      </c>
      <c r="K676" s="40">
        <f t="shared" si="317"/>
        <v>12.15889505491279</v>
      </c>
      <c r="L676" s="40">
        <f t="shared" si="301"/>
        <v>0</v>
      </c>
      <c r="M676" s="10">
        <f t="shared" si="318"/>
        <v>1.1212463805285375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8.5671167147438112</v>
      </c>
      <c r="Q676" s="42">
        <f t="shared" si="320"/>
        <v>1.3906295039686651</v>
      </c>
      <c r="R676" s="4">
        <f t="shared" si="321"/>
        <v>27655.0217190855</v>
      </c>
      <c r="S676">
        <f t="shared" si="302"/>
        <v>2.76550217190855E-5</v>
      </c>
      <c r="T676" s="41">
        <f t="shared" si="303"/>
        <v>7.9719551354955564E-4</v>
      </c>
      <c r="U676" s="42">
        <f t="shared" si="322"/>
        <v>4.9105915865711357E-2</v>
      </c>
      <c r="V676" s="42">
        <f t="shared" si="323"/>
        <v>0.1295470494454955</v>
      </c>
      <c r="W676" s="42">
        <f t="shared" si="324"/>
        <v>0.12966513038614519</v>
      </c>
      <c r="X676" s="42">
        <f t="shared" si="325"/>
        <v>-1.1808094064968966E-4</v>
      </c>
      <c r="Y676" s="42">
        <f t="shared" si="329"/>
        <v>2.5970168074168818E-3</v>
      </c>
      <c r="Z676" s="10">
        <f t="shared" si="326"/>
        <v>3.2576911978010585</v>
      </c>
      <c r="AA676">
        <f t="shared" si="304"/>
        <v>1120953.0024831719</v>
      </c>
      <c r="AB676" s="10">
        <f t="shared" si="305"/>
        <v>1.120953002483172</v>
      </c>
      <c r="AC676" s="10">
        <f t="shared" si="306"/>
        <v>1.019953002483172</v>
      </c>
      <c r="AD676" s="3">
        <f t="shared" si="307"/>
        <v>147.92646881554344</v>
      </c>
      <c r="AI676" s="94">
        <f t="shared" si="308"/>
        <v>0.12966513038614519</v>
      </c>
    </row>
    <row r="677" spans="2:35">
      <c r="B677" s="39">
        <f t="shared" si="309"/>
        <v>649</v>
      </c>
      <c r="C677" s="42">
        <f t="shared" si="310"/>
        <v>11.672661870501409</v>
      </c>
      <c r="D677" s="10">
        <f t="shared" si="311"/>
        <v>3.3273381294984929</v>
      </c>
      <c r="E677" s="40">
        <f t="shared" si="312"/>
        <v>39.345323741003014</v>
      </c>
      <c r="F677" s="40">
        <f t="shared" si="313"/>
        <v>46</v>
      </c>
      <c r="G677" s="3">
        <f t="shared" si="314"/>
        <v>61.654676258996986</v>
      </c>
      <c r="H677" s="3">
        <f t="shared" si="315"/>
        <v>111.95687429327049</v>
      </c>
      <c r="I677">
        <f t="shared" si="300"/>
        <v>1.1195687429327048E-4</v>
      </c>
      <c r="J677" s="4">
        <f t="shared" si="316"/>
        <v>1363.4940160811921</v>
      </c>
      <c r="K677" s="40">
        <f t="shared" si="317"/>
        <v>12.178743151666829</v>
      </c>
      <c r="L677" s="40">
        <f t="shared" si="301"/>
        <v>0</v>
      </c>
      <c r="M677" s="10">
        <f t="shared" si="318"/>
        <v>1.120953002483172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8.5664015754853438</v>
      </c>
      <c r="Q677" s="42">
        <f t="shared" si="320"/>
        <v>1.3927290566632595</v>
      </c>
      <c r="R677" s="4">
        <f t="shared" si="321"/>
        <v>27501.891582394328</v>
      </c>
      <c r="S677">
        <f t="shared" si="302"/>
        <v>2.7501891582394329E-5</v>
      </c>
      <c r="T677" s="41">
        <f t="shared" si="303"/>
        <v>7.973486436862468E-4</v>
      </c>
      <c r="U677" s="42">
        <f t="shared" si="322"/>
        <v>4.883400880719431E-2</v>
      </c>
      <c r="V677" s="42">
        <f t="shared" si="323"/>
        <v>0.12950713702833594</v>
      </c>
      <c r="W677" s="42">
        <f t="shared" si="324"/>
        <v>0.12962784439010464</v>
      </c>
      <c r="X677" s="42">
        <f t="shared" si="325"/>
        <v>-1.2070736176869601E-4</v>
      </c>
      <c r="Y677" s="42">
        <f t="shared" si="329"/>
        <v>2.596763375950223E-3</v>
      </c>
      <c r="Z677" s="10">
        <f t="shared" si="326"/>
        <v>3.2567477182190303</v>
      </c>
      <c r="AA677">
        <f t="shared" si="304"/>
        <v>1120657.607746826</v>
      </c>
      <c r="AB677" s="10">
        <f t="shared" si="305"/>
        <v>1.120657607746826</v>
      </c>
      <c r="AC677" s="10">
        <f t="shared" si="306"/>
        <v>1.019657607746826</v>
      </c>
      <c r="AD677" s="3">
        <f t="shared" si="307"/>
        <v>147.88362693935113</v>
      </c>
      <c r="AI677" s="94">
        <f t="shared" si="308"/>
        <v>0.12962784439010464</v>
      </c>
    </row>
    <row r="678" spans="2:35">
      <c r="B678" s="39">
        <f t="shared" si="309"/>
        <v>650</v>
      </c>
      <c r="C678" s="42">
        <f t="shared" si="310"/>
        <v>11.690647482012198</v>
      </c>
      <c r="D678" s="10">
        <f t="shared" si="311"/>
        <v>3.3093525179877048</v>
      </c>
      <c r="E678" s="40">
        <f t="shared" si="312"/>
        <v>39.38129496402459</v>
      </c>
      <c r="F678" s="40">
        <f t="shared" si="313"/>
        <v>46</v>
      </c>
      <c r="G678" s="3">
        <f t="shared" si="314"/>
        <v>61.61870503597541</v>
      </c>
      <c r="H678" s="3">
        <f t="shared" si="315"/>
        <v>111.95687429327049</v>
      </c>
      <c r="I678">
        <f t="shared" si="300"/>
        <v>1.1195687429327048E-4</v>
      </c>
      <c r="J678" s="4">
        <f t="shared" si="316"/>
        <v>1365.718179453185</v>
      </c>
      <c r="K678" s="40">
        <f t="shared" si="317"/>
        <v>12.198609402721381</v>
      </c>
      <c r="L678" s="40">
        <f t="shared" si="301"/>
        <v>0</v>
      </c>
      <c r="M678" s="10">
        <f t="shared" si="318"/>
        <v>1.120657607746826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8.5656813915444534</v>
      </c>
      <c r="Q678" s="42">
        <f t="shared" si="320"/>
        <v>1.3948287858836974</v>
      </c>
      <c r="R678" s="4">
        <f t="shared" si="321"/>
        <v>27348.796071293214</v>
      </c>
      <c r="S678">
        <f t="shared" si="302"/>
        <v>2.7348796071293215E-5</v>
      </c>
      <c r="T678" s="41">
        <f t="shared" si="303"/>
        <v>7.9750173919734791E-4</v>
      </c>
      <c r="U678" s="42">
        <f t="shared" si="322"/>
        <v>4.8562163231952511E-2</v>
      </c>
      <c r="V678" s="42">
        <f t="shared" si="323"/>
        <v>0.12946696773839569</v>
      </c>
      <c r="W678" s="42">
        <f t="shared" si="324"/>
        <v>0.12959030208881872</v>
      </c>
      <c r="X678" s="42">
        <f t="shared" si="325"/>
        <v>-1.2333435042302665E-4</v>
      </c>
      <c r="Y678" s="42">
        <f t="shared" si="329"/>
        <v>2.5965044072107559E-3</v>
      </c>
      <c r="Z678" s="10">
        <f t="shared" si="326"/>
        <v>3.255797799041829</v>
      </c>
      <c r="AA678">
        <f t="shared" si="304"/>
        <v>1120360.1968327537</v>
      </c>
      <c r="AB678" s="10">
        <f t="shared" si="305"/>
        <v>1.1203601968327537</v>
      </c>
      <c r="AC678" s="10">
        <f t="shared" si="306"/>
        <v>1.0193601968327537</v>
      </c>
      <c r="AD678" s="3">
        <f t="shared" si="307"/>
        <v>147.84049265159589</v>
      </c>
      <c r="AI678" s="94">
        <f t="shared" si="308"/>
        <v>0.12959030208881872</v>
      </c>
    </row>
    <row r="679" spans="2:35">
      <c r="B679" s="39">
        <f t="shared" si="309"/>
        <v>651</v>
      </c>
      <c r="C679" s="42">
        <f t="shared" si="310"/>
        <v>11.708633093522986</v>
      </c>
      <c r="D679" s="10">
        <f t="shared" si="311"/>
        <v>3.2913669064769167</v>
      </c>
      <c r="E679" s="40">
        <f t="shared" si="312"/>
        <v>39.417266187046167</v>
      </c>
      <c r="F679" s="40">
        <f t="shared" si="313"/>
        <v>46</v>
      </c>
      <c r="G679" s="3">
        <f t="shared" si="314"/>
        <v>61.582733812953833</v>
      </c>
      <c r="H679" s="3">
        <f t="shared" si="315"/>
        <v>111.95687429327049</v>
      </c>
      <c r="I679">
        <f t="shared" ref="I679:I742" si="330">H679/1000^2</f>
        <v>1.1195687429327048E-4</v>
      </c>
      <c r="J679" s="4">
        <f t="shared" si="316"/>
        <v>1367.9443753239188</v>
      </c>
      <c r="K679" s="40">
        <f t="shared" si="317"/>
        <v>12.218493808076449</v>
      </c>
      <c r="L679" s="40">
        <f t="shared" ref="L679:L742" si="331">IF((gstar-K679)&lt;0,0,gstar-K679)</f>
        <v>0</v>
      </c>
      <c r="M679" s="10">
        <f t="shared" si="318"/>
        <v>1.1203601968327537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8.5649561614681335</v>
      </c>
      <c r="Q679" s="42">
        <f t="shared" si="320"/>
        <v>1.3969286928968472</v>
      </c>
      <c r="R679" s="4">
        <f t="shared" si="321"/>
        <v>27195.735405116564</v>
      </c>
      <c r="S679">
        <f t="shared" ref="S679:S742" si="332">R679/1000^3</f>
        <v>2.7195735405116564E-5</v>
      </c>
      <c r="T679" s="41">
        <f t="shared" ref="T679:T742" si="333">(vc/1000^3-S679)</f>
        <v>7.9765479986352466E-4</v>
      </c>
      <c r="U679" s="42">
        <f t="shared" si="322"/>
        <v>4.8290379529449284E-2</v>
      </c>
      <c r="V679" s="42">
        <f t="shared" si="323"/>
        <v>0.12942654165222436</v>
      </c>
      <c r="W679" s="42">
        <f t="shared" si="324"/>
        <v>0.12955250354751788</v>
      </c>
      <c r="X679" s="42">
        <f t="shared" si="325"/>
        <v>-1.2596189529351376E-4</v>
      </c>
      <c r="Y679" s="42">
        <f t="shared" si="329"/>
        <v>2.5962398989434394E-3</v>
      </c>
      <c r="Z679" s="10">
        <f t="shared" si="326"/>
        <v>3.2548414419215494</v>
      </c>
      <c r="AA679">
        <f t="shared" ref="AA679:AA742" si="334">Z679*rat*to+patm*1000000</f>
        <v>1120060.7702582111</v>
      </c>
      <c r="AB679" s="10">
        <f t="shared" ref="AB679:AB742" si="335">AA679/1000000</f>
        <v>1.120060770258211</v>
      </c>
      <c r="AC679" s="10">
        <f t="shared" ref="AC679:AC742" si="336">AB679-patm</f>
        <v>1.0190607702582111</v>
      </c>
      <c r="AD679" s="3">
        <f t="shared" ref="AD679:AD742" si="337">AC679*1000000/6895</f>
        <v>147.79706602729675</v>
      </c>
      <c r="AI679" s="94">
        <f t="shared" ref="AI679:AI742" si="338">($M679-patm)*1000000*$I679/SQRT(rat*to)*SQRT(k)*(2/(k+1))^((k+1)/2/(k-1))</f>
        <v>0.12955250354751788</v>
      </c>
    </row>
    <row r="680" spans="2:35">
      <c r="B680" s="39">
        <f t="shared" ref="B680:B743" si="339">1+B679</f>
        <v>652</v>
      </c>
      <c r="C680" s="42">
        <f t="shared" ref="C680:C743" si="340">xincp+C679</f>
        <v>11.726618705033774</v>
      </c>
      <c r="D680" s="10">
        <f t="shared" ref="D680:D743" si="341">(F680-E680)/2</f>
        <v>3.2733812949661285</v>
      </c>
      <c r="E680" s="40">
        <f t="shared" ref="E680:E743" si="342">E679+ci*2*xincp</f>
        <v>39.453237410067743</v>
      </c>
      <c r="F680" s="40">
        <f t="shared" ref="F680:F743" si="343">F679-osi*2*xincp</f>
        <v>46</v>
      </c>
      <c r="G680" s="3">
        <f t="shared" ref="G680:G743" si="344">G679-ei*n*2*xincp</f>
        <v>61.546762589932257</v>
      </c>
      <c r="H680" s="3">
        <f t="shared" ref="H680:H743" si="345">PI()/4*(dto+erate*(two-D680)/two)^2</f>
        <v>111.95687429327049</v>
      </c>
      <c r="I680">
        <f t="shared" si="330"/>
        <v>1.1195687429327048E-4</v>
      </c>
      <c r="J680" s="4">
        <f t="shared" ref="J680:J743" si="346">PI()/4*dc^2-PI()/4*(F680^2-E680^2)</f>
        <v>1370.1726036933933</v>
      </c>
      <c r="K680" s="40">
        <f t="shared" ref="K680:K743" si="347">J680/H680</f>
        <v>12.238396367732033</v>
      </c>
      <c r="L680" s="40">
        <f t="shared" si="331"/>
        <v>0</v>
      </c>
      <c r="M680" s="10">
        <f t="shared" ref="M680:M743" si="348">AB679</f>
        <v>1.120060770258211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8.5642258837935703</v>
      </c>
      <c r="Q680" s="42">
        <f t="shared" ref="Q680:Q743" si="350">xincp/P680+Q679</f>
        <v>1.399028778970572</v>
      </c>
      <c r="R680" s="4">
        <f t="shared" ref="R680:R743" si="351">PI()/4*(F680^2-E680^2)*G680</f>
        <v>27042.709803198759</v>
      </c>
      <c r="S680">
        <f t="shared" si="332"/>
        <v>2.7042709803198758E-5</v>
      </c>
      <c r="T680" s="41">
        <f t="shared" si="333"/>
        <v>7.9780782546544241E-4</v>
      </c>
      <c r="U680" s="42">
        <f t="shared" ref="U680:U743" si="352">rhopgrain*R680/1000^2</f>
        <v>4.801865808914791E-2</v>
      </c>
      <c r="V680" s="42">
        <f t="shared" ref="V680:V743" si="353">(U679-U680)/(Q680-Q679)</f>
        <v>0.12938585884693629</v>
      </c>
      <c r="W680" s="42">
        <f t="shared" ref="W680:W743" si="354">IF(V680&lt;AI680,IF(AB679&gt;pbd,AI680,0),AI680)</f>
        <v>0.12951444883194119</v>
      </c>
      <c r="X680" s="42">
        <f t="shared" ref="X680:X743" si="355">V680-W680</f>
        <v>-1.2858998500489549E-4</v>
      </c>
      <c r="Y680" s="42">
        <f t="shared" si="329"/>
        <v>2.5959698489067102E-3</v>
      </c>
      <c r="Z680" s="10">
        <f t="shared" ref="Z680:Z743" si="356">Y680/T680</f>
        <v>3.2538786485231794</v>
      </c>
      <c r="AA680">
        <f t="shared" si="334"/>
        <v>1119759.32854449</v>
      </c>
      <c r="AB680" s="10">
        <f t="shared" si="335"/>
        <v>1.11975932854449</v>
      </c>
      <c r="AC680" s="10">
        <f t="shared" si="336"/>
        <v>1.01875932854449</v>
      </c>
      <c r="AD680" s="3">
        <f t="shared" si="337"/>
        <v>147.75334714205803</v>
      </c>
      <c r="AI680" s="94">
        <f t="shared" si="338"/>
        <v>0.12951444883194119</v>
      </c>
    </row>
    <row r="681" spans="2:35">
      <c r="B681" s="39">
        <f t="shared" si="339"/>
        <v>653</v>
      </c>
      <c r="C681" s="42">
        <f t="shared" si="340"/>
        <v>11.744604316544562</v>
      </c>
      <c r="D681" s="10">
        <f t="shared" si="341"/>
        <v>3.2553956834553404</v>
      </c>
      <c r="E681" s="40">
        <f t="shared" si="342"/>
        <v>39.489208633089319</v>
      </c>
      <c r="F681" s="40">
        <f t="shared" si="343"/>
        <v>46</v>
      </c>
      <c r="G681" s="3">
        <f t="shared" si="344"/>
        <v>61.510791366910681</v>
      </c>
      <c r="H681" s="3">
        <f t="shared" si="345"/>
        <v>111.95687429327049</v>
      </c>
      <c r="I681">
        <f t="shared" si="330"/>
        <v>1.1195687429327048E-4</v>
      </c>
      <c r="J681" s="4">
        <f t="shared" si="346"/>
        <v>1372.4028645616088</v>
      </c>
      <c r="K681" s="40">
        <f t="shared" si="347"/>
        <v>12.258317081688133</v>
      </c>
      <c r="L681" s="40">
        <f t="shared" si="331"/>
        <v>0</v>
      </c>
      <c r="M681" s="10">
        <f t="shared" si="348"/>
        <v>1.11975932854449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8.5634905570481976</v>
      </c>
      <c r="Q681" s="42">
        <f t="shared" si="350"/>
        <v>1.4011290453737368</v>
      </c>
      <c r="R681" s="4">
        <f t="shared" si="351"/>
        <v>26889.719484874193</v>
      </c>
      <c r="S681">
        <f t="shared" si="332"/>
        <v>2.6889719484874192E-5</v>
      </c>
      <c r="T681" s="41">
        <f t="shared" si="333"/>
        <v>7.9796081578376694E-4</v>
      </c>
      <c r="U681" s="42">
        <f t="shared" si="352"/>
        <v>4.7746999300511704E-2</v>
      </c>
      <c r="V681" s="42">
        <f t="shared" si="353"/>
        <v>0.1293449194001525</v>
      </c>
      <c r="W681" s="42">
        <f t="shared" si="354"/>
        <v>0.12947613800834071</v>
      </c>
      <c r="X681" s="42">
        <f t="shared" si="355"/>
        <v>-1.3121860818821052E-4</v>
      </c>
      <c r="Y681" s="42">
        <f t="shared" si="329"/>
        <v>2.5956942548724625E-3</v>
      </c>
      <c r="Z681" s="10">
        <f t="shared" si="356"/>
        <v>3.2529094205245399</v>
      </c>
      <c r="AA681">
        <f t="shared" si="334"/>
        <v>1119455.8722169013</v>
      </c>
      <c r="AB681" s="10">
        <f t="shared" si="335"/>
        <v>1.1194558722169012</v>
      </c>
      <c r="AC681" s="10">
        <f t="shared" si="336"/>
        <v>1.0184558722169013</v>
      </c>
      <c r="AD681" s="3">
        <f t="shared" si="337"/>
        <v>147.70933607206689</v>
      </c>
      <c r="AI681" s="94">
        <f t="shared" si="338"/>
        <v>0.12947613800834071</v>
      </c>
    </row>
    <row r="682" spans="2:35">
      <c r="B682" s="39">
        <f t="shared" si="339"/>
        <v>654</v>
      </c>
      <c r="C682" s="42">
        <f t="shared" si="340"/>
        <v>11.76258992805535</v>
      </c>
      <c r="D682" s="10">
        <f t="shared" si="341"/>
        <v>3.2374100719445522</v>
      </c>
      <c r="E682" s="40">
        <f t="shared" si="342"/>
        <v>39.525179856110896</v>
      </c>
      <c r="F682" s="40">
        <f t="shared" si="343"/>
        <v>46</v>
      </c>
      <c r="G682" s="3">
        <f t="shared" si="344"/>
        <v>61.474820143889104</v>
      </c>
      <c r="H682" s="3">
        <f t="shared" si="345"/>
        <v>111.95687429327049</v>
      </c>
      <c r="I682">
        <f t="shared" si="330"/>
        <v>1.1195687429327048E-4</v>
      </c>
      <c r="J682" s="4">
        <f t="shared" si="346"/>
        <v>1374.6351579285649</v>
      </c>
      <c r="K682" s="40">
        <f t="shared" si="347"/>
        <v>12.278255949944752</v>
      </c>
      <c r="L682" s="40">
        <f t="shared" si="331"/>
        <v>0</v>
      </c>
      <c r="M682" s="10">
        <f t="shared" si="348"/>
        <v>1.1194558722169012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8.562750179749651</v>
      </c>
      <c r="Q682" s="42">
        <f t="shared" si="350"/>
        <v>1.4032294933762166</v>
      </c>
      <c r="R682" s="4">
        <f t="shared" si="351"/>
        <v>26736.764669477281</v>
      </c>
      <c r="S682">
        <f t="shared" si="332"/>
        <v>2.673676466947728E-5</v>
      </c>
      <c r="T682" s="41">
        <f t="shared" si="333"/>
        <v>7.9811377059916394E-4</v>
      </c>
      <c r="U682" s="42">
        <f t="shared" si="352"/>
        <v>4.7475403553004031E-2</v>
      </c>
      <c r="V682" s="42">
        <f t="shared" si="353"/>
        <v>0.12930372338997664</v>
      </c>
      <c r="W682" s="42">
        <f t="shared" si="354"/>
        <v>0.1294375711434792</v>
      </c>
      <c r="X682" s="42">
        <f t="shared" si="355"/>
        <v>-1.338477535025584E-4</v>
      </c>
      <c r="Y682" s="42">
        <f t="shared" si="329"/>
        <v>2.5954131146259819E-3</v>
      </c>
      <c r="Z682" s="10">
        <f t="shared" si="356"/>
        <v>3.2519337596161764</v>
      </c>
      <c r="AA682">
        <f t="shared" si="334"/>
        <v>1119150.4018047389</v>
      </c>
      <c r="AB682" s="10">
        <f t="shared" si="335"/>
        <v>1.1191504018047389</v>
      </c>
      <c r="AC682" s="10">
        <f t="shared" si="336"/>
        <v>1.0181504018047389</v>
      </c>
      <c r="AD682" s="3">
        <f t="shared" si="337"/>
        <v>147.66503289408831</v>
      </c>
      <c r="AI682" s="94">
        <f t="shared" si="338"/>
        <v>0.1294375711434792</v>
      </c>
    </row>
    <row r="683" spans="2:35">
      <c r="B683" s="39">
        <f t="shared" si="339"/>
        <v>655</v>
      </c>
      <c r="C683" s="42">
        <f t="shared" si="340"/>
        <v>11.780575539566138</v>
      </c>
      <c r="D683" s="10">
        <f t="shared" si="341"/>
        <v>3.2194244604337641</v>
      </c>
      <c r="E683" s="40">
        <f t="shared" si="342"/>
        <v>39.561151079132472</v>
      </c>
      <c r="F683" s="40">
        <f t="shared" si="343"/>
        <v>46</v>
      </c>
      <c r="G683" s="3">
        <f t="shared" si="344"/>
        <v>61.438848920867528</v>
      </c>
      <c r="H683" s="3">
        <f t="shared" si="345"/>
        <v>111.95687429327049</v>
      </c>
      <c r="I683">
        <f t="shared" si="330"/>
        <v>1.1195687429327048E-4</v>
      </c>
      <c r="J683" s="4">
        <f t="shared" si="346"/>
        <v>1376.8694837942617</v>
      </c>
      <c r="K683" s="40">
        <f t="shared" si="347"/>
        <v>12.298212972501883</v>
      </c>
      <c r="L683" s="40">
        <f t="shared" si="331"/>
        <v>0</v>
      </c>
      <c r="M683" s="10">
        <f t="shared" si="348"/>
        <v>1.1191504018047389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8.5620047504056593</v>
      </c>
      <c r="Q683" s="42">
        <f t="shared" si="350"/>
        <v>1.4053301242489027</v>
      </c>
      <c r="R683" s="4">
        <f t="shared" si="351"/>
        <v>26583.84557634241</v>
      </c>
      <c r="S683">
        <f t="shared" si="332"/>
        <v>2.6583845576342411E-5</v>
      </c>
      <c r="T683" s="41">
        <f t="shared" si="333"/>
        <v>7.9826668969229877E-4</v>
      </c>
      <c r="U683" s="42">
        <f t="shared" si="352"/>
        <v>4.7203871236088164E-2</v>
      </c>
      <c r="V683" s="42">
        <f t="shared" si="353"/>
        <v>0.12926227089515133</v>
      </c>
      <c r="W683" s="42">
        <f t="shared" si="354"/>
        <v>0.12939874830462569</v>
      </c>
      <c r="X683" s="42">
        <f t="shared" si="355"/>
        <v>-1.3647740947436704E-4</v>
      </c>
      <c r="Y683" s="42">
        <f t="shared" si="329"/>
        <v>2.595126425966216E-3</v>
      </c>
      <c r="Z683" s="10">
        <f t="shared" si="356"/>
        <v>3.2509516675016688</v>
      </c>
      <c r="AA683">
        <f t="shared" si="334"/>
        <v>1118842.9178413777</v>
      </c>
      <c r="AB683" s="10">
        <f t="shared" si="335"/>
        <v>1.1188429178413777</v>
      </c>
      <c r="AC683" s="10">
        <f t="shared" si="336"/>
        <v>1.0178429178413777</v>
      </c>
      <c r="AD683" s="3">
        <f t="shared" si="337"/>
        <v>147.620437685479</v>
      </c>
      <c r="AI683" s="94">
        <f t="shared" si="338"/>
        <v>0.12939874830462569</v>
      </c>
    </row>
    <row r="684" spans="2:35">
      <c r="B684" s="39">
        <f t="shared" si="339"/>
        <v>656</v>
      </c>
      <c r="C684" s="42">
        <f t="shared" si="340"/>
        <v>11.798561151076926</v>
      </c>
      <c r="D684" s="10">
        <f t="shared" si="341"/>
        <v>3.2014388489229759</v>
      </c>
      <c r="E684" s="40">
        <f t="shared" si="342"/>
        <v>39.597122302154048</v>
      </c>
      <c r="F684" s="40">
        <f t="shared" si="343"/>
        <v>46</v>
      </c>
      <c r="G684" s="3">
        <f t="shared" si="344"/>
        <v>61.402877697845952</v>
      </c>
      <c r="H684" s="3">
        <f t="shared" si="345"/>
        <v>111.95687429327049</v>
      </c>
      <c r="I684">
        <f t="shared" si="330"/>
        <v>1.1195687429327048E-4</v>
      </c>
      <c r="J684" s="4">
        <f t="shared" si="346"/>
        <v>1379.1058421586993</v>
      </c>
      <c r="K684" s="40">
        <f t="shared" si="347"/>
        <v>12.318188149359532</v>
      </c>
      <c r="L684" s="40">
        <f t="shared" si="331"/>
        <v>0</v>
      </c>
      <c r="M684" s="10">
        <f t="shared" si="348"/>
        <v>1.1188429178413777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8.5612542675142596</v>
      </c>
      <c r="Q684" s="42">
        <f t="shared" si="350"/>
        <v>1.4074309392637112</v>
      </c>
      <c r="R684" s="4">
        <f t="shared" si="351"/>
        <v>26430.962424803969</v>
      </c>
      <c r="S684">
        <f t="shared" si="332"/>
        <v>2.6430962424803968E-5</v>
      </c>
      <c r="T684" s="41">
        <f t="shared" si="333"/>
        <v>7.9841957284383723E-4</v>
      </c>
      <c r="U684" s="42">
        <f t="shared" si="352"/>
        <v>4.6932402739227413E-2</v>
      </c>
      <c r="V684" s="42">
        <f t="shared" si="353"/>
        <v>0.12922056199483792</v>
      </c>
      <c r="W684" s="42">
        <f t="shared" si="354"/>
        <v>0.12935966955956782</v>
      </c>
      <c r="X684" s="42">
        <f t="shared" si="355"/>
        <v>-1.3910756472990116E-4</v>
      </c>
      <c r="Y684" s="42">
        <f t="shared" si="329"/>
        <v>2.594834186705558E-3</v>
      </c>
      <c r="Z684" s="10">
        <f t="shared" si="356"/>
        <v>3.2499631458973277</v>
      </c>
      <c r="AA684">
        <f t="shared" si="334"/>
        <v>1118533.4208641786</v>
      </c>
      <c r="AB684" s="10">
        <f t="shared" si="335"/>
        <v>1.1185334208641786</v>
      </c>
      <c r="AC684" s="10">
        <f t="shared" si="336"/>
        <v>1.0175334208641786</v>
      </c>
      <c r="AD684" s="3">
        <f t="shared" si="337"/>
        <v>147.57555052417385</v>
      </c>
      <c r="AI684" s="94">
        <f t="shared" si="338"/>
        <v>0.12935966955956782</v>
      </c>
    </row>
    <row r="685" spans="2:35">
      <c r="B685" s="39">
        <f t="shared" si="339"/>
        <v>657</v>
      </c>
      <c r="C685" s="42">
        <f t="shared" si="340"/>
        <v>11.816546762587715</v>
      </c>
      <c r="D685" s="10">
        <f t="shared" si="341"/>
        <v>3.1834532374121878</v>
      </c>
      <c r="E685" s="40">
        <f t="shared" si="342"/>
        <v>39.633093525175624</v>
      </c>
      <c r="F685" s="40">
        <f t="shared" si="343"/>
        <v>46</v>
      </c>
      <c r="G685" s="3">
        <f t="shared" si="344"/>
        <v>61.366906474824376</v>
      </c>
      <c r="H685" s="3">
        <f t="shared" si="345"/>
        <v>111.95687429327049</v>
      </c>
      <c r="I685">
        <f t="shared" si="330"/>
        <v>1.1195687429327048E-4</v>
      </c>
      <c r="J685" s="4">
        <f t="shared" si="346"/>
        <v>1381.3442330218777</v>
      </c>
      <c r="K685" s="40">
        <f t="shared" si="347"/>
        <v>12.338181480517697</v>
      </c>
      <c r="L685" s="40">
        <f t="shared" si="331"/>
        <v>0</v>
      </c>
      <c r="M685" s="10">
        <f t="shared" si="348"/>
        <v>1.1185334208641786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8.56049872956355</v>
      </c>
      <c r="Q685" s="42">
        <f t="shared" si="350"/>
        <v>1.4095319396935897</v>
      </c>
      <c r="R685" s="4">
        <f t="shared" si="351"/>
        <v>26278.115434196359</v>
      </c>
      <c r="S685">
        <f t="shared" si="332"/>
        <v>2.6278115434196359E-5</v>
      </c>
      <c r="T685" s="41">
        <f t="shared" si="333"/>
        <v>7.9857241983444477E-4</v>
      </c>
      <c r="U685" s="42">
        <f t="shared" si="352"/>
        <v>4.6660998451885108E-2</v>
      </c>
      <c r="V685" s="42">
        <f t="shared" si="353"/>
        <v>0.12917859676877966</v>
      </c>
      <c r="W685" s="42">
        <f t="shared" si="354"/>
        <v>0.12932033497659989</v>
      </c>
      <c r="X685" s="42">
        <f t="shared" si="355"/>
        <v>-1.4173820782023561E-4</v>
      </c>
      <c r="Y685" s="42">
        <f t="shared" si="329"/>
        <v>2.5945363946699974E-3</v>
      </c>
      <c r="Z685" s="10">
        <f t="shared" si="356"/>
        <v>3.2489681965323585</v>
      </c>
      <c r="AA685">
        <f t="shared" si="334"/>
        <v>1118221.9114145401</v>
      </c>
      <c r="AB685" s="10">
        <f t="shared" si="335"/>
        <v>1.1182219114145402</v>
      </c>
      <c r="AC685" s="10">
        <f t="shared" si="336"/>
        <v>1.0172219114145402</v>
      </c>
      <c r="AD685" s="3">
        <f t="shared" si="337"/>
        <v>147.53037148869331</v>
      </c>
      <c r="AI685" s="94">
        <f t="shared" si="338"/>
        <v>0.12932033497659989</v>
      </c>
    </row>
    <row r="686" spans="2:35">
      <c r="B686" s="39">
        <f t="shared" si="339"/>
        <v>658</v>
      </c>
      <c r="C686" s="42">
        <f t="shared" si="340"/>
        <v>11.834532374098503</v>
      </c>
      <c r="D686" s="10">
        <f t="shared" si="341"/>
        <v>3.1654676259013996</v>
      </c>
      <c r="E686" s="40">
        <f t="shared" si="342"/>
        <v>39.669064748197201</v>
      </c>
      <c r="F686" s="40">
        <f t="shared" si="343"/>
        <v>46</v>
      </c>
      <c r="G686" s="3">
        <f t="shared" si="344"/>
        <v>61.330935251802799</v>
      </c>
      <c r="H686" s="3">
        <f t="shared" si="345"/>
        <v>111.95687429327049</v>
      </c>
      <c r="I686">
        <f t="shared" si="330"/>
        <v>1.1195687429327048E-4</v>
      </c>
      <c r="J686" s="4">
        <f t="shared" si="346"/>
        <v>1383.5846563837968</v>
      </c>
      <c r="K686" s="40">
        <f t="shared" si="347"/>
        <v>12.358192965976377</v>
      </c>
      <c r="L686" s="40">
        <f t="shared" si="331"/>
        <v>0</v>
      </c>
      <c r="M686" s="10">
        <f t="shared" si="348"/>
        <v>1.1182219114145402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8.5597381350318003</v>
      </c>
      <c r="Q686" s="42">
        <f t="shared" si="350"/>
        <v>1.4116331268125251</v>
      </c>
      <c r="R686" s="4">
        <f t="shared" si="351"/>
        <v>26125.304823853992</v>
      </c>
      <c r="S686">
        <f t="shared" si="332"/>
        <v>2.6125304823853992E-5</v>
      </c>
      <c r="T686" s="41">
        <f t="shared" si="333"/>
        <v>7.9872523044478719E-4</v>
      </c>
      <c r="U686" s="42">
        <f t="shared" si="352"/>
        <v>4.6389658763524584E-2</v>
      </c>
      <c r="V686" s="42">
        <f t="shared" si="353"/>
        <v>0.12913637529722091</v>
      </c>
      <c r="W686" s="42">
        <f t="shared" si="354"/>
        <v>0.12928074462452929</v>
      </c>
      <c r="X686" s="42">
        <f t="shared" si="355"/>
        <v>-1.4436932730838015E-4</v>
      </c>
      <c r="Y686" s="42">
        <f t="shared" si="329"/>
        <v>2.5942330476990878E-3</v>
      </c>
      <c r="Z686" s="10">
        <f t="shared" si="356"/>
        <v>3.2479668211487871</v>
      </c>
      <c r="AA686">
        <f t="shared" si="334"/>
        <v>1117908.3900378745</v>
      </c>
      <c r="AB686" s="10">
        <f t="shared" si="335"/>
        <v>1.1179083900378746</v>
      </c>
      <c r="AC686" s="10">
        <f t="shared" si="336"/>
        <v>1.0169083900378746</v>
      </c>
      <c r="AD686" s="3">
        <f t="shared" si="337"/>
        <v>147.48490065813991</v>
      </c>
      <c r="AI686" s="94">
        <f t="shared" si="338"/>
        <v>0.12928074462452929</v>
      </c>
    </row>
    <row r="687" spans="2:35">
      <c r="B687" s="39">
        <f t="shared" si="339"/>
        <v>659</v>
      </c>
      <c r="C687" s="42">
        <f t="shared" si="340"/>
        <v>11.852517985609291</v>
      </c>
      <c r="D687" s="10">
        <f t="shared" si="341"/>
        <v>3.1474820143906115</v>
      </c>
      <c r="E687" s="40">
        <f t="shared" si="342"/>
        <v>39.705035971218777</v>
      </c>
      <c r="F687" s="40">
        <f t="shared" si="343"/>
        <v>46</v>
      </c>
      <c r="G687" s="3">
        <f t="shared" si="344"/>
        <v>61.294964028781223</v>
      </c>
      <c r="H687" s="3">
        <f t="shared" si="345"/>
        <v>111.95687429327049</v>
      </c>
      <c r="I687">
        <f t="shared" si="330"/>
        <v>1.1195687429327048E-4</v>
      </c>
      <c r="J687" s="4">
        <f t="shared" si="346"/>
        <v>1385.8271122444567</v>
      </c>
      <c r="K687" s="40">
        <f t="shared" si="347"/>
        <v>12.378222605735573</v>
      </c>
      <c r="L687" s="40">
        <f t="shared" si="331"/>
        <v>0</v>
      </c>
      <c r="M687" s="10">
        <f t="shared" si="348"/>
        <v>1.1179083900378746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8.5589724823873681</v>
      </c>
      <c r="Q687" s="42">
        <f t="shared" si="350"/>
        <v>1.4137345018955503</v>
      </c>
      <c r="R687" s="4">
        <f t="shared" si="351"/>
        <v>25972.530813111236</v>
      </c>
      <c r="S687">
        <f t="shared" si="332"/>
        <v>2.5972530813111237E-5</v>
      </c>
      <c r="T687" s="41">
        <f t="shared" si="333"/>
        <v>7.9887800445552996E-4</v>
      </c>
      <c r="U687" s="42">
        <f t="shared" si="352"/>
        <v>4.6118384063609096E-2</v>
      </c>
      <c r="V687" s="42">
        <f t="shared" si="353"/>
        <v>0.12909389766102675</v>
      </c>
      <c r="W687" s="42">
        <f t="shared" si="354"/>
        <v>0.12924089857267351</v>
      </c>
      <c r="X687" s="42">
        <f t="shared" si="355"/>
        <v>-1.4700091164676632E-4</v>
      </c>
      <c r="Y687" s="42">
        <f t="shared" si="329"/>
        <v>2.5939241436461714E-3</v>
      </c>
      <c r="Z687" s="10">
        <f t="shared" si="356"/>
        <v>3.2469590215017163</v>
      </c>
      <c r="AA687">
        <f t="shared" si="334"/>
        <v>1117592.8572836877</v>
      </c>
      <c r="AB687" s="10">
        <f t="shared" si="335"/>
        <v>1.1175928572836877</v>
      </c>
      <c r="AC687" s="10">
        <f t="shared" si="336"/>
        <v>1.0165928572836878</v>
      </c>
      <c r="AD687" s="3">
        <f t="shared" si="337"/>
        <v>147.43913811220997</v>
      </c>
      <c r="AI687" s="94">
        <f t="shared" si="338"/>
        <v>0.12924089857267351</v>
      </c>
    </row>
    <row r="688" spans="2:35">
      <c r="B688" s="39">
        <f t="shared" si="339"/>
        <v>660</v>
      </c>
      <c r="C688" s="42">
        <f t="shared" si="340"/>
        <v>11.870503597120079</v>
      </c>
      <c r="D688" s="10">
        <f t="shared" si="341"/>
        <v>3.1294964028798233</v>
      </c>
      <c r="E688" s="40">
        <f t="shared" si="342"/>
        <v>39.741007194240353</v>
      </c>
      <c r="F688" s="40">
        <f t="shared" si="343"/>
        <v>46</v>
      </c>
      <c r="G688" s="3">
        <f t="shared" si="344"/>
        <v>61.258992805759647</v>
      </c>
      <c r="H688" s="3">
        <f t="shared" si="345"/>
        <v>111.95687429327049</v>
      </c>
      <c r="I688">
        <f t="shared" si="330"/>
        <v>1.1195687429327048E-4</v>
      </c>
      <c r="J688" s="4">
        <f t="shared" si="346"/>
        <v>1388.071600603857</v>
      </c>
      <c r="K688" s="40">
        <f t="shared" si="347"/>
        <v>12.398270399795283</v>
      </c>
      <c r="L688" s="40">
        <f t="shared" si="331"/>
        <v>0</v>
      </c>
      <c r="M688" s="10">
        <f t="shared" si="348"/>
        <v>1.1175928572836877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8.5582017700888819</v>
      </c>
      <c r="Q688" s="42">
        <f t="shared" si="350"/>
        <v>1.4158360662187528</v>
      </c>
      <c r="R688" s="4">
        <f t="shared" si="351"/>
        <v>25819.793621302517</v>
      </c>
      <c r="S688">
        <f t="shared" si="332"/>
        <v>2.5819793621302516E-5</v>
      </c>
      <c r="T688" s="41">
        <f t="shared" si="333"/>
        <v>7.9903074164733865E-4</v>
      </c>
      <c r="U688" s="42">
        <f t="shared" si="352"/>
        <v>4.5847174741602027E-2</v>
      </c>
      <c r="V688" s="42">
        <f t="shared" si="353"/>
        <v>0.12905116394142971</v>
      </c>
      <c r="W688" s="42">
        <f t="shared" si="354"/>
        <v>0.12920079689087041</v>
      </c>
      <c r="X688" s="42">
        <f t="shared" si="355"/>
        <v>-1.4963294944070338E-4</v>
      </c>
      <c r="Y688" s="42">
        <f t="shared" si="329"/>
        <v>2.5936096803780514E-3</v>
      </c>
      <c r="Z688" s="10">
        <f t="shared" si="356"/>
        <v>3.2459447993588846</v>
      </c>
      <c r="AA688">
        <f t="shared" si="334"/>
        <v>1117275.3137054429</v>
      </c>
      <c r="AB688" s="10">
        <f t="shared" si="335"/>
        <v>1.117275313705443</v>
      </c>
      <c r="AC688" s="10">
        <f t="shared" si="336"/>
        <v>1.016275313705443</v>
      </c>
      <c r="AD688" s="3">
        <f t="shared" si="337"/>
        <v>147.39308393117375</v>
      </c>
      <c r="AI688" s="94">
        <f t="shared" si="338"/>
        <v>0.12920079689087041</v>
      </c>
    </row>
    <row r="689" spans="2:35">
      <c r="B689" s="39">
        <f t="shared" si="339"/>
        <v>661</v>
      </c>
      <c r="C689" s="42">
        <f t="shared" si="340"/>
        <v>11.888489208630867</v>
      </c>
      <c r="D689" s="10">
        <f t="shared" si="341"/>
        <v>3.1115107913690352</v>
      </c>
      <c r="E689" s="40">
        <f t="shared" si="342"/>
        <v>39.77697841726193</v>
      </c>
      <c r="F689" s="40">
        <f t="shared" si="343"/>
        <v>46</v>
      </c>
      <c r="G689" s="3">
        <f t="shared" si="344"/>
        <v>61.22302158273807</v>
      </c>
      <c r="H689" s="3">
        <f t="shared" si="345"/>
        <v>111.95687429327049</v>
      </c>
      <c r="I689">
        <f t="shared" si="330"/>
        <v>1.1195687429327048E-4</v>
      </c>
      <c r="J689" s="4">
        <f t="shared" si="346"/>
        <v>1390.3181214619981</v>
      </c>
      <c r="K689" s="40">
        <f t="shared" si="347"/>
        <v>12.41833634815551</v>
      </c>
      <c r="L689" s="40">
        <f t="shared" si="331"/>
        <v>0</v>
      </c>
      <c r="M689" s="10">
        <f t="shared" si="348"/>
        <v>1.117275313705443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8.5574259965848878</v>
      </c>
      <c r="Q689" s="42">
        <f t="shared" si="350"/>
        <v>1.4179378210592815</v>
      </c>
      <c r="R689" s="4">
        <f t="shared" si="351"/>
        <v>25667.093467762214</v>
      </c>
      <c r="S689">
        <f t="shared" si="332"/>
        <v>2.5667093467762213E-5</v>
      </c>
      <c r="T689" s="41">
        <f t="shared" si="333"/>
        <v>7.9918344180087894E-4</v>
      </c>
      <c r="U689" s="42">
        <f t="shared" si="352"/>
        <v>4.5576031186966653E-2</v>
      </c>
      <c r="V689" s="42">
        <f t="shared" si="353"/>
        <v>0.12900817422034466</v>
      </c>
      <c r="W689" s="42">
        <f t="shared" si="354"/>
        <v>0.12916043964946067</v>
      </c>
      <c r="X689" s="42">
        <f t="shared" si="355"/>
        <v>-1.5226542911600527E-4</v>
      </c>
      <c r="Y689" s="42">
        <f t="shared" si="329"/>
        <v>2.5932896557753615E-3</v>
      </c>
      <c r="Z689" s="10">
        <f t="shared" si="356"/>
        <v>3.244924156501098</v>
      </c>
      <c r="AA689">
        <f t="shared" si="334"/>
        <v>1116955.7598606939</v>
      </c>
      <c r="AB689" s="10">
        <f t="shared" si="335"/>
        <v>1.1169557598606938</v>
      </c>
      <c r="AC689" s="10">
        <f t="shared" si="336"/>
        <v>1.0159557598606939</v>
      </c>
      <c r="AD689" s="3">
        <f t="shared" si="337"/>
        <v>147.34673819589469</v>
      </c>
      <c r="AI689" s="94">
        <f t="shared" si="338"/>
        <v>0.12916043964946067</v>
      </c>
    </row>
    <row r="690" spans="2:35">
      <c r="B690" s="39">
        <f t="shared" si="339"/>
        <v>662</v>
      </c>
      <c r="C690" s="42">
        <f t="shared" si="340"/>
        <v>11.906474820141655</v>
      </c>
      <c r="D690" s="10">
        <f t="shared" si="341"/>
        <v>3.093525179858247</v>
      </c>
      <c r="E690" s="40">
        <f t="shared" si="342"/>
        <v>39.812949640283506</v>
      </c>
      <c r="F690" s="40">
        <f t="shared" si="343"/>
        <v>46</v>
      </c>
      <c r="G690" s="3">
        <f t="shared" si="344"/>
        <v>61.187050359716494</v>
      </c>
      <c r="H690" s="3">
        <f t="shared" si="345"/>
        <v>111.95687429327049</v>
      </c>
      <c r="I690">
        <f t="shared" si="330"/>
        <v>1.1195687429327048E-4</v>
      </c>
      <c r="J690" s="4">
        <f t="shared" si="346"/>
        <v>1392.5666748188803</v>
      </c>
      <c r="K690" s="40">
        <f t="shared" si="347"/>
        <v>12.438420450816254</v>
      </c>
      <c r="L690" s="40">
        <f t="shared" si="331"/>
        <v>0</v>
      </c>
      <c r="M690" s="10">
        <f t="shared" si="348"/>
        <v>1.1169557598606938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8.5566451603141509</v>
      </c>
      <c r="Q690" s="42">
        <f t="shared" si="350"/>
        <v>1.4200397676953538</v>
      </c>
      <c r="R690" s="4">
        <f t="shared" si="351"/>
        <v>25514.430571824723</v>
      </c>
      <c r="S690">
        <f t="shared" si="332"/>
        <v>2.5514430571824722E-5</v>
      </c>
      <c r="T690" s="41">
        <f t="shared" si="333"/>
        <v>7.9933610469681642E-4</v>
      </c>
      <c r="U690" s="42">
        <f t="shared" si="352"/>
        <v>4.530495378916629E-2</v>
      </c>
      <c r="V690" s="42">
        <f t="shared" si="353"/>
        <v>0.12896492858015446</v>
      </c>
      <c r="W690" s="42">
        <f t="shared" si="354"/>
        <v>0.12911982691930493</v>
      </c>
      <c r="X690" s="42">
        <f t="shared" si="355"/>
        <v>-1.5489833915047213E-4</v>
      </c>
      <c r="Y690" s="42">
        <f t="shared" si="329"/>
        <v>2.5929640677324508E-3</v>
      </c>
      <c r="Z690" s="10">
        <f t="shared" si="356"/>
        <v>3.2438970947220596</v>
      </c>
      <c r="AA690">
        <f t="shared" si="334"/>
        <v>1116634.1963110326</v>
      </c>
      <c r="AB690" s="10">
        <f t="shared" si="335"/>
        <v>1.1166341963110327</v>
      </c>
      <c r="AC690" s="10">
        <f t="shared" si="336"/>
        <v>1.0156341963110327</v>
      </c>
      <c r="AD690" s="3">
        <f t="shared" si="337"/>
        <v>147.30010098782199</v>
      </c>
      <c r="AI690" s="94">
        <f t="shared" si="338"/>
        <v>0.12911982691930493</v>
      </c>
    </row>
    <row r="691" spans="2:35">
      <c r="B691" s="39">
        <f t="shared" si="339"/>
        <v>663</v>
      </c>
      <c r="C691" s="42">
        <f t="shared" si="340"/>
        <v>11.924460431652443</v>
      </c>
      <c r="D691" s="10">
        <f t="shared" si="341"/>
        <v>3.0755395683474589</v>
      </c>
      <c r="E691" s="40">
        <f t="shared" si="342"/>
        <v>39.848920863305082</v>
      </c>
      <c r="F691" s="40">
        <f t="shared" si="343"/>
        <v>46</v>
      </c>
      <c r="G691" s="3">
        <f t="shared" si="344"/>
        <v>61.151079136694918</v>
      </c>
      <c r="H691" s="3">
        <f t="shared" si="345"/>
        <v>111.95687429327049</v>
      </c>
      <c r="I691">
        <f t="shared" si="330"/>
        <v>1.1195687429327048E-4</v>
      </c>
      <c r="J691" s="4">
        <f t="shared" si="346"/>
        <v>1394.8172606745029</v>
      </c>
      <c r="K691" s="40">
        <f t="shared" si="347"/>
        <v>12.458522707777513</v>
      </c>
      <c r="L691" s="40">
        <f t="shared" si="331"/>
        <v>0</v>
      </c>
      <c r="M691" s="10">
        <f t="shared" si="348"/>
        <v>1.1166341963110327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8.5558592597055174</v>
      </c>
      <c r="Q691" s="42">
        <f t="shared" si="350"/>
        <v>1.4221419074062642</v>
      </c>
      <c r="R691" s="4">
        <f t="shared" si="351"/>
        <v>25361.805152824443</v>
      </c>
      <c r="S691">
        <f t="shared" si="332"/>
        <v>2.5361805152824444E-5</v>
      </c>
      <c r="T691" s="41">
        <f t="shared" si="333"/>
        <v>7.9948873011581676E-4</v>
      </c>
      <c r="U691" s="42">
        <f t="shared" si="352"/>
        <v>4.5033942937664252E-2</v>
      </c>
      <c r="V691" s="42">
        <f t="shared" si="353"/>
        <v>0.12892142710374938</v>
      </c>
      <c r="W691" s="42">
        <f t="shared" si="354"/>
        <v>0.12907895877177702</v>
      </c>
      <c r="X691" s="42">
        <f t="shared" si="355"/>
        <v>-1.5753166802764951E-4</v>
      </c>
      <c r="Y691" s="42">
        <f t="shared" si="329"/>
        <v>2.5926329141573641E-3</v>
      </c>
      <c r="Z691" s="10">
        <f t="shared" si="356"/>
        <v>3.2428636158283131</v>
      </c>
      <c r="AA691">
        <f t="shared" si="334"/>
        <v>1116310.6236220708</v>
      </c>
      <c r="AB691" s="10">
        <f t="shared" si="335"/>
        <v>1.1163106236220708</v>
      </c>
      <c r="AC691" s="10">
        <f t="shared" si="336"/>
        <v>1.0153106236220708</v>
      </c>
      <c r="AD691" s="3">
        <f t="shared" si="337"/>
        <v>147.25317238898779</v>
      </c>
      <c r="AI691" s="94">
        <f t="shared" si="338"/>
        <v>0.12907895877177702</v>
      </c>
    </row>
    <row r="692" spans="2:35">
      <c r="B692" s="39">
        <f t="shared" si="339"/>
        <v>664</v>
      </c>
      <c r="C692" s="42">
        <f t="shared" si="340"/>
        <v>11.942446043163232</v>
      </c>
      <c r="D692" s="10">
        <f t="shared" si="341"/>
        <v>3.0575539568366707</v>
      </c>
      <c r="E692" s="40">
        <f t="shared" si="342"/>
        <v>39.884892086326659</v>
      </c>
      <c r="F692" s="40">
        <f t="shared" si="343"/>
        <v>46</v>
      </c>
      <c r="G692" s="3">
        <f t="shared" si="344"/>
        <v>61.115107913673341</v>
      </c>
      <c r="H692" s="3">
        <f t="shared" si="345"/>
        <v>111.95687429327049</v>
      </c>
      <c r="I692">
        <f t="shared" si="330"/>
        <v>1.1195687429327048E-4</v>
      </c>
      <c r="J692" s="4">
        <f t="shared" si="346"/>
        <v>1397.0698790288666</v>
      </c>
      <c r="K692" s="40">
        <f t="shared" si="347"/>
        <v>12.47864311903929</v>
      </c>
      <c r="L692" s="40">
        <f t="shared" si="331"/>
        <v>0</v>
      </c>
      <c r="M692" s="10">
        <f t="shared" si="348"/>
        <v>1.1163106236220708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8.5550682931778397</v>
      </c>
      <c r="Q692" s="42">
        <f t="shared" si="350"/>
        <v>1.4242442414723908</v>
      </c>
      <c r="R692" s="4">
        <f t="shared" si="351"/>
        <v>25209.21743009577</v>
      </c>
      <c r="S692">
        <f t="shared" si="332"/>
        <v>2.5209217430095771E-5</v>
      </c>
      <c r="T692" s="41">
        <f t="shared" si="333"/>
        <v>7.9964131783854544E-4</v>
      </c>
      <c r="U692" s="42">
        <f t="shared" si="352"/>
        <v>4.4762999021923856E-2</v>
      </c>
      <c r="V692" s="42">
        <f t="shared" si="353"/>
        <v>0.12887766987460383</v>
      </c>
      <c r="W692" s="42">
        <f t="shared" si="354"/>
        <v>0.12903783527876164</v>
      </c>
      <c r="X692" s="42">
        <f t="shared" si="355"/>
        <v>-1.6016540415780822E-4</v>
      </c>
      <c r="Y692" s="42">
        <f t="shared" si="329"/>
        <v>2.5922961929719882E-3</v>
      </c>
      <c r="Z692" s="10">
        <f t="shared" si="356"/>
        <v>3.2418237216394008</v>
      </c>
      <c r="AA692">
        <f t="shared" si="334"/>
        <v>1115985.0423634904</v>
      </c>
      <c r="AB692" s="10">
        <f t="shared" si="335"/>
        <v>1.1159850423634905</v>
      </c>
      <c r="AC692" s="10">
        <f t="shared" si="336"/>
        <v>1.0149850423634905</v>
      </c>
      <c r="AD692" s="3">
        <f t="shared" si="337"/>
        <v>147.2059524820146</v>
      </c>
      <c r="AI692" s="94">
        <f t="shared" si="338"/>
        <v>0.12903783527876164</v>
      </c>
    </row>
    <row r="693" spans="2:35">
      <c r="B693" s="39">
        <f t="shared" si="339"/>
        <v>665</v>
      </c>
      <c r="C693" s="42">
        <f t="shared" si="340"/>
        <v>11.96043165467402</v>
      </c>
      <c r="D693" s="10">
        <f t="shared" si="341"/>
        <v>3.0395683453258826</v>
      </c>
      <c r="E693" s="40">
        <f t="shared" si="342"/>
        <v>39.920863309348235</v>
      </c>
      <c r="F693" s="40">
        <f t="shared" si="343"/>
        <v>46</v>
      </c>
      <c r="G693" s="3">
        <f t="shared" si="344"/>
        <v>61.079136690651765</v>
      </c>
      <c r="H693" s="3">
        <f t="shared" si="345"/>
        <v>111.95687429327049</v>
      </c>
      <c r="I693">
        <f t="shared" si="330"/>
        <v>1.1195687429327048E-4</v>
      </c>
      <c r="J693" s="4">
        <f t="shared" si="346"/>
        <v>1399.3245298819709</v>
      </c>
      <c r="K693" s="40">
        <f t="shared" si="347"/>
        <v>12.498781684601582</v>
      </c>
      <c r="L693" s="40">
        <f t="shared" si="331"/>
        <v>0</v>
      </c>
      <c r="M693" s="10">
        <f t="shared" si="348"/>
        <v>1.1159850423634905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8.5542722591400882</v>
      </c>
      <c r="Q693" s="42">
        <f t="shared" si="350"/>
        <v>1.4263467711752034</v>
      </c>
      <c r="R693" s="4">
        <f t="shared" si="351"/>
        <v>25056.667622973106</v>
      </c>
      <c r="S693">
        <f t="shared" si="332"/>
        <v>2.5056667622973105E-5</v>
      </c>
      <c r="T693" s="41">
        <f t="shared" si="333"/>
        <v>7.9979386764566802E-4</v>
      </c>
      <c r="U693" s="42">
        <f t="shared" si="352"/>
        <v>4.4492122431408425E-2</v>
      </c>
      <c r="V693" s="42">
        <f t="shared" si="353"/>
        <v>0.12883365697667926</v>
      </c>
      <c r="W693" s="42">
        <f t="shared" si="354"/>
        <v>0.12899645651266084</v>
      </c>
      <c r="X693" s="42">
        <f t="shared" si="355"/>
        <v>-1.627995359815837E-4</v>
      </c>
      <c r="Y693" s="42">
        <f t="shared" si="329"/>
        <v>2.5919539021119829E-3</v>
      </c>
      <c r="Z693" s="10">
        <f t="shared" si="356"/>
        <v>3.2407774139877428</v>
      </c>
      <c r="AA693">
        <f t="shared" si="334"/>
        <v>1115657.4531090055</v>
      </c>
      <c r="AB693" s="10">
        <f t="shared" si="335"/>
        <v>1.1156574531090055</v>
      </c>
      <c r="AC693" s="10">
        <f t="shared" si="336"/>
        <v>1.0146574531090056</v>
      </c>
      <c r="AD693" s="3">
        <f t="shared" si="337"/>
        <v>147.1584413501096</v>
      </c>
      <c r="AI693" s="94">
        <f t="shared" si="338"/>
        <v>0.12899645651266084</v>
      </c>
    </row>
    <row r="694" spans="2:35">
      <c r="B694" s="39">
        <f t="shared" si="339"/>
        <v>666</v>
      </c>
      <c r="C694" s="42">
        <f t="shared" si="340"/>
        <v>11.978417266184808</v>
      </c>
      <c r="D694" s="10">
        <f t="shared" si="341"/>
        <v>3.0215827338150945</v>
      </c>
      <c r="E694" s="40">
        <f t="shared" si="342"/>
        <v>39.956834532369811</v>
      </c>
      <c r="F694" s="40">
        <f t="shared" si="343"/>
        <v>46</v>
      </c>
      <c r="G694" s="3">
        <f t="shared" si="344"/>
        <v>61.043165467630189</v>
      </c>
      <c r="H694" s="3">
        <f t="shared" si="345"/>
        <v>111.95687429327049</v>
      </c>
      <c r="I694">
        <f t="shared" si="330"/>
        <v>1.1195687429327048E-4</v>
      </c>
      <c r="J694" s="4">
        <f t="shared" si="346"/>
        <v>1401.5812132338158</v>
      </c>
      <c r="K694" s="40">
        <f t="shared" si="347"/>
        <v>12.518938404464389</v>
      </c>
      <c r="L694" s="40">
        <f t="shared" si="331"/>
        <v>0</v>
      </c>
      <c r="M694" s="10">
        <f t="shared" si="348"/>
        <v>1.1156574531090055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8.5534711559912378</v>
      </c>
      <c r="Q694" s="42">
        <f t="shared" si="350"/>
        <v>1.4284494977972706</v>
      </c>
      <c r="R694" s="4">
        <f t="shared" si="351"/>
        <v>24904.15595079085</v>
      </c>
      <c r="S694">
        <f t="shared" si="332"/>
        <v>2.4904155950790849E-5</v>
      </c>
      <c r="T694" s="41">
        <f t="shared" si="333"/>
        <v>7.999463793178503E-4</v>
      </c>
      <c r="U694" s="42">
        <f t="shared" si="352"/>
        <v>4.4221313555581274E-2</v>
      </c>
      <c r="V694" s="42">
        <f t="shared" si="353"/>
        <v>0.12878938849450336</v>
      </c>
      <c r="W694" s="42">
        <f t="shared" si="354"/>
        <v>0.12895482254638899</v>
      </c>
      <c r="X694" s="42">
        <f t="shared" si="355"/>
        <v>-1.6543405188562676E-4</v>
      </c>
      <c r="Y694" s="42">
        <f t="shared" si="329"/>
        <v>2.5916060395268867E-3</v>
      </c>
      <c r="Z694" s="10">
        <f t="shared" si="356"/>
        <v>3.2397246947187437</v>
      </c>
      <c r="AA694">
        <f t="shared" si="334"/>
        <v>1115327.8564363951</v>
      </c>
      <c r="AB694" s="10">
        <f t="shared" si="335"/>
        <v>1.1153278564363951</v>
      </c>
      <c r="AC694" s="10">
        <f t="shared" si="336"/>
        <v>1.0143278564363951</v>
      </c>
      <c r="AD694" s="3">
        <f t="shared" si="337"/>
        <v>147.11063907706964</v>
      </c>
      <c r="AI694" s="94">
        <f t="shared" si="338"/>
        <v>0.12895482254638899</v>
      </c>
    </row>
    <row r="695" spans="2:35">
      <c r="B695" s="39">
        <f t="shared" si="339"/>
        <v>667</v>
      </c>
      <c r="C695" s="42">
        <f t="shared" si="340"/>
        <v>11.996402877695596</v>
      </c>
      <c r="D695" s="10">
        <f t="shared" si="341"/>
        <v>3.0035971223043063</v>
      </c>
      <c r="E695" s="40">
        <f t="shared" si="342"/>
        <v>39.992805755391387</v>
      </c>
      <c r="F695" s="40">
        <f t="shared" si="343"/>
        <v>46</v>
      </c>
      <c r="G695" s="3">
        <f t="shared" si="344"/>
        <v>61.007194244608613</v>
      </c>
      <c r="H695" s="3">
        <f t="shared" si="345"/>
        <v>111.95687429327049</v>
      </c>
      <c r="I695">
        <f t="shared" si="330"/>
        <v>1.1195687429327048E-4</v>
      </c>
      <c r="J695" s="4">
        <f t="shared" si="346"/>
        <v>1403.8399290844013</v>
      </c>
      <c r="K695" s="40">
        <f t="shared" si="347"/>
        <v>12.53911327862771</v>
      </c>
      <c r="L695" s="40">
        <f t="shared" si="331"/>
        <v>0</v>
      </c>
      <c r="M695" s="10">
        <f t="shared" si="348"/>
        <v>1.1153278564363951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8.5526649821203211</v>
      </c>
      <c r="Q695" s="42">
        <f t="shared" si="350"/>
        <v>1.4305524226222681</v>
      </c>
      <c r="R695" s="4">
        <f t="shared" si="351"/>
        <v>24751.682632883389</v>
      </c>
      <c r="S695">
        <f t="shared" si="332"/>
        <v>2.4751682632883387E-5</v>
      </c>
      <c r="T695" s="41">
        <f t="shared" si="333"/>
        <v>8.0009885263575774E-4</v>
      </c>
      <c r="U695" s="42">
        <f t="shared" si="352"/>
        <v>4.3950572783905718E-2</v>
      </c>
      <c r="V695" s="42">
        <f t="shared" si="353"/>
        <v>0.1287448645131071</v>
      </c>
      <c r="W695" s="42">
        <f t="shared" si="354"/>
        <v>0.1289129334533772</v>
      </c>
      <c r="X695" s="42">
        <f t="shared" si="355"/>
        <v>-1.6806894027010522E-4</v>
      </c>
      <c r="Y695" s="42">
        <f t="shared" si="329"/>
        <v>2.5912526031800819E-3</v>
      </c>
      <c r="Z695" s="10">
        <f t="shared" si="356"/>
        <v>3.2386655656907193</v>
      </c>
      <c r="AA695">
        <f t="shared" si="334"/>
        <v>1114996.2529274807</v>
      </c>
      <c r="AB695" s="10">
        <f t="shared" si="335"/>
        <v>1.1149962529274808</v>
      </c>
      <c r="AC695" s="10">
        <f t="shared" si="336"/>
        <v>1.0139962529274809</v>
      </c>
      <c r="AD695" s="3">
        <f t="shared" si="337"/>
        <v>147.06254574727785</v>
      </c>
      <c r="AI695" s="94">
        <f t="shared" si="338"/>
        <v>0.1289129334533772</v>
      </c>
    </row>
    <row r="696" spans="2:35">
      <c r="B696" s="39">
        <f t="shared" si="339"/>
        <v>668</v>
      </c>
      <c r="C696" s="42">
        <f t="shared" si="340"/>
        <v>12.014388489206384</v>
      </c>
      <c r="D696" s="10">
        <f t="shared" si="341"/>
        <v>2.9856115107935182</v>
      </c>
      <c r="E696" s="40">
        <f t="shared" si="342"/>
        <v>40.028776978412964</v>
      </c>
      <c r="F696" s="40">
        <f t="shared" si="343"/>
        <v>46</v>
      </c>
      <c r="G696" s="3">
        <f t="shared" si="344"/>
        <v>60.971223021587036</v>
      </c>
      <c r="H696" s="3">
        <f t="shared" si="345"/>
        <v>111.95687429327049</v>
      </c>
      <c r="I696">
        <f t="shared" si="330"/>
        <v>1.1195687429327048E-4</v>
      </c>
      <c r="J696" s="4">
        <f t="shared" si="346"/>
        <v>1406.1006774337279</v>
      </c>
      <c r="K696" s="40">
        <f t="shared" si="347"/>
        <v>12.55930630709155</v>
      </c>
      <c r="L696" s="40">
        <f t="shared" si="331"/>
        <v>0</v>
      </c>
      <c r="M696" s="10">
        <f t="shared" si="348"/>
        <v>1.1149962529274808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8.5518537359063682</v>
      </c>
      <c r="Q696" s="42">
        <f t="shared" si="350"/>
        <v>1.4326555469349855</v>
      </c>
      <c r="R696" s="4">
        <f t="shared" si="351"/>
        <v>24599.24788858512</v>
      </c>
      <c r="S696">
        <f t="shared" si="332"/>
        <v>2.4599247888585119E-5</v>
      </c>
      <c r="T696" s="41">
        <f t="shared" si="333"/>
        <v>8.0025128738005604E-4</v>
      </c>
      <c r="U696" s="42">
        <f t="shared" si="352"/>
        <v>4.3679900505845054E-2</v>
      </c>
      <c r="V696" s="42">
        <f t="shared" si="353"/>
        <v>0.12870008511809378</v>
      </c>
      <c r="W696" s="42">
        <f t="shared" si="354"/>
        <v>0.1288707893075704</v>
      </c>
      <c r="X696" s="42">
        <f t="shared" si="355"/>
        <v>-1.7070418947662258E-4</v>
      </c>
      <c r="Y696" s="42">
        <f t="shared" si="329"/>
        <v>2.5908935910489107E-3</v>
      </c>
      <c r="Z696" s="10">
        <f t="shared" si="356"/>
        <v>3.2376000287750131</v>
      </c>
      <c r="AA696">
        <f t="shared" si="334"/>
        <v>1114662.6431681626</v>
      </c>
      <c r="AB696" s="10">
        <f t="shared" si="335"/>
        <v>1.1146626431681625</v>
      </c>
      <c r="AC696" s="10">
        <f t="shared" si="336"/>
        <v>1.0136626431681626</v>
      </c>
      <c r="AD696" s="3">
        <f t="shared" si="337"/>
        <v>147.01416144570885</v>
      </c>
      <c r="AI696" s="94">
        <f t="shared" si="338"/>
        <v>0.1288707893075704</v>
      </c>
    </row>
    <row r="697" spans="2:35">
      <c r="B697" s="39">
        <f t="shared" si="339"/>
        <v>669</v>
      </c>
      <c r="C697" s="42">
        <f t="shared" si="340"/>
        <v>12.032374100717172</v>
      </c>
      <c r="D697" s="10">
        <f t="shared" si="341"/>
        <v>2.96762589928273</v>
      </c>
      <c r="E697" s="40">
        <f t="shared" si="342"/>
        <v>40.06474820143454</v>
      </c>
      <c r="F697" s="40">
        <f t="shared" si="343"/>
        <v>46</v>
      </c>
      <c r="G697" s="3">
        <f t="shared" si="344"/>
        <v>60.93525179856546</v>
      </c>
      <c r="H697" s="3">
        <f t="shared" si="345"/>
        <v>111.95687429327049</v>
      </c>
      <c r="I697">
        <f t="shared" si="330"/>
        <v>1.1195687429327048E-4</v>
      </c>
      <c r="J697" s="4">
        <f t="shared" si="346"/>
        <v>1408.3634582817951</v>
      </c>
      <c r="K697" s="40">
        <f t="shared" si="347"/>
        <v>12.579517489855906</v>
      </c>
      <c r="L697" s="40">
        <f t="shared" si="331"/>
        <v>0</v>
      </c>
      <c r="M697" s="10">
        <f t="shared" si="348"/>
        <v>1.1146626431681625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8.5510374157184579</v>
      </c>
      <c r="Q697" s="42">
        <f t="shared" si="350"/>
        <v>1.4347588720213342</v>
      </c>
      <c r="R697" s="4">
        <f t="shared" si="351"/>
        <v>24446.85193723044</v>
      </c>
      <c r="S697">
        <f t="shared" si="332"/>
        <v>2.4446851937230441E-5</v>
      </c>
      <c r="T697" s="41">
        <f t="shared" si="333"/>
        <v>8.0040368333141076E-4</v>
      </c>
      <c r="U697" s="42">
        <f t="shared" si="352"/>
        <v>4.3409297110862603E-2</v>
      </c>
      <c r="V697" s="42">
        <f t="shared" si="353"/>
        <v>0.12865505039556654</v>
      </c>
      <c r="W697" s="42">
        <f t="shared" si="354"/>
        <v>0.1288283901834317</v>
      </c>
      <c r="X697" s="42">
        <f t="shared" si="355"/>
        <v>-1.7333978786515658E-4</v>
      </c>
      <c r="Y697" s="42">
        <f t="shared" si="329"/>
        <v>2.5905290011246315E-3</v>
      </c>
      <c r="Z697" s="10">
        <f t="shared" si="356"/>
        <v>3.2365280858559107</v>
      </c>
      <c r="AA697">
        <f t="shared" si="334"/>
        <v>1114327.0277483934</v>
      </c>
      <c r="AB697" s="10">
        <f t="shared" si="335"/>
        <v>1.1143270277483934</v>
      </c>
      <c r="AC697" s="10">
        <f t="shared" si="336"/>
        <v>1.0133270277483934</v>
      </c>
      <c r="AD697" s="3">
        <f t="shared" si="337"/>
        <v>146.96548625792508</v>
      </c>
      <c r="AI697" s="94">
        <f t="shared" si="338"/>
        <v>0.1288283901834317</v>
      </c>
    </row>
    <row r="698" spans="2:35">
      <c r="B698" s="39">
        <f t="shared" si="339"/>
        <v>670</v>
      </c>
      <c r="C698" s="42">
        <f t="shared" si="340"/>
        <v>12.05035971222796</v>
      </c>
      <c r="D698" s="10">
        <f t="shared" si="341"/>
        <v>2.9496402877719419</v>
      </c>
      <c r="E698" s="40">
        <f t="shared" si="342"/>
        <v>40.100719424456116</v>
      </c>
      <c r="F698" s="40">
        <f t="shared" si="343"/>
        <v>46</v>
      </c>
      <c r="G698" s="3">
        <f t="shared" si="344"/>
        <v>60.899280575543884</v>
      </c>
      <c r="H698" s="3">
        <f t="shared" si="345"/>
        <v>111.95687429327049</v>
      </c>
      <c r="I698">
        <f t="shared" si="330"/>
        <v>1.1195687429327048E-4</v>
      </c>
      <c r="J698" s="4">
        <f t="shared" si="346"/>
        <v>1410.6282716286032</v>
      </c>
      <c r="K698" s="40">
        <f t="shared" si="347"/>
        <v>12.599746826920777</v>
      </c>
      <c r="L698" s="40">
        <f t="shared" si="331"/>
        <v>0</v>
      </c>
      <c r="M698" s="10">
        <f t="shared" si="348"/>
        <v>1.1143270277483934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8.5502160199156485</v>
      </c>
      <c r="Q698" s="42">
        <f t="shared" si="350"/>
        <v>1.4368623991683553</v>
      </c>
      <c r="R698" s="4">
        <f t="shared" si="351"/>
        <v>24294.494998153743</v>
      </c>
      <c r="S698">
        <f t="shared" si="332"/>
        <v>2.4294494998153741E-5</v>
      </c>
      <c r="T698" s="41">
        <f t="shared" si="333"/>
        <v>8.0055604027048748E-4</v>
      </c>
      <c r="U698" s="42">
        <f t="shared" si="352"/>
        <v>4.3138762988421675E-2</v>
      </c>
      <c r="V698" s="42">
        <f t="shared" si="353"/>
        <v>0.1286097604321591</v>
      </c>
      <c r="W698" s="42">
        <f t="shared" si="354"/>
        <v>0.12878573615593941</v>
      </c>
      <c r="X698" s="42">
        <f t="shared" si="355"/>
        <v>-1.7597572378030835E-4</v>
      </c>
      <c r="Y698" s="42">
        <f t="shared" si="329"/>
        <v>2.5901588314124428E-3</v>
      </c>
      <c r="Z698" s="10">
        <f t="shared" si="356"/>
        <v>3.2354497388306434</v>
      </c>
      <c r="AA698">
        <f t="shared" si="334"/>
        <v>1113989.4072621781</v>
      </c>
      <c r="AB698" s="10">
        <f t="shared" si="335"/>
        <v>1.1139894072621781</v>
      </c>
      <c r="AC698" s="10">
        <f t="shared" si="336"/>
        <v>1.0129894072621781</v>
      </c>
      <c r="AD698" s="3">
        <f t="shared" si="337"/>
        <v>146.9165202700766</v>
      </c>
      <c r="AI698" s="94">
        <f t="shared" si="338"/>
        <v>0.12878573615593941</v>
      </c>
    </row>
    <row r="699" spans="2:35">
      <c r="B699" s="39">
        <f t="shared" si="339"/>
        <v>671</v>
      </c>
      <c r="C699" s="42">
        <f t="shared" si="340"/>
        <v>12.068345323738749</v>
      </c>
      <c r="D699" s="10">
        <f t="shared" si="341"/>
        <v>2.9316546762611537</v>
      </c>
      <c r="E699" s="40">
        <f t="shared" si="342"/>
        <v>40.136690647477693</v>
      </c>
      <c r="F699" s="40">
        <f t="shared" si="343"/>
        <v>46</v>
      </c>
      <c r="G699" s="3">
        <f t="shared" si="344"/>
        <v>60.863309352522307</v>
      </c>
      <c r="H699" s="3">
        <f t="shared" si="345"/>
        <v>111.95687429327049</v>
      </c>
      <c r="I699">
        <f t="shared" si="330"/>
        <v>1.1195687429327048E-4</v>
      </c>
      <c r="J699" s="4">
        <f t="shared" si="346"/>
        <v>1412.8951174741517</v>
      </c>
      <c r="K699" s="40">
        <f t="shared" si="347"/>
        <v>12.619994318286162</v>
      </c>
      <c r="L699" s="40">
        <f t="shared" si="331"/>
        <v>0</v>
      </c>
      <c r="M699" s="10">
        <f t="shared" si="348"/>
        <v>1.1139894072621781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8.5493895468469425</v>
      </c>
      <c r="Q699" s="42">
        <f t="shared" si="350"/>
        <v>1.4389661296642269</v>
      </c>
      <c r="R699" s="4">
        <f t="shared" si="351"/>
        <v>24142.177290689444</v>
      </c>
      <c r="S699">
        <f t="shared" si="332"/>
        <v>2.4142177290689444E-5</v>
      </c>
      <c r="T699" s="41">
        <f t="shared" si="333"/>
        <v>8.0070835797795177E-4</v>
      </c>
      <c r="U699" s="42">
        <f t="shared" si="352"/>
        <v>4.2868298527985613E-2</v>
      </c>
      <c r="V699" s="42">
        <f t="shared" si="353"/>
        <v>0.12856421531504866</v>
      </c>
      <c r="W699" s="42">
        <f t="shared" si="354"/>
        <v>0.12874282730058678</v>
      </c>
      <c r="X699" s="42">
        <f t="shared" si="355"/>
        <v>-1.7861198553811852E-4</v>
      </c>
      <c r="Y699" s="42">
        <f t="shared" si="329"/>
        <v>2.589783079931538E-3</v>
      </c>
      <c r="Z699" s="10">
        <f t="shared" si="356"/>
        <v>3.2343649896094253</v>
      </c>
      <c r="AA699">
        <f t="shared" si="334"/>
        <v>1113649.7823075878</v>
      </c>
      <c r="AB699" s="10">
        <f t="shared" si="335"/>
        <v>1.1136497823075877</v>
      </c>
      <c r="AC699" s="10">
        <f t="shared" si="336"/>
        <v>1.0126497823075877</v>
      </c>
      <c r="AD699" s="3">
        <f t="shared" si="337"/>
        <v>146.86726356890321</v>
      </c>
      <c r="AI699" s="94">
        <f t="shared" si="338"/>
        <v>0.12874282730058678</v>
      </c>
    </row>
    <row r="700" spans="2:35">
      <c r="B700" s="39">
        <f t="shared" si="339"/>
        <v>672</v>
      </c>
      <c r="C700" s="42">
        <f t="shared" si="340"/>
        <v>12.086330935249537</v>
      </c>
      <c r="D700" s="10">
        <f t="shared" si="341"/>
        <v>2.9136690647503656</v>
      </c>
      <c r="E700" s="40">
        <f t="shared" si="342"/>
        <v>40.172661870499269</v>
      </c>
      <c r="F700" s="40">
        <f t="shared" si="343"/>
        <v>46</v>
      </c>
      <c r="G700" s="3">
        <f t="shared" si="344"/>
        <v>60.827338129500731</v>
      </c>
      <c r="H700" s="3">
        <f t="shared" si="345"/>
        <v>111.95687429327049</v>
      </c>
      <c r="I700">
        <f t="shared" si="330"/>
        <v>1.1195687429327048E-4</v>
      </c>
      <c r="J700" s="4">
        <f t="shared" si="346"/>
        <v>1415.1639958184412</v>
      </c>
      <c r="K700" s="40">
        <f t="shared" si="347"/>
        <v>12.640259963952065</v>
      </c>
      <c r="L700" s="40">
        <f t="shared" si="331"/>
        <v>0</v>
      </c>
      <c r="M700" s="10">
        <f t="shared" si="348"/>
        <v>1.1136497823075877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8.548557994851322</v>
      </c>
      <c r="Q700" s="42">
        <f t="shared" si="350"/>
        <v>1.4410700647982717</v>
      </c>
      <c r="R700" s="4">
        <f t="shared" si="351"/>
        <v>23989.899034171915</v>
      </c>
      <c r="S700">
        <f t="shared" si="332"/>
        <v>2.3989899034171914E-5</v>
      </c>
      <c r="T700" s="41">
        <f t="shared" si="333"/>
        <v>8.0086063623446922E-4</v>
      </c>
      <c r="U700" s="42">
        <f t="shared" si="352"/>
        <v>4.2597904119017704E-2</v>
      </c>
      <c r="V700" s="42">
        <f t="shared" si="353"/>
        <v>0.1285184151319689</v>
      </c>
      <c r="W700" s="42">
        <f t="shared" si="354"/>
        <v>0.12869966369338384</v>
      </c>
      <c r="X700" s="42">
        <f t="shared" si="355"/>
        <v>-1.8124856141493728E-4</v>
      </c>
      <c r="Y700" s="42">
        <f t="shared" si="329"/>
        <v>2.5894017447151822E-3</v>
      </c>
      <c r="Z700" s="10">
        <f t="shared" si="356"/>
        <v>3.2332738401155217</v>
      </c>
      <c r="AA700">
        <f t="shared" si="334"/>
        <v>1113308.1534867787</v>
      </c>
      <c r="AB700" s="10">
        <f t="shared" si="335"/>
        <v>1.1133081534867788</v>
      </c>
      <c r="AC700" s="10">
        <f t="shared" si="336"/>
        <v>1.0123081534867788</v>
      </c>
      <c r="AD700" s="3">
        <f t="shared" si="337"/>
        <v>146.81771624173732</v>
      </c>
      <c r="AI700" s="94">
        <f t="shared" si="338"/>
        <v>0.12869966369338384</v>
      </c>
    </row>
    <row r="701" spans="2:35">
      <c r="B701" s="39">
        <f t="shared" si="339"/>
        <v>673</v>
      </c>
      <c r="C701" s="42">
        <f t="shared" si="340"/>
        <v>12.104316546760325</v>
      </c>
      <c r="D701" s="10">
        <f t="shared" si="341"/>
        <v>2.8956834532395774</v>
      </c>
      <c r="E701" s="40">
        <f t="shared" si="342"/>
        <v>40.208633093520845</v>
      </c>
      <c r="F701" s="40">
        <f t="shared" si="343"/>
        <v>46</v>
      </c>
      <c r="G701" s="3">
        <f t="shared" si="344"/>
        <v>60.791366906479155</v>
      </c>
      <c r="H701" s="3">
        <f t="shared" si="345"/>
        <v>111.95687429327049</v>
      </c>
      <c r="I701">
        <f t="shared" si="330"/>
        <v>1.1195687429327048E-4</v>
      </c>
      <c r="J701" s="4">
        <f t="shared" si="346"/>
        <v>1417.4349066614714</v>
      </c>
      <c r="K701" s="40">
        <f t="shared" si="347"/>
        <v>12.660543763918485</v>
      </c>
      <c r="L701" s="40">
        <f t="shared" si="331"/>
        <v>0</v>
      </c>
      <c r="M701" s="10">
        <f t="shared" si="348"/>
        <v>1.1133081534867788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8.5477213622577466</v>
      </c>
      <c r="Q701" s="42">
        <f t="shared" si="350"/>
        <v>1.4431742058609651</v>
      </c>
      <c r="R701" s="4">
        <f t="shared" si="351"/>
        <v>23837.660447935574</v>
      </c>
      <c r="S701">
        <f t="shared" si="332"/>
        <v>2.3837660447935574E-5</v>
      </c>
      <c r="T701" s="41">
        <f t="shared" si="333"/>
        <v>8.010128748207056E-4</v>
      </c>
      <c r="U701" s="42">
        <f t="shared" si="352"/>
        <v>4.232758015098128E-2</v>
      </c>
      <c r="V701" s="42">
        <f t="shared" si="353"/>
        <v>0.12847235997114947</v>
      </c>
      <c r="W701" s="42">
        <f t="shared" si="354"/>
        <v>0.12865624541085988</v>
      </c>
      <c r="X701" s="42">
        <f t="shared" si="355"/>
        <v>-1.8388543971040172E-4</v>
      </c>
      <c r="Y701" s="42">
        <f t="shared" si="329"/>
        <v>2.5890148238106561E-3</v>
      </c>
      <c r="Z701" s="10">
        <f t="shared" si="356"/>
        <v>3.2321762922851485</v>
      </c>
      <c r="AA701">
        <f t="shared" si="334"/>
        <v>1112964.5214059621</v>
      </c>
      <c r="AB701" s="10">
        <f t="shared" si="335"/>
        <v>1.112964521405962</v>
      </c>
      <c r="AC701" s="10">
        <f t="shared" si="336"/>
        <v>1.011964521405962</v>
      </c>
      <c r="AD701" s="3">
        <f t="shared" si="337"/>
        <v>146.7678783764992</v>
      </c>
      <c r="AI701" s="94">
        <f t="shared" si="338"/>
        <v>0.12865624541085988</v>
      </c>
    </row>
    <row r="702" spans="2:35">
      <c r="B702" s="39">
        <f t="shared" si="339"/>
        <v>674</v>
      </c>
      <c r="C702" s="42">
        <f t="shared" si="340"/>
        <v>12.122302158271113</v>
      </c>
      <c r="D702" s="10">
        <f t="shared" si="341"/>
        <v>2.8776978417287893</v>
      </c>
      <c r="E702" s="40">
        <f t="shared" si="342"/>
        <v>40.244604316542421</v>
      </c>
      <c r="F702" s="40">
        <f t="shared" si="343"/>
        <v>46</v>
      </c>
      <c r="G702" s="3">
        <f t="shared" si="344"/>
        <v>60.755395683457579</v>
      </c>
      <c r="H702" s="3">
        <f t="shared" si="345"/>
        <v>111.95687429327049</v>
      </c>
      <c r="I702">
        <f t="shared" si="330"/>
        <v>1.1195687429327048E-4</v>
      </c>
      <c r="J702" s="4">
        <f t="shared" si="346"/>
        <v>1419.7078500032421</v>
      </c>
      <c r="K702" s="40">
        <f t="shared" si="347"/>
        <v>12.680845718185418</v>
      </c>
      <c r="L702" s="40">
        <f t="shared" si="331"/>
        <v>0</v>
      </c>
      <c r="M702" s="10">
        <f t="shared" si="348"/>
        <v>1.112964521405962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8.5468796473850777</v>
      </c>
      <c r="Q702" s="42">
        <f t="shared" si="350"/>
        <v>1.4452785541439424</v>
      </c>
      <c r="R702" s="4">
        <f t="shared" si="351"/>
        <v>23685.4617513148</v>
      </c>
      <c r="S702">
        <f t="shared" si="332"/>
        <v>2.3685461751314801E-5</v>
      </c>
      <c r="T702" s="41">
        <f t="shared" si="333"/>
        <v>8.011650735173264E-4</v>
      </c>
      <c r="U702" s="42">
        <f t="shared" si="352"/>
        <v>4.2057327013339633E-2</v>
      </c>
      <c r="V702" s="42">
        <f t="shared" si="353"/>
        <v>0.12842604992139997</v>
      </c>
      <c r="W702" s="42">
        <f t="shared" si="354"/>
        <v>0.12861257253005937</v>
      </c>
      <c r="X702" s="42">
        <f t="shared" si="355"/>
        <v>-1.8652260865939518E-4</v>
      </c>
      <c r="Y702" s="42">
        <f t="shared" si="329"/>
        <v>2.5886223152793873E-3</v>
      </c>
      <c r="Z702" s="10">
        <f t="shared" si="356"/>
        <v>3.23107234806761</v>
      </c>
      <c r="AA702">
        <f t="shared" si="334"/>
        <v>1112618.8866754472</v>
      </c>
      <c r="AB702" s="10">
        <f t="shared" si="335"/>
        <v>1.1126188866754472</v>
      </c>
      <c r="AC702" s="10">
        <f t="shared" si="336"/>
        <v>1.0116188866754472</v>
      </c>
      <c r="AD702" s="3">
        <f t="shared" si="337"/>
        <v>146.71775006170373</v>
      </c>
      <c r="AI702" s="94">
        <f t="shared" si="338"/>
        <v>0.12861257253005937</v>
      </c>
    </row>
    <row r="703" spans="2:35">
      <c r="B703" s="39">
        <f t="shared" si="339"/>
        <v>675</v>
      </c>
      <c r="C703" s="42">
        <f t="shared" si="340"/>
        <v>12.140287769781901</v>
      </c>
      <c r="D703" s="10">
        <f t="shared" si="341"/>
        <v>2.8597122302180011</v>
      </c>
      <c r="E703" s="40">
        <f t="shared" si="342"/>
        <v>40.280575539563998</v>
      </c>
      <c r="F703" s="40">
        <f t="shared" si="343"/>
        <v>46</v>
      </c>
      <c r="G703" s="3">
        <f t="shared" si="344"/>
        <v>60.719424460436002</v>
      </c>
      <c r="H703" s="3">
        <f t="shared" si="345"/>
        <v>111.95687429327049</v>
      </c>
      <c r="I703">
        <f t="shared" si="330"/>
        <v>1.1195687429327048E-4</v>
      </c>
      <c r="J703" s="4">
        <f t="shared" si="346"/>
        <v>1421.982825843754</v>
      </c>
      <c r="K703" s="40">
        <f t="shared" si="347"/>
        <v>12.70116582675287</v>
      </c>
      <c r="L703" s="40">
        <f t="shared" si="331"/>
        <v>0</v>
      </c>
      <c r="M703" s="10">
        <f t="shared" si="348"/>
        <v>1.1126188866754472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8.5460328485421684</v>
      </c>
      <c r="Q703" s="42">
        <f t="shared" si="350"/>
        <v>1.4473831109400066</v>
      </c>
      <c r="R703" s="4">
        <f t="shared" si="351"/>
        <v>23533.303163643992</v>
      </c>
      <c r="S703">
        <f t="shared" si="332"/>
        <v>2.3533303163643993E-5</v>
      </c>
      <c r="T703" s="41">
        <f t="shared" si="333"/>
        <v>8.0131723210499718E-4</v>
      </c>
      <c r="U703" s="42">
        <f t="shared" si="352"/>
        <v>4.1787145095556096E-2</v>
      </c>
      <c r="V703" s="42">
        <f t="shared" si="353"/>
        <v>0.12837948507201494</v>
      </c>
      <c r="W703" s="42">
        <f t="shared" si="354"/>
        <v>0.12856864512854782</v>
      </c>
      <c r="X703" s="42">
        <f t="shared" si="355"/>
        <v>-1.8916005653288326E-4</v>
      </c>
      <c r="Y703" s="42">
        <f t="shared" si="329"/>
        <v>2.5882242171968669E-3</v>
      </c>
      <c r="Z703" s="10">
        <f t="shared" si="356"/>
        <v>3.2299620094251638</v>
      </c>
      <c r="AA703">
        <f t="shared" si="334"/>
        <v>1112271.2499095991</v>
      </c>
      <c r="AB703" s="10">
        <f t="shared" si="335"/>
        <v>1.112271249909599</v>
      </c>
      <c r="AC703" s="10">
        <f t="shared" si="336"/>
        <v>1.011271249909599</v>
      </c>
      <c r="AD703" s="3">
        <f t="shared" si="337"/>
        <v>146.66733138645381</v>
      </c>
      <c r="AI703" s="94">
        <f t="shared" si="338"/>
        <v>0.12856864512854782</v>
      </c>
    </row>
    <row r="704" spans="2:35">
      <c r="B704" s="39">
        <f t="shared" si="339"/>
        <v>676</v>
      </c>
      <c r="C704" s="42">
        <f t="shared" si="340"/>
        <v>12.158273381292689</v>
      </c>
      <c r="D704" s="10">
        <f t="shared" si="341"/>
        <v>2.841726618707213</v>
      </c>
      <c r="E704" s="40">
        <f t="shared" si="342"/>
        <v>40.316546762585574</v>
      </c>
      <c r="F704" s="40">
        <f t="shared" si="343"/>
        <v>46</v>
      </c>
      <c r="G704" s="3">
        <f t="shared" si="344"/>
        <v>60.683453237414426</v>
      </c>
      <c r="H704" s="3">
        <f t="shared" si="345"/>
        <v>111.95687429327049</v>
      </c>
      <c r="I704">
        <f t="shared" si="330"/>
        <v>1.1195687429327048E-4</v>
      </c>
      <c r="J704" s="4">
        <f t="shared" si="346"/>
        <v>1424.2598341830062</v>
      </c>
      <c r="K704" s="40">
        <f t="shared" si="347"/>
        <v>12.721504089620835</v>
      </c>
      <c r="L704" s="40">
        <f t="shared" si="331"/>
        <v>0</v>
      </c>
      <c r="M704" s="10">
        <f t="shared" si="348"/>
        <v>1.112271249909599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8.5451809640277183</v>
      </c>
      <c r="Q704" s="42">
        <f t="shared" si="350"/>
        <v>1.4494878775431366</v>
      </c>
      <c r="R704" s="4">
        <f t="shared" si="351"/>
        <v>23381.184904257556</v>
      </c>
      <c r="S704">
        <f t="shared" si="332"/>
        <v>2.3381184904257557E-5</v>
      </c>
      <c r="T704" s="41">
        <f t="shared" si="333"/>
        <v>8.0146935036438363E-4</v>
      </c>
      <c r="U704" s="42">
        <f t="shared" si="352"/>
        <v>4.1517034787093975E-2</v>
      </c>
      <c r="V704" s="42">
        <f t="shared" si="353"/>
        <v>0.12833266551286182</v>
      </c>
      <c r="W704" s="42">
        <f t="shared" si="354"/>
        <v>0.12852446328440603</v>
      </c>
      <c r="X704" s="42">
        <f t="shared" si="355"/>
        <v>-1.9179777154421096E-4</v>
      </c>
      <c r="Y704" s="42">
        <f t="shared" si="329"/>
        <v>2.5878205276527659E-3</v>
      </c>
      <c r="Z704" s="10">
        <f t="shared" si="356"/>
        <v>3.2288452783331358</v>
      </c>
      <c r="AA704">
        <f t="shared" si="334"/>
        <v>1111921.6117268736</v>
      </c>
      <c r="AB704" s="10">
        <f t="shared" si="335"/>
        <v>1.1119216117268735</v>
      </c>
      <c r="AC704" s="10">
        <f t="shared" si="336"/>
        <v>1.0109216117268736</v>
      </c>
      <c r="AD704" s="3">
        <f t="shared" si="337"/>
        <v>146.61662244044575</v>
      </c>
      <c r="AI704" s="94">
        <f t="shared" si="338"/>
        <v>0.12852446328440603</v>
      </c>
    </row>
    <row r="705" spans="2:35">
      <c r="B705" s="39">
        <f t="shared" si="339"/>
        <v>677</v>
      </c>
      <c r="C705" s="42">
        <f t="shared" si="340"/>
        <v>12.176258992803477</v>
      </c>
      <c r="D705" s="10">
        <f t="shared" si="341"/>
        <v>2.8237410071964248</v>
      </c>
      <c r="E705" s="40">
        <f t="shared" si="342"/>
        <v>40.35251798560715</v>
      </c>
      <c r="F705" s="40">
        <f t="shared" si="343"/>
        <v>46</v>
      </c>
      <c r="G705" s="3">
        <f t="shared" si="344"/>
        <v>60.64748201439285</v>
      </c>
      <c r="H705" s="3">
        <f t="shared" si="345"/>
        <v>111.95687429327049</v>
      </c>
      <c r="I705">
        <f t="shared" si="330"/>
        <v>1.1195687429327048E-4</v>
      </c>
      <c r="J705" s="4">
        <f t="shared" si="346"/>
        <v>1426.5388750209993</v>
      </c>
      <c r="K705" s="40">
        <f t="shared" si="347"/>
        <v>12.741860506789317</v>
      </c>
      <c r="L705" s="40">
        <f t="shared" si="331"/>
        <v>0</v>
      </c>
      <c r="M705" s="10">
        <f t="shared" si="348"/>
        <v>1.1119216117268735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8.5443239921303533</v>
      </c>
      <c r="Q705" s="42">
        <f t="shared" si="350"/>
        <v>1.4515928552484942</v>
      </c>
      <c r="R705" s="4">
        <f t="shared" si="351"/>
        <v>23229.107192489886</v>
      </c>
      <c r="S705">
        <f t="shared" si="332"/>
        <v>2.3229107192489887E-5</v>
      </c>
      <c r="T705" s="41">
        <f t="shared" si="333"/>
        <v>8.0162142807615132E-4</v>
      </c>
      <c r="U705" s="42">
        <f t="shared" si="352"/>
        <v>4.1246996477416593E-2</v>
      </c>
      <c r="V705" s="42">
        <f t="shared" si="353"/>
        <v>0.12828559133432599</v>
      </c>
      <c r="W705" s="42">
        <f t="shared" si="354"/>
        <v>0.12848002707623485</v>
      </c>
      <c r="X705" s="42">
        <f t="shared" si="355"/>
        <v>-1.9443574190886048E-4</v>
      </c>
      <c r="Y705" s="42">
        <f t="shared" si="329"/>
        <v>2.5874112447509231E-3</v>
      </c>
      <c r="Z705" s="10">
        <f t="shared" si="356"/>
        <v>3.2277221567798806</v>
      </c>
      <c r="AA705">
        <f t="shared" si="334"/>
        <v>1111569.972749806</v>
      </c>
      <c r="AB705" s="10">
        <f t="shared" si="335"/>
        <v>1.1115699727498061</v>
      </c>
      <c r="AC705" s="10">
        <f t="shared" si="336"/>
        <v>1.0105699727498061</v>
      </c>
      <c r="AD705" s="3">
        <f t="shared" si="337"/>
        <v>146.56562331396754</v>
      </c>
      <c r="AI705" s="94">
        <f t="shared" si="338"/>
        <v>0.12848002707623485</v>
      </c>
    </row>
    <row r="706" spans="2:35">
      <c r="B706" s="39">
        <f t="shared" si="339"/>
        <v>678</v>
      </c>
      <c r="C706" s="42">
        <f t="shared" si="340"/>
        <v>12.194244604314266</v>
      </c>
      <c r="D706" s="10">
        <f t="shared" si="341"/>
        <v>2.8057553956856367</v>
      </c>
      <c r="E706" s="40">
        <f t="shared" si="342"/>
        <v>40.388489208628727</v>
      </c>
      <c r="F706" s="40">
        <f t="shared" si="343"/>
        <v>46</v>
      </c>
      <c r="G706" s="3">
        <f t="shared" si="344"/>
        <v>60.611510791371273</v>
      </c>
      <c r="H706" s="3">
        <f t="shared" si="345"/>
        <v>111.95687429327049</v>
      </c>
      <c r="I706">
        <f t="shared" si="330"/>
        <v>1.1195687429327048E-4</v>
      </c>
      <c r="J706" s="4">
        <f t="shared" si="346"/>
        <v>1428.8199483577332</v>
      </c>
      <c r="K706" s="40">
        <f t="shared" si="347"/>
        <v>12.762235078258314</v>
      </c>
      <c r="L706" s="40">
        <f t="shared" si="331"/>
        <v>0</v>
      </c>
      <c r="M706" s="10">
        <f t="shared" si="348"/>
        <v>1.1115699727498061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8.5434619311285758</v>
      </c>
      <c r="Q706" s="42">
        <f t="shared" si="350"/>
        <v>1.4536980453524329</v>
      </c>
      <c r="R706" s="4">
        <f t="shared" si="351"/>
        <v>23077.070247675369</v>
      </c>
      <c r="S706">
        <f t="shared" si="332"/>
        <v>2.3077070247675369E-5</v>
      </c>
      <c r="T706" s="41">
        <f t="shared" si="333"/>
        <v>8.0177346502096584E-4</v>
      </c>
      <c r="U706" s="42">
        <f t="shared" si="352"/>
        <v>4.097703055598724E-2</v>
      </c>
      <c r="V706" s="42">
        <f t="shared" si="353"/>
        <v>0.1282382626273382</v>
      </c>
      <c r="W706" s="42">
        <f t="shared" si="354"/>
        <v>0.12843533658315348</v>
      </c>
      <c r="X706" s="42">
        <f t="shared" si="355"/>
        <v>-1.9707395581528009E-4</v>
      </c>
      <c r="Y706" s="42">
        <f t="shared" si="329"/>
        <v>2.5869963666093967E-3</v>
      </c>
      <c r="Z706" s="10">
        <f t="shared" si="356"/>
        <v>3.2265926467668127</v>
      </c>
      <c r="AA706">
        <f t="shared" si="334"/>
        <v>1111216.3336050212</v>
      </c>
      <c r="AB706" s="10">
        <f t="shared" si="335"/>
        <v>1.1112163336050211</v>
      </c>
      <c r="AC706" s="10">
        <f t="shared" si="336"/>
        <v>1.0102163336050212</v>
      </c>
      <c r="AD706" s="3">
        <f t="shared" si="337"/>
        <v>146.5143340979001</v>
      </c>
      <c r="AI706" s="94">
        <f t="shared" si="338"/>
        <v>0.12843533658315348</v>
      </c>
    </row>
    <row r="707" spans="2:35">
      <c r="B707" s="39">
        <f t="shared" si="339"/>
        <v>679</v>
      </c>
      <c r="C707" s="42">
        <f t="shared" si="340"/>
        <v>12.212230215825054</v>
      </c>
      <c r="D707" s="10">
        <f t="shared" si="341"/>
        <v>2.7877697841748486</v>
      </c>
      <c r="E707" s="40">
        <f t="shared" si="342"/>
        <v>40.424460431650303</v>
      </c>
      <c r="F707" s="40">
        <f t="shared" si="343"/>
        <v>46</v>
      </c>
      <c r="G707" s="3">
        <f t="shared" si="344"/>
        <v>60.575539568349697</v>
      </c>
      <c r="H707" s="3">
        <f t="shared" si="345"/>
        <v>111.95687429327049</v>
      </c>
      <c r="I707">
        <f t="shared" si="330"/>
        <v>1.1195687429327048E-4</v>
      </c>
      <c r="J707" s="4">
        <f t="shared" si="346"/>
        <v>1431.103054193208</v>
      </c>
      <c r="K707" s="40">
        <f t="shared" si="347"/>
        <v>12.782627804027831</v>
      </c>
      <c r="L707" s="40">
        <f t="shared" si="331"/>
        <v>0</v>
      </c>
      <c r="M707" s="10">
        <f t="shared" si="348"/>
        <v>1.1112163336050211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8.5425947792907593</v>
      </c>
      <c r="Q707" s="42">
        <f t="shared" si="350"/>
        <v>1.455803449152504</v>
      </c>
      <c r="R707" s="4">
        <f t="shared" si="351"/>
        <v>22925.074289148404</v>
      </c>
      <c r="S707">
        <f t="shared" si="332"/>
        <v>2.2925074289148406E-5</v>
      </c>
      <c r="T707" s="41">
        <f t="shared" si="333"/>
        <v>8.0192546097949274E-4</v>
      </c>
      <c r="U707" s="42">
        <f t="shared" si="352"/>
        <v>4.0707137412269258E-2</v>
      </c>
      <c r="V707" s="42">
        <f t="shared" si="353"/>
        <v>0.12819067948336435</v>
      </c>
      <c r="W707" s="42">
        <f t="shared" si="354"/>
        <v>0.12839039188480086</v>
      </c>
      <c r="X707" s="42">
        <f t="shared" si="355"/>
        <v>-1.997124014365137E-4</v>
      </c>
      <c r="Y707" s="42">
        <f t="shared" si="329"/>
        <v>2.5865758913604909E-3</v>
      </c>
      <c r="Z707" s="10">
        <f t="shared" si="356"/>
        <v>3.2254567503084131</v>
      </c>
      <c r="AA707">
        <f t="shared" si="334"/>
        <v>1110860.6949232342</v>
      </c>
      <c r="AB707" s="10">
        <f t="shared" si="335"/>
        <v>1.1108606949232342</v>
      </c>
      <c r="AC707" s="10">
        <f t="shared" si="336"/>
        <v>1.0098606949232343</v>
      </c>
      <c r="AD707" s="3">
        <f t="shared" si="337"/>
        <v>146.46275488371782</v>
      </c>
      <c r="AI707" s="94">
        <f t="shared" si="338"/>
        <v>0.12839039188480086</v>
      </c>
    </row>
    <row r="708" spans="2:35">
      <c r="B708" s="39">
        <f t="shared" si="339"/>
        <v>680</v>
      </c>
      <c r="C708" s="42">
        <f t="shared" si="340"/>
        <v>12.230215827335842</v>
      </c>
      <c r="D708" s="10">
        <f t="shared" si="341"/>
        <v>2.7697841726640604</v>
      </c>
      <c r="E708" s="40">
        <f t="shared" si="342"/>
        <v>40.460431654671879</v>
      </c>
      <c r="F708" s="40">
        <f t="shared" si="343"/>
        <v>46</v>
      </c>
      <c r="G708" s="3">
        <f t="shared" si="344"/>
        <v>60.539568345328121</v>
      </c>
      <c r="H708" s="3">
        <f t="shared" si="345"/>
        <v>111.95687429327049</v>
      </c>
      <c r="I708">
        <f t="shared" si="330"/>
        <v>1.1195687429327048E-4</v>
      </c>
      <c r="J708" s="4">
        <f t="shared" si="346"/>
        <v>1433.3881925274234</v>
      </c>
      <c r="K708" s="40">
        <f t="shared" si="347"/>
        <v>12.80303868409786</v>
      </c>
      <c r="L708" s="40">
        <f t="shared" si="331"/>
        <v>0</v>
      </c>
      <c r="M708" s="10">
        <f t="shared" si="348"/>
        <v>1.1108606949232342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8.5417225348751415</v>
      </c>
      <c r="Q708" s="42">
        <f t="shared" si="350"/>
        <v>1.4579090679474664</v>
      </c>
      <c r="R708" s="4">
        <f t="shared" si="351"/>
        <v>22773.119536243401</v>
      </c>
      <c r="S708">
        <f t="shared" si="332"/>
        <v>2.2773119536243402E-5</v>
      </c>
      <c r="T708" s="41">
        <f t="shared" si="333"/>
        <v>8.0207741573239772E-4</v>
      </c>
      <c r="U708" s="42">
        <f t="shared" si="352"/>
        <v>4.0437317435725956E-2</v>
      </c>
      <c r="V708" s="42">
        <f t="shared" si="353"/>
        <v>0.12814284199439796</v>
      </c>
      <c r="W708" s="42">
        <f t="shared" si="354"/>
        <v>0.12834519306133596</v>
      </c>
      <c r="X708" s="42">
        <f t="shared" si="355"/>
        <v>-2.023510669380002E-4</v>
      </c>
      <c r="Y708" s="42">
        <f t="shared" si="329"/>
        <v>2.5861498171507657E-3</v>
      </c>
      <c r="Z708" s="10">
        <f t="shared" si="356"/>
        <v>3.2243144694322119</v>
      </c>
      <c r="AA708">
        <f t="shared" si="334"/>
        <v>1110503.0573392464</v>
      </c>
      <c r="AB708" s="10">
        <f t="shared" si="335"/>
        <v>1.1105030573392465</v>
      </c>
      <c r="AC708" s="10">
        <f t="shared" si="336"/>
        <v>1.0095030573392465</v>
      </c>
      <c r="AD708" s="3">
        <f t="shared" si="337"/>
        <v>146.41088576348753</v>
      </c>
      <c r="AI708" s="94">
        <f t="shared" si="338"/>
        <v>0.12834519306133596</v>
      </c>
    </row>
    <row r="709" spans="2:35">
      <c r="B709" s="39">
        <f t="shared" si="339"/>
        <v>681</v>
      </c>
      <c r="C709" s="42">
        <f t="shared" si="340"/>
        <v>12.24820143884663</v>
      </c>
      <c r="D709" s="10">
        <f t="shared" si="341"/>
        <v>2.7517985611532723</v>
      </c>
      <c r="E709" s="40">
        <f t="shared" si="342"/>
        <v>40.496402877693455</v>
      </c>
      <c r="F709" s="40">
        <f t="shared" si="343"/>
        <v>46</v>
      </c>
      <c r="G709" s="3">
        <f t="shared" si="344"/>
        <v>60.503597122306545</v>
      </c>
      <c r="H709" s="3">
        <f t="shared" si="345"/>
        <v>111.95687429327049</v>
      </c>
      <c r="I709">
        <f t="shared" si="330"/>
        <v>1.1195687429327048E-4</v>
      </c>
      <c r="J709" s="4">
        <f t="shared" si="346"/>
        <v>1435.6753633603794</v>
      </c>
      <c r="K709" s="40">
        <f t="shared" si="347"/>
        <v>12.823467718468406</v>
      </c>
      <c r="L709" s="40">
        <f t="shared" si="331"/>
        <v>0</v>
      </c>
      <c r="M709" s="10">
        <f t="shared" si="348"/>
        <v>1.1105030573392465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8.5408451961297853</v>
      </c>
      <c r="Q709" s="42">
        <f t="shared" si="350"/>
        <v>1.4600149030372931</v>
      </c>
      <c r="R709" s="4">
        <f t="shared" si="351"/>
        <v>22621.206208294745</v>
      </c>
      <c r="S709">
        <f t="shared" si="332"/>
        <v>2.2621206208294745E-5</v>
      </c>
      <c r="T709" s="41">
        <f t="shared" si="333"/>
        <v>8.0222932906034647E-4</v>
      </c>
      <c r="U709" s="42">
        <f t="shared" si="352"/>
        <v>4.0167571015820649E-2</v>
      </c>
      <c r="V709" s="42">
        <f t="shared" si="353"/>
        <v>0.12809475025298012</v>
      </c>
      <c r="W709" s="42">
        <f t="shared" si="354"/>
        <v>0.12829974019343676</v>
      </c>
      <c r="X709" s="42">
        <f t="shared" si="355"/>
        <v>-2.0498994045664576E-4</v>
      </c>
      <c r="Y709" s="42">
        <f t="shared" si="329"/>
        <v>2.5857181421410904E-3</v>
      </c>
      <c r="Z709" s="10">
        <f t="shared" si="356"/>
        <v>3.2231658061788262</v>
      </c>
      <c r="AA709">
        <f t="shared" si="334"/>
        <v>1110143.4214919556</v>
      </c>
      <c r="AB709" s="10">
        <f t="shared" si="335"/>
        <v>1.1101434214919557</v>
      </c>
      <c r="AC709" s="10">
        <f t="shared" si="336"/>
        <v>1.0091434214919557</v>
      </c>
      <c r="AD709" s="3">
        <f t="shared" si="337"/>
        <v>146.35872682987028</v>
      </c>
      <c r="AI709" s="94">
        <f t="shared" si="338"/>
        <v>0.12829974019343676</v>
      </c>
    </row>
    <row r="710" spans="2:35">
      <c r="B710" s="39">
        <f t="shared" si="339"/>
        <v>682</v>
      </c>
      <c r="C710" s="42">
        <f t="shared" si="340"/>
        <v>12.266187050357418</v>
      </c>
      <c r="D710" s="10">
        <f t="shared" si="341"/>
        <v>2.7338129496424841</v>
      </c>
      <c r="E710" s="40">
        <f t="shared" si="342"/>
        <v>40.532374100715032</v>
      </c>
      <c r="F710" s="40">
        <f t="shared" si="343"/>
        <v>46</v>
      </c>
      <c r="G710" s="3">
        <f t="shared" si="344"/>
        <v>60.467625899284968</v>
      </c>
      <c r="H710" s="3">
        <f t="shared" si="345"/>
        <v>111.95687429327049</v>
      </c>
      <c r="I710">
        <f t="shared" si="330"/>
        <v>1.1195687429327048E-4</v>
      </c>
      <c r="J710" s="4">
        <f t="shared" si="346"/>
        <v>1437.9645666920762</v>
      </c>
      <c r="K710" s="40">
        <f t="shared" si="347"/>
        <v>12.843914907139467</v>
      </c>
      <c r="L710" s="40">
        <f t="shared" si="331"/>
        <v>0</v>
      </c>
      <c r="M710" s="10">
        <f t="shared" si="348"/>
        <v>1.1101434214919557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8.5399627612925766</v>
      </c>
      <c r="Q710" s="42">
        <f t="shared" si="350"/>
        <v>1.4621209557231791</v>
      </c>
      <c r="R710" s="4">
        <f t="shared" si="351"/>
        <v>22469.334524636834</v>
      </c>
      <c r="S710">
        <f t="shared" si="332"/>
        <v>2.2469334524636834E-5</v>
      </c>
      <c r="T710" s="41">
        <f t="shared" si="333"/>
        <v>8.0238120074400433E-4</v>
      </c>
      <c r="U710" s="42">
        <f t="shared" si="352"/>
        <v>3.9897898542016641E-2</v>
      </c>
      <c r="V710" s="42">
        <f t="shared" si="353"/>
        <v>0.12804640435220371</v>
      </c>
      <c r="W710" s="42">
        <f t="shared" si="354"/>
        <v>0.12825403336230218</v>
      </c>
      <c r="X710" s="42">
        <f t="shared" si="355"/>
        <v>-2.0762901009846457E-4</v>
      </c>
      <c r="Y710" s="42">
        <f t="shared" si="329"/>
        <v>2.5852808645067046E-3</v>
      </c>
      <c r="Z710" s="10">
        <f t="shared" si="356"/>
        <v>3.2220107626020082</v>
      </c>
      <c r="AA710">
        <f t="shared" si="334"/>
        <v>1109781.7880243729</v>
      </c>
      <c r="AB710" s="10">
        <f t="shared" si="335"/>
        <v>1.109781788024373</v>
      </c>
      <c r="AC710" s="10">
        <f t="shared" si="336"/>
        <v>1.008781788024373</v>
      </c>
      <c r="AD710" s="3">
        <f t="shared" si="337"/>
        <v>146.30627817612373</v>
      </c>
      <c r="AI710" s="94">
        <f t="shared" si="338"/>
        <v>0.12825403336230218</v>
      </c>
    </row>
    <row r="711" spans="2:35">
      <c r="B711" s="39">
        <f t="shared" si="339"/>
        <v>683</v>
      </c>
      <c r="C711" s="42">
        <f t="shared" si="340"/>
        <v>12.284172661868206</v>
      </c>
      <c r="D711" s="10">
        <f t="shared" si="341"/>
        <v>2.715827338131696</v>
      </c>
      <c r="E711" s="40">
        <f t="shared" si="342"/>
        <v>40.568345323736608</v>
      </c>
      <c r="F711" s="40">
        <f t="shared" si="343"/>
        <v>46</v>
      </c>
      <c r="G711" s="3">
        <f t="shared" si="344"/>
        <v>60.431654676263392</v>
      </c>
      <c r="H711" s="3">
        <f t="shared" si="345"/>
        <v>111.95687429327049</v>
      </c>
      <c r="I711">
        <f t="shared" si="330"/>
        <v>1.1195687429327048E-4</v>
      </c>
      <c r="J711" s="4">
        <f t="shared" si="346"/>
        <v>1440.2558025225137</v>
      </c>
      <c r="K711" s="40">
        <f t="shared" si="347"/>
        <v>12.864380250111044</v>
      </c>
      <c r="L711" s="40">
        <f t="shared" si="331"/>
        <v>0</v>
      </c>
      <c r="M711" s="10">
        <f t="shared" si="348"/>
        <v>1.109781788024373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8.5390752285912566</v>
      </c>
      <c r="Q711" s="42">
        <f t="shared" si="350"/>
        <v>1.4642272273075501</v>
      </c>
      <c r="R711" s="4">
        <f t="shared" si="351"/>
        <v>22317.504704604067</v>
      </c>
      <c r="S711">
        <f t="shared" si="332"/>
        <v>2.2317504704604068E-5</v>
      </c>
      <c r="T711" s="41">
        <f t="shared" si="333"/>
        <v>8.0253303056403711E-4</v>
      </c>
      <c r="U711" s="42">
        <f t="shared" si="352"/>
        <v>3.9628300403777253E-2</v>
      </c>
      <c r="V711" s="42">
        <f t="shared" si="353"/>
        <v>0.1279978043856615</v>
      </c>
      <c r="W711" s="42">
        <f t="shared" si="354"/>
        <v>0.12820807264965373</v>
      </c>
      <c r="X711" s="42">
        <f t="shared" si="355"/>
        <v>-2.1026826399223042E-4</v>
      </c>
      <c r="Y711" s="42">
        <f t="shared" si="329"/>
        <v>2.5848379824371629E-3</v>
      </c>
      <c r="Z711" s="10">
        <f t="shared" si="356"/>
        <v>3.2208493407685466</v>
      </c>
      <c r="AA711">
        <f t="shared" si="334"/>
        <v>1109418.1575835906</v>
      </c>
      <c r="AB711" s="10">
        <f t="shared" si="335"/>
        <v>1.1094181575835906</v>
      </c>
      <c r="AC711" s="10">
        <f t="shared" si="336"/>
        <v>1.0084181575835907</v>
      </c>
      <c r="AD711" s="3">
        <f t="shared" si="337"/>
        <v>146.25353989609727</v>
      </c>
      <c r="AI711" s="94">
        <f t="shared" si="338"/>
        <v>0.12820807264965373</v>
      </c>
    </row>
    <row r="712" spans="2:35">
      <c r="B712" s="39">
        <f t="shared" si="339"/>
        <v>684</v>
      </c>
      <c r="C712" s="42">
        <f t="shared" si="340"/>
        <v>12.302158273378994</v>
      </c>
      <c r="D712" s="10">
        <f t="shared" si="341"/>
        <v>2.6978417266209078</v>
      </c>
      <c r="E712" s="40">
        <f t="shared" si="342"/>
        <v>40.604316546758184</v>
      </c>
      <c r="F712" s="40">
        <f t="shared" si="343"/>
        <v>46</v>
      </c>
      <c r="G712" s="3">
        <f t="shared" si="344"/>
        <v>60.395683453241816</v>
      </c>
      <c r="H712" s="3">
        <f t="shared" si="345"/>
        <v>111.95687429327049</v>
      </c>
      <c r="I712">
        <f t="shared" si="330"/>
        <v>1.1195687429327048E-4</v>
      </c>
      <c r="J712" s="4">
        <f t="shared" si="346"/>
        <v>1442.5490708516922</v>
      </c>
      <c r="K712" s="40">
        <f t="shared" si="347"/>
        <v>12.88486374738314</v>
      </c>
      <c r="L712" s="40">
        <f t="shared" si="331"/>
        <v>0</v>
      </c>
      <c r="M712" s="10">
        <f t="shared" si="348"/>
        <v>1.1094181575835906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8.5381825962433169</v>
      </c>
      <c r="Q712" s="42">
        <f t="shared" si="350"/>
        <v>1.4663337190940693</v>
      </c>
      <c r="R712" s="4">
        <f t="shared" si="351"/>
        <v>22165.716967530832</v>
      </c>
      <c r="S712">
        <f t="shared" si="332"/>
        <v>2.2165716967530832E-5</v>
      </c>
      <c r="T712" s="41">
        <f t="shared" si="333"/>
        <v>8.0268481830111037E-4</v>
      </c>
      <c r="U712" s="42">
        <f t="shared" si="352"/>
        <v>3.9358776990565801E-2</v>
      </c>
      <c r="V712" s="42">
        <f t="shared" si="353"/>
        <v>0.12794895044751783</v>
      </c>
      <c r="W712" s="42">
        <f t="shared" si="354"/>
        <v>0.12816185813773162</v>
      </c>
      <c r="X712" s="42">
        <f t="shared" si="355"/>
        <v>-2.1290769021378719E-4</v>
      </c>
      <c r="Y712" s="42">
        <f t="shared" si="329"/>
        <v>2.5843894941364408E-3</v>
      </c>
      <c r="Z712" s="10">
        <f t="shared" si="356"/>
        <v>3.2196815427583698</v>
      </c>
      <c r="AA712">
        <f t="shared" si="334"/>
        <v>1109052.5308208154</v>
      </c>
      <c r="AB712" s="10">
        <f t="shared" si="335"/>
        <v>1.1090525308208155</v>
      </c>
      <c r="AC712" s="10">
        <f t="shared" si="336"/>
        <v>1.0080525308208155</v>
      </c>
      <c r="AD712" s="3">
        <f t="shared" si="337"/>
        <v>146.2005120842372</v>
      </c>
      <c r="AI712" s="94">
        <f t="shared" si="338"/>
        <v>0.12816185813773162</v>
      </c>
    </row>
    <row r="713" spans="2:35">
      <c r="B713" s="39">
        <f t="shared" si="339"/>
        <v>685</v>
      </c>
      <c r="C713" s="42">
        <f t="shared" si="340"/>
        <v>12.320143884889783</v>
      </c>
      <c r="D713" s="10">
        <f t="shared" si="341"/>
        <v>2.6798561151101197</v>
      </c>
      <c r="E713" s="40">
        <f t="shared" si="342"/>
        <v>40.640287769779761</v>
      </c>
      <c r="F713" s="40">
        <f t="shared" si="343"/>
        <v>46</v>
      </c>
      <c r="G713" s="3">
        <f t="shared" si="344"/>
        <v>60.359712230220239</v>
      </c>
      <c r="H713" s="3">
        <f t="shared" si="345"/>
        <v>111.95687429327049</v>
      </c>
      <c r="I713">
        <f t="shared" si="330"/>
        <v>1.1195687429327048E-4</v>
      </c>
      <c r="J713" s="4">
        <f t="shared" si="346"/>
        <v>1444.8443716796112</v>
      </c>
      <c r="K713" s="40">
        <f t="shared" si="347"/>
        <v>12.905365398955748</v>
      </c>
      <c r="L713" s="40">
        <f t="shared" si="331"/>
        <v>0</v>
      </c>
      <c r="M713" s="10">
        <f t="shared" si="348"/>
        <v>1.1090525308208155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8.5372848624560511</v>
      </c>
      <c r="Q713" s="42">
        <f t="shared" si="350"/>
        <v>1.4684404323876461</v>
      </c>
      <c r="R713" s="4">
        <f t="shared" si="351"/>
        <v>22013.971532751537</v>
      </c>
      <c r="S713">
        <f t="shared" si="332"/>
        <v>2.2013971532751537E-5</v>
      </c>
      <c r="T713" s="41">
        <f t="shared" si="333"/>
        <v>8.0283656373588959E-4</v>
      </c>
      <c r="U713" s="42">
        <f t="shared" si="352"/>
        <v>3.9089328691845594E-2</v>
      </c>
      <c r="V713" s="42">
        <f t="shared" si="353"/>
        <v>0.12789984263247001</v>
      </c>
      <c r="W713" s="42">
        <f t="shared" si="354"/>
        <v>0.12811538990929908</v>
      </c>
      <c r="X713" s="42">
        <f t="shared" si="355"/>
        <v>-2.1554727682907004E-4</v>
      </c>
      <c r="Y713" s="42">
        <f t="shared" si="329"/>
        <v>2.5839353978229507E-3</v>
      </c>
      <c r="Z713" s="10">
        <f t="shared" si="356"/>
        <v>3.218507370664538</v>
      </c>
      <c r="AA713">
        <f t="shared" si="334"/>
        <v>1108684.9083913649</v>
      </c>
      <c r="AB713" s="10">
        <f t="shared" si="335"/>
        <v>1.1086849083913648</v>
      </c>
      <c r="AC713" s="10">
        <f t="shared" si="336"/>
        <v>1.0076849083913648</v>
      </c>
      <c r="AD713" s="3">
        <f t="shared" si="337"/>
        <v>146.14719483558591</v>
      </c>
      <c r="AI713" s="94">
        <f t="shared" si="338"/>
        <v>0.12811538990929908</v>
      </c>
    </row>
    <row r="714" spans="2:35">
      <c r="B714" s="39">
        <f t="shared" si="339"/>
        <v>686</v>
      </c>
      <c r="C714" s="42">
        <f t="shared" si="340"/>
        <v>12.338129496400571</v>
      </c>
      <c r="D714" s="10">
        <f t="shared" si="341"/>
        <v>2.6618705035993315</v>
      </c>
      <c r="E714" s="40">
        <f t="shared" si="342"/>
        <v>40.676258992801337</v>
      </c>
      <c r="F714" s="40">
        <f t="shared" si="343"/>
        <v>46</v>
      </c>
      <c r="G714" s="3">
        <f t="shared" si="344"/>
        <v>60.323741007198663</v>
      </c>
      <c r="H714" s="3">
        <f t="shared" si="345"/>
        <v>111.95687429327049</v>
      </c>
      <c r="I714">
        <f t="shared" si="330"/>
        <v>1.1195687429327048E-4</v>
      </c>
      <c r="J714" s="4">
        <f t="shared" si="346"/>
        <v>1447.141705006271</v>
      </c>
      <c r="K714" s="40">
        <f t="shared" si="347"/>
        <v>12.925885204828873</v>
      </c>
      <c r="L714" s="40">
        <f t="shared" si="331"/>
        <v>0</v>
      </c>
      <c r="M714" s="10">
        <f t="shared" si="348"/>
        <v>1.1086849083913648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8.5363820254265281</v>
      </c>
      <c r="Q714" s="42">
        <f t="shared" si="350"/>
        <v>1.4705473684944435</v>
      </c>
      <c r="R714" s="4">
        <f t="shared" si="351"/>
        <v>21862.268619600567</v>
      </c>
      <c r="S714">
        <f t="shared" si="332"/>
        <v>2.1862268619600567E-5</v>
      </c>
      <c r="T714" s="41">
        <f t="shared" si="333"/>
        <v>8.0298826664904055E-4</v>
      </c>
      <c r="U714" s="42">
        <f t="shared" si="352"/>
        <v>3.8819955897079941E-2</v>
      </c>
      <c r="V714" s="42">
        <f t="shared" si="353"/>
        <v>0.12785048103576002</v>
      </c>
      <c r="W714" s="42">
        <f t="shared" si="354"/>
        <v>0.12806866804764158</v>
      </c>
      <c r="X714" s="42">
        <f t="shared" si="355"/>
        <v>-2.1818701188155987E-4</v>
      </c>
      <c r="Y714" s="42">
        <f t="shared" si="329"/>
        <v>2.5834756917295833E-3</v>
      </c>
      <c r="Z714" s="10">
        <f t="shared" si="356"/>
        <v>3.217326826593264</v>
      </c>
      <c r="AA714">
        <f t="shared" si="334"/>
        <v>1108315.2909546746</v>
      </c>
      <c r="AB714" s="10">
        <f t="shared" si="335"/>
        <v>1.1083152909546745</v>
      </c>
      <c r="AC714" s="10">
        <f t="shared" si="336"/>
        <v>1.0073152909546745</v>
      </c>
      <c r="AD714" s="3">
        <f t="shared" si="337"/>
        <v>146.09358824578311</v>
      </c>
      <c r="AI714" s="94">
        <f t="shared" si="338"/>
        <v>0.12806866804764158</v>
      </c>
    </row>
    <row r="715" spans="2:35">
      <c r="B715" s="39">
        <f t="shared" si="339"/>
        <v>687</v>
      </c>
      <c r="C715" s="42">
        <f t="shared" si="340"/>
        <v>12.356115107911359</v>
      </c>
      <c r="D715" s="10">
        <f t="shared" si="341"/>
        <v>2.6438848920885434</v>
      </c>
      <c r="E715" s="40">
        <f t="shared" si="342"/>
        <v>40.712230215822913</v>
      </c>
      <c r="F715" s="40">
        <f t="shared" si="343"/>
        <v>46</v>
      </c>
      <c r="G715" s="3">
        <f t="shared" si="344"/>
        <v>60.287769784177087</v>
      </c>
      <c r="H715" s="3">
        <f t="shared" si="345"/>
        <v>111.95687429327049</v>
      </c>
      <c r="I715">
        <f t="shared" si="330"/>
        <v>1.1195687429327048E-4</v>
      </c>
      <c r="J715" s="4">
        <f t="shared" si="346"/>
        <v>1449.4410708316716</v>
      </c>
      <c r="K715" s="40">
        <f t="shared" si="347"/>
        <v>12.946423165002514</v>
      </c>
      <c r="L715" s="40">
        <f t="shared" si="331"/>
        <v>0</v>
      </c>
      <c r="M715" s="10">
        <f t="shared" si="348"/>
        <v>1.1083152909546745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8.5354740833415974</v>
      </c>
      <c r="Q715" s="42">
        <f t="shared" si="350"/>
        <v>1.4726545287218864</v>
      </c>
      <c r="R715" s="4">
        <f t="shared" si="351"/>
        <v>21710.608447412331</v>
      </c>
      <c r="S715">
        <f t="shared" si="332"/>
        <v>2.1710608447412331E-5</v>
      </c>
      <c r="T715" s="41">
        <f t="shared" si="333"/>
        <v>8.0313992682122884E-4</v>
      </c>
      <c r="U715" s="42">
        <f t="shared" si="352"/>
        <v>3.8550658995732179E-2</v>
      </c>
      <c r="V715" s="42">
        <f t="shared" si="353"/>
        <v>0.1278008657531258</v>
      </c>
      <c r="W715" s="42">
        <f t="shared" si="354"/>
        <v>0.12802169263656824</v>
      </c>
      <c r="X715" s="42">
        <f t="shared" si="355"/>
        <v>-2.2082688344243762E-4</v>
      </c>
      <c r="Y715" s="42">
        <f t="shared" si="329"/>
        <v>2.5830103741036432E-3</v>
      </c>
      <c r="Z715" s="10">
        <f t="shared" si="356"/>
        <v>3.2161399126638068</v>
      </c>
      <c r="AA715">
        <f t="shared" si="334"/>
        <v>1107943.6791742649</v>
      </c>
      <c r="AB715" s="10">
        <f t="shared" si="335"/>
        <v>1.107943679174265</v>
      </c>
      <c r="AC715" s="10">
        <f t="shared" si="336"/>
        <v>1.006943679174265</v>
      </c>
      <c r="AD715" s="3">
        <f t="shared" si="337"/>
        <v>146.03969241106091</v>
      </c>
      <c r="AI715" s="94">
        <f t="shared" si="338"/>
        <v>0.12802169263656824</v>
      </c>
    </row>
    <row r="716" spans="2:35">
      <c r="B716" s="39">
        <f t="shared" si="339"/>
        <v>688</v>
      </c>
      <c r="C716" s="42">
        <f t="shared" si="340"/>
        <v>12.374100719422147</v>
      </c>
      <c r="D716" s="10">
        <f t="shared" si="341"/>
        <v>2.6258992805777552</v>
      </c>
      <c r="E716" s="40">
        <f t="shared" si="342"/>
        <v>40.74820143884449</v>
      </c>
      <c r="F716" s="40">
        <f t="shared" si="343"/>
        <v>46</v>
      </c>
      <c r="G716" s="3">
        <f t="shared" si="344"/>
        <v>60.25179856115551</v>
      </c>
      <c r="H716" s="3">
        <f t="shared" si="345"/>
        <v>111.95687429327049</v>
      </c>
      <c r="I716">
        <f t="shared" si="330"/>
        <v>1.1195687429327048E-4</v>
      </c>
      <c r="J716" s="4">
        <f t="shared" si="346"/>
        <v>1451.7424691558128</v>
      </c>
      <c r="K716" s="40">
        <f t="shared" si="347"/>
        <v>12.966979279476671</v>
      </c>
      <c r="L716" s="40">
        <f t="shared" si="331"/>
        <v>0</v>
      </c>
      <c r="M716" s="10">
        <f t="shared" si="348"/>
        <v>1.107943679174265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8.5345610343777665</v>
      </c>
      <c r="Q716" s="42">
        <f t="shared" si="350"/>
        <v>1.4747619143786694</v>
      </c>
      <c r="R716" s="4">
        <f t="shared" si="351"/>
        <v>21558.991235521225</v>
      </c>
      <c r="S716">
        <f t="shared" si="332"/>
        <v>2.1558991235521225E-5</v>
      </c>
      <c r="T716" s="41">
        <f t="shared" si="333"/>
        <v>8.0329154403311991E-4</v>
      </c>
      <c r="U716" s="42">
        <f t="shared" si="352"/>
        <v>3.8281438377265622E-2</v>
      </c>
      <c r="V716" s="42">
        <f t="shared" si="353"/>
        <v>0.12775099688090644</v>
      </c>
      <c r="W716" s="42">
        <f t="shared" si="354"/>
        <v>0.12797446376040708</v>
      </c>
      <c r="X716" s="42">
        <f t="shared" si="355"/>
        <v>-2.2346687950064448E-4</v>
      </c>
      <c r="Y716" s="42">
        <f t="shared" si="329"/>
        <v>2.5825394432070175E-3</v>
      </c>
      <c r="Z716" s="10">
        <f t="shared" si="356"/>
        <v>3.2149466310086527</v>
      </c>
      <c r="AA716">
        <f t="shared" si="334"/>
        <v>1107570.0737177981</v>
      </c>
      <c r="AB716" s="10">
        <f t="shared" si="335"/>
        <v>1.107570073717798</v>
      </c>
      <c r="AC716" s="10">
        <f t="shared" si="336"/>
        <v>1.0065700737177981</v>
      </c>
      <c r="AD716" s="3">
        <f t="shared" si="337"/>
        <v>145.98550742825208</v>
      </c>
      <c r="AI716" s="94">
        <f t="shared" si="338"/>
        <v>0.12797446376040708</v>
      </c>
    </row>
    <row r="717" spans="2:35">
      <c r="B717" s="39">
        <f t="shared" si="339"/>
        <v>689</v>
      </c>
      <c r="C717" s="42">
        <f t="shared" si="340"/>
        <v>12.392086330932935</v>
      </c>
      <c r="D717" s="10">
        <f t="shared" si="341"/>
        <v>2.6079136690669671</v>
      </c>
      <c r="E717" s="40">
        <f t="shared" si="342"/>
        <v>40.784172661866066</v>
      </c>
      <c r="F717" s="40">
        <f t="shared" si="343"/>
        <v>46</v>
      </c>
      <c r="G717" s="3">
        <f t="shared" si="344"/>
        <v>60.215827338133934</v>
      </c>
      <c r="H717" s="3">
        <f t="shared" si="345"/>
        <v>111.95687429327049</v>
      </c>
      <c r="I717">
        <f t="shared" si="330"/>
        <v>1.1195687429327048E-4</v>
      </c>
      <c r="J717" s="4">
        <f t="shared" si="346"/>
        <v>1454.0458999786947</v>
      </c>
      <c r="K717" s="40">
        <f t="shared" si="347"/>
        <v>12.987553548251343</v>
      </c>
      <c r="L717" s="40">
        <f t="shared" si="331"/>
        <v>0</v>
      </c>
      <c r="M717" s="10">
        <f t="shared" si="348"/>
        <v>1.107570073717798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8.5336428767013395</v>
      </c>
      <c r="Q717" s="42">
        <f t="shared" si="350"/>
        <v>1.4768695267747649</v>
      </c>
      <c r="R717" s="4">
        <f t="shared" si="351"/>
        <v>21407.417203261633</v>
      </c>
      <c r="S717">
        <f t="shared" si="332"/>
        <v>2.1407417203261633E-5</v>
      </c>
      <c r="T717" s="41">
        <f t="shared" si="333"/>
        <v>8.0344311806537956E-4</v>
      </c>
      <c r="U717" s="42">
        <f t="shared" si="352"/>
        <v>3.8012294431143547E-2</v>
      </c>
      <c r="V717" s="42">
        <f t="shared" si="353"/>
        <v>0.12770087451596307</v>
      </c>
      <c r="W717" s="42">
        <f t="shared" si="354"/>
        <v>0.12792698150401266</v>
      </c>
      <c r="X717" s="42">
        <f t="shared" si="355"/>
        <v>-2.2610698804959029E-4</v>
      </c>
      <c r="Y717" s="42">
        <f t="shared" si="329"/>
        <v>2.5820628973161606E-3</v>
      </c>
      <c r="Z717" s="10">
        <f t="shared" si="356"/>
        <v>3.213746983773464</v>
      </c>
      <c r="AA717">
        <f t="shared" si="334"/>
        <v>1107194.475257061</v>
      </c>
      <c r="AB717" s="10">
        <f t="shared" si="335"/>
        <v>1.1071944752570611</v>
      </c>
      <c r="AC717" s="10">
        <f t="shared" si="336"/>
        <v>1.0061944752570611</v>
      </c>
      <c r="AD717" s="3">
        <f t="shared" si="337"/>
        <v>145.93103339478768</v>
      </c>
      <c r="AI717" s="94">
        <f t="shared" si="338"/>
        <v>0.12792698150401266</v>
      </c>
    </row>
    <row r="718" spans="2:35">
      <c r="B718" s="39">
        <f t="shared" si="339"/>
        <v>690</v>
      </c>
      <c r="C718" s="42">
        <f t="shared" si="340"/>
        <v>12.410071942443723</v>
      </c>
      <c r="D718" s="10">
        <f t="shared" si="341"/>
        <v>2.5899280575561789</v>
      </c>
      <c r="E718" s="40">
        <f t="shared" si="342"/>
        <v>40.820143884887642</v>
      </c>
      <c r="F718" s="40">
        <f t="shared" si="343"/>
        <v>46</v>
      </c>
      <c r="G718" s="3">
        <f t="shared" si="344"/>
        <v>60.179856115112358</v>
      </c>
      <c r="H718" s="3">
        <f t="shared" si="345"/>
        <v>111.95687429327049</v>
      </c>
      <c r="I718">
        <f t="shared" si="330"/>
        <v>1.1195687429327048E-4</v>
      </c>
      <c r="J718" s="4">
        <f t="shared" si="346"/>
        <v>1456.3513633003176</v>
      </c>
      <c r="K718" s="40">
        <f t="shared" si="347"/>
        <v>13.008145971326533</v>
      </c>
      <c r="L718" s="40">
        <f t="shared" si="331"/>
        <v>0</v>
      </c>
      <c r="M718" s="10">
        <f t="shared" si="348"/>
        <v>1.1071944752570611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8.5327196084683283</v>
      </c>
      <c r="Q718" s="42">
        <f t="shared" si="350"/>
        <v>1.4789773672214306</v>
      </c>
      <c r="R718" s="4">
        <f t="shared" si="351"/>
        <v>21255.886569967952</v>
      </c>
      <c r="S718">
        <f t="shared" si="332"/>
        <v>2.1255886569967951E-5</v>
      </c>
      <c r="T718" s="41">
        <f t="shared" si="333"/>
        <v>8.0359464869867326E-4</v>
      </c>
      <c r="U718" s="42">
        <f t="shared" si="352"/>
        <v>3.7743227546829294E-2</v>
      </c>
      <c r="V718" s="42">
        <f t="shared" si="353"/>
        <v>0.12765049875567205</v>
      </c>
      <c r="W718" s="42">
        <f t="shared" si="354"/>
        <v>0.12787924595276365</v>
      </c>
      <c r="X718" s="42">
        <f t="shared" si="355"/>
        <v>-2.2874719709159441E-4</v>
      </c>
      <c r="Y718" s="42">
        <f t="shared" si="329"/>
        <v>2.5815807347220696E-3</v>
      </c>
      <c r="Z718" s="10">
        <f t="shared" si="356"/>
        <v>3.2125409731170249</v>
      </c>
      <c r="AA718">
        <f t="shared" si="334"/>
        <v>1106816.8844679487</v>
      </c>
      <c r="AB718" s="10">
        <f t="shared" si="335"/>
        <v>1.1068168844679487</v>
      </c>
      <c r="AC718" s="10">
        <f t="shared" si="336"/>
        <v>1.0058168844679487</v>
      </c>
      <c r="AD718" s="3">
        <f t="shared" si="337"/>
        <v>145.87627040869452</v>
      </c>
      <c r="AI718" s="94">
        <f t="shared" si="338"/>
        <v>0.12787924595276365</v>
      </c>
    </row>
    <row r="719" spans="2:35">
      <c r="B719" s="39">
        <f t="shared" si="339"/>
        <v>691</v>
      </c>
      <c r="C719" s="42">
        <f t="shared" si="340"/>
        <v>12.428057553954512</v>
      </c>
      <c r="D719" s="10">
        <f t="shared" si="341"/>
        <v>2.5719424460453908</v>
      </c>
      <c r="E719" s="40">
        <f t="shared" si="342"/>
        <v>40.856115107909218</v>
      </c>
      <c r="F719" s="40">
        <f t="shared" si="343"/>
        <v>46</v>
      </c>
      <c r="G719" s="3">
        <f t="shared" si="344"/>
        <v>60.143884892090782</v>
      </c>
      <c r="H719" s="3">
        <f t="shared" si="345"/>
        <v>111.95687429327049</v>
      </c>
      <c r="I719">
        <f t="shared" si="330"/>
        <v>1.1195687429327048E-4</v>
      </c>
      <c r="J719" s="4">
        <f t="shared" si="346"/>
        <v>1458.658859120681</v>
      </c>
      <c r="K719" s="40">
        <f t="shared" si="347"/>
        <v>13.028756548702237</v>
      </c>
      <c r="L719" s="40">
        <f t="shared" si="331"/>
        <v>0</v>
      </c>
      <c r="M719" s="10">
        <f t="shared" si="348"/>
        <v>1.1068168844679487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8.5317912278244084</v>
      </c>
      <c r="Q719" s="42">
        <f t="shared" si="350"/>
        <v>1.4810854370312183</v>
      </c>
      <c r="R719" s="4">
        <f t="shared" si="351"/>
        <v>21104.399554974603</v>
      </c>
      <c r="S719">
        <f t="shared" si="332"/>
        <v>2.1104399554974603E-5</v>
      </c>
      <c r="T719" s="41">
        <f t="shared" si="333"/>
        <v>8.0374613571366658E-4</v>
      </c>
      <c r="U719" s="42">
        <f t="shared" si="352"/>
        <v>3.7474238113786203E-2</v>
      </c>
      <c r="V719" s="42">
        <f t="shared" si="353"/>
        <v>0.12759986969794784</v>
      </c>
      <c r="W719" s="42">
        <f t="shared" si="354"/>
        <v>0.12783125719256094</v>
      </c>
      <c r="X719" s="42">
        <f t="shared" si="355"/>
        <v>-2.3138749461310004E-4</v>
      </c>
      <c r="Y719" s="42">
        <f t="shared" si="329"/>
        <v>2.5810929537303131E-3</v>
      </c>
      <c r="Z719" s="10">
        <f t="shared" si="356"/>
        <v>3.2113286012112461</v>
      </c>
      <c r="AA719">
        <f t="shared" si="334"/>
        <v>1106437.3020304665</v>
      </c>
      <c r="AB719" s="10">
        <f t="shared" si="335"/>
        <v>1.1064373020304665</v>
      </c>
      <c r="AC719" s="10">
        <f t="shared" si="336"/>
        <v>1.0054373020304666</v>
      </c>
      <c r="AD719" s="3">
        <f t="shared" si="337"/>
        <v>145.82121856859558</v>
      </c>
      <c r="AI719" s="94">
        <f t="shared" si="338"/>
        <v>0.12783125719256094</v>
      </c>
    </row>
    <row r="720" spans="2:35">
      <c r="B720" s="39">
        <f t="shared" si="339"/>
        <v>692</v>
      </c>
      <c r="C720" s="42">
        <f t="shared" si="340"/>
        <v>12.4460431654653</v>
      </c>
      <c r="D720" s="10">
        <f t="shared" si="341"/>
        <v>2.5539568345346026</v>
      </c>
      <c r="E720" s="40">
        <f t="shared" si="342"/>
        <v>40.892086330930795</v>
      </c>
      <c r="F720" s="40">
        <f t="shared" si="343"/>
        <v>46</v>
      </c>
      <c r="G720" s="3">
        <f t="shared" si="344"/>
        <v>60.107913669069205</v>
      </c>
      <c r="H720" s="3">
        <f t="shared" si="345"/>
        <v>111.95687429327049</v>
      </c>
      <c r="I720">
        <f t="shared" si="330"/>
        <v>1.1195687429327048E-4</v>
      </c>
      <c r="J720" s="4">
        <f t="shared" si="346"/>
        <v>1460.9683874397854</v>
      </c>
      <c r="K720" s="40">
        <f t="shared" si="347"/>
        <v>13.049385280378459</v>
      </c>
      <c r="L720" s="40">
        <f t="shared" si="331"/>
        <v>0</v>
      </c>
      <c r="M720" s="10">
        <f t="shared" si="348"/>
        <v>1.1064373020304665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8.5308577329048969</v>
      </c>
      <c r="Q720" s="42">
        <f t="shared" si="350"/>
        <v>1.4831937375179811</v>
      </c>
      <c r="R720" s="4">
        <f t="shared" si="351"/>
        <v>20952.956377615948</v>
      </c>
      <c r="S720">
        <f t="shared" si="332"/>
        <v>2.0952956377615948E-5</v>
      </c>
      <c r="T720" s="41">
        <f t="shared" si="333"/>
        <v>8.0389757889102521E-4</v>
      </c>
      <c r="U720" s="42">
        <f t="shared" si="352"/>
        <v>3.7205326521477539E-2</v>
      </c>
      <c r="V720" s="42">
        <f t="shared" si="353"/>
        <v>0.12754898744133247</v>
      </c>
      <c r="W720" s="42">
        <f t="shared" si="354"/>
        <v>0.12778301530982775</v>
      </c>
      <c r="X720" s="42">
        <f t="shared" si="355"/>
        <v>-2.3402786849527346E-4</v>
      </c>
      <c r="Y720" s="42">
        <f t="shared" si="329"/>
        <v>2.5805995526612486E-3</v>
      </c>
      <c r="Z720" s="10">
        <f t="shared" si="356"/>
        <v>3.2101098702414053</v>
      </c>
      <c r="AA720">
        <f t="shared" si="334"/>
        <v>1106055.7286288049</v>
      </c>
      <c r="AB720" s="10">
        <f t="shared" si="335"/>
        <v>1.1060557286288049</v>
      </c>
      <c r="AC720" s="10">
        <f t="shared" si="336"/>
        <v>1.0050557286288049</v>
      </c>
      <c r="AD720" s="3">
        <f t="shared" si="337"/>
        <v>145.76587797372079</v>
      </c>
      <c r="AI720" s="94">
        <f t="shared" si="338"/>
        <v>0.12778301530982775</v>
      </c>
    </row>
    <row r="721" spans="2:35">
      <c r="B721" s="39">
        <f t="shared" si="339"/>
        <v>693</v>
      </c>
      <c r="C721" s="42">
        <f t="shared" si="340"/>
        <v>12.464028776976088</v>
      </c>
      <c r="D721" s="10">
        <f t="shared" si="341"/>
        <v>2.5359712230238145</v>
      </c>
      <c r="E721" s="40">
        <f t="shared" si="342"/>
        <v>40.928057553952371</v>
      </c>
      <c r="F721" s="40">
        <f t="shared" si="343"/>
        <v>46</v>
      </c>
      <c r="G721" s="3">
        <f t="shared" si="344"/>
        <v>60.071942446047629</v>
      </c>
      <c r="H721" s="3">
        <f t="shared" si="345"/>
        <v>111.95687429327049</v>
      </c>
      <c r="I721">
        <f t="shared" si="330"/>
        <v>1.1195687429327048E-4</v>
      </c>
      <c r="J721" s="4">
        <f t="shared" si="346"/>
        <v>1463.2799482576304</v>
      </c>
      <c r="K721" s="40">
        <f t="shared" si="347"/>
        <v>13.070032166355196</v>
      </c>
      <c r="L721" s="40">
        <f t="shared" si="331"/>
        <v>0</v>
      </c>
      <c r="M721" s="10">
        <f t="shared" si="348"/>
        <v>1.1060557286288049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8.5299191218349044</v>
      </c>
      <c r="Q721" s="42">
        <f t="shared" si="350"/>
        <v>1.4853022699968821</v>
      </c>
      <c r="R721" s="4">
        <f t="shared" si="351"/>
        <v>20801.557257226403</v>
      </c>
      <c r="S721">
        <f t="shared" si="332"/>
        <v>2.0801557257226403E-5</v>
      </c>
      <c r="T721" s="41">
        <f t="shared" si="333"/>
        <v>8.0404897801141472E-4</v>
      </c>
      <c r="U721" s="42">
        <f t="shared" si="352"/>
        <v>3.6936493159366632E-2</v>
      </c>
      <c r="V721" s="42">
        <f t="shared" si="353"/>
        <v>0.12749785208479722</v>
      </c>
      <c r="W721" s="42">
        <f t="shared" si="354"/>
        <v>0.12773452039151922</v>
      </c>
      <c r="X721" s="42">
        <f t="shared" si="355"/>
        <v>-2.3666830672200434E-4</v>
      </c>
      <c r="Y721" s="42">
        <f t="shared" si="329"/>
        <v>2.5801005298497987E-3</v>
      </c>
      <c r="Z721" s="10">
        <f t="shared" si="356"/>
        <v>3.2088847824058426</v>
      </c>
      <c r="AA721">
        <f t="shared" si="334"/>
        <v>1105672.1649512434</v>
      </c>
      <c r="AB721" s="10">
        <f t="shared" si="335"/>
        <v>1.1056721649512435</v>
      </c>
      <c r="AC721" s="10">
        <f t="shared" si="336"/>
        <v>1.0046721649512436</v>
      </c>
      <c r="AD721" s="3">
        <f t="shared" si="337"/>
        <v>145.71024872389319</v>
      </c>
      <c r="AI721" s="94">
        <f t="shared" si="338"/>
        <v>0.12773452039151922</v>
      </c>
    </row>
    <row r="722" spans="2:35">
      <c r="B722" s="39">
        <f t="shared" si="339"/>
        <v>694</v>
      </c>
      <c r="C722" s="42">
        <f t="shared" si="340"/>
        <v>12.482014388486876</v>
      </c>
      <c r="D722" s="10">
        <f t="shared" si="341"/>
        <v>2.5179856115130264</v>
      </c>
      <c r="E722" s="40">
        <f t="shared" si="342"/>
        <v>40.964028776973947</v>
      </c>
      <c r="F722" s="40">
        <f t="shared" si="343"/>
        <v>46</v>
      </c>
      <c r="G722" s="3">
        <f t="shared" si="344"/>
        <v>60.035971223026053</v>
      </c>
      <c r="H722" s="3">
        <f t="shared" si="345"/>
        <v>111.95687429327049</v>
      </c>
      <c r="I722">
        <f t="shared" si="330"/>
        <v>1.1195687429327048E-4</v>
      </c>
      <c r="J722" s="4">
        <f t="shared" si="346"/>
        <v>1465.593541574216</v>
      </c>
      <c r="K722" s="40">
        <f t="shared" si="347"/>
        <v>13.090697206632447</v>
      </c>
      <c r="L722" s="40">
        <f t="shared" si="331"/>
        <v>0</v>
      </c>
      <c r="M722" s="10">
        <f t="shared" si="348"/>
        <v>1.1056721649512435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8.5289753927290839</v>
      </c>
      <c r="Q722" s="42">
        <f t="shared" si="350"/>
        <v>1.4874110357844021</v>
      </c>
      <c r="R722" s="4">
        <f t="shared" si="351"/>
        <v>20650.202413140367</v>
      </c>
      <c r="S722">
        <f t="shared" si="332"/>
        <v>2.0650202413140367E-5</v>
      </c>
      <c r="T722" s="41">
        <f t="shared" si="333"/>
        <v>8.0420033285550079E-4</v>
      </c>
      <c r="U722" s="42">
        <f t="shared" si="352"/>
        <v>3.6667738416916819E-2</v>
      </c>
      <c r="V722" s="42">
        <f t="shared" si="353"/>
        <v>0.12744646372790044</v>
      </c>
      <c r="W722" s="42">
        <f t="shared" si="354"/>
        <v>0.1276857725251101</v>
      </c>
      <c r="X722" s="42">
        <f t="shared" si="355"/>
        <v>-2.3930879720965303E-4</v>
      </c>
      <c r="Y722" s="42">
        <f t="shared" si="329"/>
        <v>2.5795958836455904E-3</v>
      </c>
      <c r="Z722" s="10">
        <f t="shared" si="356"/>
        <v>3.2076533399161047</v>
      </c>
      <c r="AA722">
        <f t="shared" si="334"/>
        <v>1105286.6116901971</v>
      </c>
      <c r="AB722" s="10">
        <f t="shared" si="335"/>
        <v>1.1052866116901972</v>
      </c>
      <c r="AC722" s="10">
        <f t="shared" si="336"/>
        <v>1.0042866116901972</v>
      </c>
      <c r="AD722" s="3">
        <f t="shared" si="337"/>
        <v>145.65433091953548</v>
      </c>
      <c r="AI722" s="94">
        <f t="shared" si="338"/>
        <v>0.1276857725251101</v>
      </c>
    </row>
    <row r="723" spans="2:35">
      <c r="B723" s="39">
        <f t="shared" si="339"/>
        <v>695</v>
      </c>
      <c r="C723" s="42">
        <f t="shared" si="340"/>
        <v>12.499999999997664</v>
      </c>
      <c r="D723" s="10">
        <f t="shared" si="341"/>
        <v>2.5000000000022382</v>
      </c>
      <c r="E723" s="40">
        <f t="shared" si="342"/>
        <v>40.999999999995524</v>
      </c>
      <c r="F723" s="40">
        <f t="shared" si="343"/>
        <v>46</v>
      </c>
      <c r="G723" s="3">
        <f t="shared" si="344"/>
        <v>60.000000000004476</v>
      </c>
      <c r="H723" s="3">
        <f t="shared" si="345"/>
        <v>111.95687429327049</v>
      </c>
      <c r="I723">
        <f t="shared" si="330"/>
        <v>1.1195687429327048E-4</v>
      </c>
      <c r="J723" s="4">
        <f t="shared" si="346"/>
        <v>1467.9091673895427</v>
      </c>
      <c r="K723" s="40">
        <f t="shared" si="347"/>
        <v>13.111380401210218</v>
      </c>
      <c r="L723" s="40">
        <f t="shared" si="331"/>
        <v>0</v>
      </c>
      <c r="M723" s="10">
        <f t="shared" si="348"/>
        <v>1.1052866116901972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8.5280265436917198</v>
      </c>
      <c r="Q723" s="42">
        <f t="shared" si="350"/>
        <v>1.4895200361983481</v>
      </c>
      <c r="R723" s="4">
        <f t="shared" si="351"/>
        <v>20498.892064692223</v>
      </c>
      <c r="S723">
        <f t="shared" si="332"/>
        <v>2.0498892064692222E-5</v>
      </c>
      <c r="T723" s="41">
        <f t="shared" si="333"/>
        <v>8.0435164320394889E-4</v>
      </c>
      <c r="U723" s="42">
        <f t="shared" si="352"/>
        <v>3.6399062683591395E-2</v>
      </c>
      <c r="V723" s="42">
        <f t="shared" si="353"/>
        <v>0.12739482247077244</v>
      </c>
      <c r="W723" s="42">
        <f t="shared" si="354"/>
        <v>0.12763677179860081</v>
      </c>
      <c r="X723" s="42">
        <f t="shared" si="355"/>
        <v>-2.4194932782836687E-4</v>
      </c>
      <c r="Y723" s="42">
        <f t="shared" si="329"/>
        <v>2.5790856124130465E-3</v>
      </c>
      <c r="Z723" s="10">
        <f t="shared" si="356"/>
        <v>3.20641554499703</v>
      </c>
      <c r="AA723">
        <f t="shared" si="334"/>
        <v>1104899.0695422427</v>
      </c>
      <c r="AB723" s="10">
        <f t="shared" si="335"/>
        <v>1.1048990695422427</v>
      </c>
      <c r="AC723" s="10">
        <f t="shared" si="336"/>
        <v>1.0038990695422427</v>
      </c>
      <c r="AD723" s="3">
        <f t="shared" si="337"/>
        <v>145.59812466167406</v>
      </c>
      <c r="AI723" s="94">
        <f t="shared" si="338"/>
        <v>0.12763677179860081</v>
      </c>
    </row>
    <row r="724" spans="2:35">
      <c r="B724" s="39">
        <f t="shared" si="339"/>
        <v>696</v>
      </c>
      <c r="C724" s="42">
        <f t="shared" si="340"/>
        <v>12.517985611508452</v>
      </c>
      <c r="D724" s="10">
        <f t="shared" si="341"/>
        <v>2.4820143884914501</v>
      </c>
      <c r="E724" s="40">
        <f t="shared" si="342"/>
        <v>41.0359712230171</v>
      </c>
      <c r="F724" s="40">
        <f t="shared" si="343"/>
        <v>46</v>
      </c>
      <c r="G724" s="3">
        <f t="shared" si="344"/>
        <v>59.9640287769829</v>
      </c>
      <c r="H724" s="3">
        <f t="shared" si="345"/>
        <v>111.95687429327049</v>
      </c>
      <c r="I724">
        <f t="shared" si="330"/>
        <v>1.1195687429327048E-4</v>
      </c>
      <c r="J724" s="4">
        <f t="shared" si="346"/>
        <v>1470.2268257036098</v>
      </c>
      <c r="K724" s="40">
        <f t="shared" si="347"/>
        <v>13.132081750088501</v>
      </c>
      <c r="L724" s="40">
        <f t="shared" si="331"/>
        <v>0</v>
      </c>
      <c r="M724" s="10">
        <f t="shared" si="348"/>
        <v>1.1048990695422427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8.527072572816774</v>
      </c>
      <c r="Q724" s="42">
        <f t="shared" si="350"/>
        <v>1.4916292725578606</v>
      </c>
      <c r="R724" s="4">
        <f t="shared" si="351"/>
        <v>20347.62643121638</v>
      </c>
      <c r="S724">
        <f t="shared" si="332"/>
        <v>2.0347626431216382E-5</v>
      </c>
      <c r="T724" s="41">
        <f t="shared" si="333"/>
        <v>8.0450290883742482E-4</v>
      </c>
      <c r="U724" s="42">
        <f t="shared" si="352"/>
        <v>3.6130466348853675E-2</v>
      </c>
      <c r="V724" s="42">
        <f t="shared" si="353"/>
        <v>0.12734292841405101</v>
      </c>
      <c r="W724" s="42">
        <f t="shared" si="354"/>
        <v>0.12758751830052065</v>
      </c>
      <c r="X724" s="42">
        <f t="shared" si="355"/>
        <v>-2.445898864696372E-4</v>
      </c>
      <c r="Y724" s="42">
        <f t="shared" si="329"/>
        <v>2.5785697145313357E-3</v>
      </c>
      <c r="Z724" s="10">
        <f t="shared" si="356"/>
        <v>3.2051713998866562</v>
      </c>
      <c r="AA724">
        <f t="shared" si="334"/>
        <v>1104509.5392080885</v>
      </c>
      <c r="AB724" s="10">
        <f t="shared" si="335"/>
        <v>1.1045095392080886</v>
      </c>
      <c r="AC724" s="10">
        <f t="shared" si="336"/>
        <v>1.0035095392080886</v>
      </c>
      <c r="AD724" s="3">
        <f t="shared" si="337"/>
        <v>145.54163005193453</v>
      </c>
      <c r="AI724" s="94">
        <f t="shared" si="338"/>
        <v>0.12758751830052065</v>
      </c>
    </row>
    <row r="725" spans="2:35">
      <c r="B725" s="39">
        <f t="shared" si="339"/>
        <v>697</v>
      </c>
      <c r="C725" s="42">
        <f t="shared" si="340"/>
        <v>12.53597122301924</v>
      </c>
      <c r="D725" s="10">
        <f t="shared" si="341"/>
        <v>2.4640287769806619</v>
      </c>
      <c r="E725" s="40">
        <f t="shared" si="342"/>
        <v>41.071942446038676</v>
      </c>
      <c r="F725" s="40">
        <f t="shared" si="343"/>
        <v>46</v>
      </c>
      <c r="G725" s="3">
        <f t="shared" si="344"/>
        <v>59.928057553961324</v>
      </c>
      <c r="H725" s="3">
        <f t="shared" si="345"/>
        <v>111.95687429327049</v>
      </c>
      <c r="I725">
        <f t="shared" si="330"/>
        <v>1.1195687429327048E-4</v>
      </c>
      <c r="J725" s="4">
        <f t="shared" si="346"/>
        <v>1472.5465165164176</v>
      </c>
      <c r="K725" s="40">
        <f t="shared" si="347"/>
        <v>13.152801253267299</v>
      </c>
      <c r="L725" s="40">
        <f t="shared" si="331"/>
        <v>0</v>
      </c>
      <c r="M725" s="10">
        <f t="shared" si="348"/>
        <v>1.1045095392080886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8.5261134781877672</v>
      </c>
      <c r="Q725" s="42">
        <f t="shared" si="350"/>
        <v>1.4937387461834228</v>
      </c>
      <c r="R725" s="4">
        <f t="shared" si="351"/>
        <v>20196.405732047238</v>
      </c>
      <c r="S725">
        <f t="shared" si="332"/>
        <v>2.0196405732047238E-5</v>
      </c>
      <c r="T725" s="41">
        <f t="shared" si="333"/>
        <v>8.0465412953659393E-4</v>
      </c>
      <c r="U725" s="42">
        <f t="shared" si="352"/>
        <v>3.5861949802167004E-2</v>
      </c>
      <c r="V725" s="42">
        <f t="shared" si="353"/>
        <v>0.1272907816589095</v>
      </c>
      <c r="W725" s="42">
        <f t="shared" si="354"/>
        <v>0.12753801211992408</v>
      </c>
      <c r="X725" s="42">
        <f t="shared" si="355"/>
        <v>-2.472304610145748E-4</v>
      </c>
      <c r="Y725" s="42">
        <f t="shared" si="329"/>
        <v>2.5780481883943898E-3</v>
      </c>
      <c r="Z725" s="10">
        <f t="shared" si="356"/>
        <v>3.2039209068362156</v>
      </c>
      <c r="AA725">
        <f t="shared" si="334"/>
        <v>1104118.021392575</v>
      </c>
      <c r="AB725" s="10">
        <f t="shared" si="335"/>
        <v>1.104118021392575</v>
      </c>
      <c r="AC725" s="10">
        <f t="shared" si="336"/>
        <v>1.003118021392575</v>
      </c>
      <c r="AD725" s="3">
        <f t="shared" si="337"/>
        <v>145.48484719254171</v>
      </c>
      <c r="AI725" s="94">
        <f t="shared" si="338"/>
        <v>0.12753801211992408</v>
      </c>
    </row>
    <row r="726" spans="2:35">
      <c r="B726" s="39">
        <f t="shared" si="339"/>
        <v>698</v>
      </c>
      <c r="C726" s="42">
        <f t="shared" si="340"/>
        <v>12.553956834530029</v>
      </c>
      <c r="D726" s="10">
        <f t="shared" si="341"/>
        <v>2.4460431654698738</v>
      </c>
      <c r="E726" s="40">
        <f t="shared" si="342"/>
        <v>41.107913669060252</v>
      </c>
      <c r="F726" s="40">
        <f t="shared" si="343"/>
        <v>46</v>
      </c>
      <c r="G726" s="3">
        <f t="shared" si="344"/>
        <v>59.892086330939748</v>
      </c>
      <c r="H726" s="3">
        <f t="shared" si="345"/>
        <v>111.95687429327049</v>
      </c>
      <c r="I726">
        <f t="shared" si="330"/>
        <v>1.1195687429327048E-4</v>
      </c>
      <c r="J726" s="4">
        <f t="shared" si="346"/>
        <v>1474.8682398279666</v>
      </c>
      <c r="K726" s="40">
        <f t="shared" si="347"/>
        <v>13.173538910746618</v>
      </c>
      <c r="L726" s="40">
        <f t="shared" si="331"/>
        <v>0</v>
      </c>
      <c r="M726" s="10">
        <f t="shared" si="348"/>
        <v>1.104118021392575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8.5251492578777874</v>
      </c>
      <c r="Q726" s="42">
        <f t="shared" si="350"/>
        <v>1.4958484583968681</v>
      </c>
      <c r="R726" s="4">
        <f t="shared" si="351"/>
        <v>20045.230186519166</v>
      </c>
      <c r="S726">
        <f t="shared" si="332"/>
        <v>2.0045230186519167E-5</v>
      </c>
      <c r="T726" s="41">
        <f t="shared" si="333"/>
        <v>8.0480530508212202E-4</v>
      </c>
      <c r="U726" s="42">
        <f t="shared" si="352"/>
        <v>3.5593513432994626E-2</v>
      </c>
      <c r="V726" s="42">
        <f t="shared" si="353"/>
        <v>0.12723838230713438</v>
      </c>
      <c r="W726" s="42">
        <f t="shared" si="354"/>
        <v>0.12748825334639061</v>
      </c>
      <c r="X726" s="42">
        <f t="shared" si="355"/>
        <v>-2.4987103925622201E-4</v>
      </c>
      <c r="Y726" s="42">
        <f t="shared" si="329"/>
        <v>2.5775210324110848E-3</v>
      </c>
      <c r="Z726" s="10">
        <f t="shared" si="356"/>
        <v>3.2026640681103307</v>
      </c>
      <c r="AA726">
        <f t="shared" si="334"/>
        <v>1103724.516804734</v>
      </c>
      <c r="AB726" s="10">
        <f t="shared" si="335"/>
        <v>1.103724516804734</v>
      </c>
      <c r="AC726" s="10">
        <f t="shared" si="336"/>
        <v>1.0027245168047341</v>
      </c>
      <c r="AD726" s="3">
        <f t="shared" si="337"/>
        <v>145.42777618632834</v>
      </c>
      <c r="AI726" s="94">
        <f t="shared" si="338"/>
        <v>0.12748825334639061</v>
      </c>
    </row>
    <row r="727" spans="2:35">
      <c r="B727" s="39">
        <f t="shared" si="339"/>
        <v>699</v>
      </c>
      <c r="C727" s="42">
        <f t="shared" si="340"/>
        <v>12.571942446040817</v>
      </c>
      <c r="D727" s="10">
        <f t="shared" si="341"/>
        <v>2.4280575539590856</v>
      </c>
      <c r="E727" s="40">
        <f t="shared" si="342"/>
        <v>41.143884892081829</v>
      </c>
      <c r="F727" s="40">
        <f t="shared" si="343"/>
        <v>46</v>
      </c>
      <c r="G727" s="3">
        <f t="shared" si="344"/>
        <v>59.856115107918171</v>
      </c>
      <c r="H727" s="3">
        <f t="shared" si="345"/>
        <v>111.95687429327049</v>
      </c>
      <c r="I727">
        <f t="shared" si="330"/>
        <v>1.1195687429327048E-4</v>
      </c>
      <c r="J727" s="4">
        <f t="shared" si="346"/>
        <v>1477.1919956382558</v>
      </c>
      <c r="K727" s="40">
        <f t="shared" si="347"/>
        <v>13.194294722526449</v>
      </c>
      <c r="L727" s="40">
        <f t="shared" si="331"/>
        <v>0</v>
      </c>
      <c r="M727" s="10">
        <f t="shared" si="348"/>
        <v>1.103724516804734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8.5241799099495843</v>
      </c>
      <c r="Q727" s="42">
        <f t="shared" si="350"/>
        <v>1.4979584105213879</v>
      </c>
      <c r="R727" s="4">
        <f t="shared" si="351"/>
        <v>19894.100013966596</v>
      </c>
      <c r="S727">
        <f t="shared" si="332"/>
        <v>1.9894100013966597E-5</v>
      </c>
      <c r="T727" s="41">
        <f t="shared" si="333"/>
        <v>8.0495643525467454E-4</v>
      </c>
      <c r="U727" s="42">
        <f t="shared" si="352"/>
        <v>3.5325157630799929E-2</v>
      </c>
      <c r="V727" s="42">
        <f t="shared" si="353"/>
        <v>0.12718573046095577</v>
      </c>
      <c r="W727" s="42">
        <f t="shared" si="354"/>
        <v>0.12743824207003251</v>
      </c>
      <c r="X727" s="42">
        <f t="shared" si="355"/>
        <v>-2.525116090767443E-4</v>
      </c>
      <c r="Y727" s="42">
        <f t="shared" si="329"/>
        <v>2.5769882450050476E-3</v>
      </c>
      <c r="Z727" s="10">
        <f t="shared" si="356"/>
        <v>3.2014008859867458</v>
      </c>
      <c r="AA727">
        <f t="shared" si="334"/>
        <v>1103329.0261577067</v>
      </c>
      <c r="AB727" s="10">
        <f t="shared" si="335"/>
        <v>1.1033290261577067</v>
      </c>
      <c r="AC727" s="10">
        <f t="shared" si="336"/>
        <v>1.0023290261577067</v>
      </c>
      <c r="AD727" s="3">
        <f t="shared" si="337"/>
        <v>145.37041713672323</v>
      </c>
      <c r="AI727" s="94">
        <f t="shared" si="338"/>
        <v>0.12743824207003251</v>
      </c>
    </row>
    <row r="728" spans="2:35">
      <c r="B728" s="39">
        <f t="shared" si="339"/>
        <v>700</v>
      </c>
      <c r="C728" s="42">
        <f t="shared" si="340"/>
        <v>12.589928057551605</v>
      </c>
      <c r="D728" s="10">
        <f t="shared" si="341"/>
        <v>2.4100719424482975</v>
      </c>
      <c r="E728" s="40">
        <f t="shared" si="342"/>
        <v>41.179856115103405</v>
      </c>
      <c r="F728" s="40">
        <f t="shared" si="343"/>
        <v>46</v>
      </c>
      <c r="G728" s="3">
        <f t="shared" si="344"/>
        <v>59.820143884896595</v>
      </c>
      <c r="H728" s="3">
        <f t="shared" si="345"/>
        <v>111.95687429327049</v>
      </c>
      <c r="I728">
        <f t="shared" si="330"/>
        <v>1.1195687429327048E-4</v>
      </c>
      <c r="J728" s="4">
        <f t="shared" si="346"/>
        <v>1479.517783947286</v>
      </c>
      <c r="K728" s="40">
        <f t="shared" si="347"/>
        <v>13.215068688606797</v>
      </c>
      <c r="L728" s="40">
        <f t="shared" si="331"/>
        <v>0</v>
      </c>
      <c r="M728" s="10">
        <f t="shared" si="348"/>
        <v>1.1033290261577067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8.5232054324553648</v>
      </c>
      <c r="Q728" s="42">
        <f t="shared" si="350"/>
        <v>1.500068603881541</v>
      </c>
      <c r="R728" s="4">
        <f t="shared" si="351"/>
        <v>19743.015433723904</v>
      </c>
      <c r="S728">
        <f t="shared" si="332"/>
        <v>1.9743015433723903E-5</v>
      </c>
      <c r="T728" s="41">
        <f t="shared" si="333"/>
        <v>8.051075198349173E-4</v>
      </c>
      <c r="U728" s="42">
        <f t="shared" si="352"/>
        <v>3.5056882785046192E-2</v>
      </c>
      <c r="V728" s="42">
        <f t="shared" si="353"/>
        <v>0.12713282622322264</v>
      </c>
      <c r="W728" s="42">
        <f t="shared" si="354"/>
        <v>0.12738797838148433</v>
      </c>
      <c r="X728" s="42">
        <f t="shared" si="355"/>
        <v>-2.5515215826169002E-4</v>
      </c>
      <c r="Y728" s="42">
        <f t="shared" si="329"/>
        <v>2.5764498246148549E-3</v>
      </c>
      <c r="Z728" s="10">
        <f t="shared" si="356"/>
        <v>3.2001313627565438</v>
      </c>
      <c r="AA728">
        <f t="shared" si="334"/>
        <v>1102931.5501688099</v>
      </c>
      <c r="AB728" s="10">
        <f t="shared" si="335"/>
        <v>1.1029315501688099</v>
      </c>
      <c r="AC728" s="10">
        <f t="shared" si="336"/>
        <v>1.00193155016881</v>
      </c>
      <c r="AD728" s="3">
        <f t="shared" si="337"/>
        <v>145.31277014776069</v>
      </c>
      <c r="AI728" s="94">
        <f t="shared" si="338"/>
        <v>0.12738797838148433</v>
      </c>
    </row>
    <row r="729" spans="2:35">
      <c r="B729" s="39">
        <f t="shared" si="339"/>
        <v>701</v>
      </c>
      <c r="C729" s="42">
        <f t="shared" si="340"/>
        <v>12.607913669062393</v>
      </c>
      <c r="D729" s="10">
        <f t="shared" si="341"/>
        <v>2.3920863309375093</v>
      </c>
      <c r="E729" s="40">
        <f t="shared" si="342"/>
        <v>41.215827338124981</v>
      </c>
      <c r="F729" s="40">
        <f t="shared" si="343"/>
        <v>46</v>
      </c>
      <c r="G729" s="3">
        <f t="shared" si="344"/>
        <v>59.784172661875019</v>
      </c>
      <c r="H729" s="3">
        <f t="shared" si="345"/>
        <v>111.95687429327049</v>
      </c>
      <c r="I729">
        <f t="shared" si="330"/>
        <v>1.1195687429327048E-4</v>
      </c>
      <c r="J729" s="4">
        <f t="shared" si="346"/>
        <v>1481.8456047550571</v>
      </c>
      <c r="K729" s="40">
        <f t="shared" si="347"/>
        <v>13.235860808987661</v>
      </c>
      <c r="L729" s="40">
        <f t="shared" si="331"/>
        <v>0</v>
      </c>
      <c r="M729" s="10">
        <f t="shared" si="348"/>
        <v>1.1029315501688099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8.5222258234369068</v>
      </c>
      <c r="Q729" s="42">
        <f t="shared" si="350"/>
        <v>1.5021790398032606</v>
      </c>
      <c r="R729" s="4">
        <f t="shared" si="351"/>
        <v>19591.976665125483</v>
      </c>
      <c r="S729">
        <f t="shared" si="332"/>
        <v>1.9591976665125482E-5</v>
      </c>
      <c r="T729" s="41">
        <f t="shared" si="333"/>
        <v>8.0525855860351565E-4</v>
      </c>
      <c r="U729" s="42">
        <f t="shared" si="352"/>
        <v>3.4788689285196711E-2</v>
      </c>
      <c r="V729" s="42">
        <f t="shared" si="353"/>
        <v>0.12707966969731377</v>
      </c>
      <c r="W729" s="42">
        <f t="shared" si="354"/>
        <v>0.12733746237191126</v>
      </c>
      <c r="X729" s="42">
        <f t="shared" si="355"/>
        <v>-2.5779267459749566E-4</v>
      </c>
      <c r="Y729" s="42">
        <f t="shared" si="329"/>
        <v>2.575905769694028E-3</v>
      </c>
      <c r="Z729" s="10">
        <f t="shared" si="356"/>
        <v>3.1988555007241146</v>
      </c>
      <c r="AA729">
        <f t="shared" si="334"/>
        <v>1102532.0895595266</v>
      </c>
      <c r="AB729" s="10">
        <f t="shared" si="335"/>
        <v>1.1025320895595268</v>
      </c>
      <c r="AC729" s="10">
        <f t="shared" si="336"/>
        <v>1.0015320895595268</v>
      </c>
      <c r="AD729" s="3">
        <f t="shared" si="337"/>
        <v>145.25483532407929</v>
      </c>
      <c r="AI729" s="94">
        <f t="shared" si="338"/>
        <v>0.12733746237191126</v>
      </c>
    </row>
    <row r="730" spans="2:35">
      <c r="B730" s="39">
        <f t="shared" si="339"/>
        <v>702</v>
      </c>
      <c r="C730" s="42">
        <f t="shared" si="340"/>
        <v>12.625899280573181</v>
      </c>
      <c r="D730" s="10">
        <f t="shared" si="341"/>
        <v>2.3741007194267212</v>
      </c>
      <c r="E730" s="40">
        <f t="shared" si="342"/>
        <v>41.251798561146558</v>
      </c>
      <c r="F730" s="40">
        <f t="shared" si="343"/>
        <v>46</v>
      </c>
      <c r="G730" s="3">
        <f t="shared" si="344"/>
        <v>59.748201438853442</v>
      </c>
      <c r="H730" s="3">
        <f t="shared" si="345"/>
        <v>111.95687429327049</v>
      </c>
      <c r="I730">
        <f t="shared" si="330"/>
        <v>1.1195687429327048E-4</v>
      </c>
      <c r="J730" s="4">
        <f t="shared" si="346"/>
        <v>1484.1754580615686</v>
      </c>
      <c r="K730" s="40">
        <f t="shared" si="347"/>
        <v>13.25667108366904</v>
      </c>
      <c r="L730" s="40">
        <f t="shared" si="331"/>
        <v>0</v>
      </c>
      <c r="M730" s="10">
        <f t="shared" si="348"/>
        <v>1.1025320895595268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8.5212410809255417</v>
      </c>
      <c r="Q730" s="42">
        <f t="shared" si="350"/>
        <v>1.5042897196138634</v>
      </c>
      <c r="R730" s="4">
        <f t="shared" si="351"/>
        <v>19440.983927505742</v>
      </c>
      <c r="S730">
        <f t="shared" si="332"/>
        <v>1.9440983927505742E-5</v>
      </c>
      <c r="T730" s="41">
        <f t="shared" si="333"/>
        <v>8.0540955134113538E-4</v>
      </c>
      <c r="U730" s="42">
        <f t="shared" si="352"/>
        <v>3.452057752071485E-2</v>
      </c>
      <c r="V730" s="42">
        <f t="shared" si="353"/>
        <v>0.1270262609871155</v>
      </c>
      <c r="W730" s="42">
        <f t="shared" si="354"/>
        <v>0.12728669413300803</v>
      </c>
      <c r="X730" s="42">
        <f t="shared" si="355"/>
        <v>-2.6043314589252464E-4</v>
      </c>
      <c r="Y730" s="42">
        <f t="shared" si="329"/>
        <v>2.5753560787109809E-3</v>
      </c>
      <c r="Z730" s="10">
        <f t="shared" si="356"/>
        <v>3.19757330220706</v>
      </c>
      <c r="AA730">
        <f t="shared" si="334"/>
        <v>1102130.6450554766</v>
      </c>
      <c r="AB730" s="10">
        <f t="shared" si="335"/>
        <v>1.1021306450554766</v>
      </c>
      <c r="AC730" s="10">
        <f t="shared" si="336"/>
        <v>1.0011306450554767</v>
      </c>
      <c r="AD730" s="3">
        <f t="shared" si="337"/>
        <v>145.19661277091757</v>
      </c>
      <c r="AI730" s="94">
        <f t="shared" si="338"/>
        <v>0.12728669413300803</v>
      </c>
    </row>
    <row r="731" spans="2:35">
      <c r="B731" s="39">
        <f t="shared" si="339"/>
        <v>703</v>
      </c>
      <c r="C731" s="42">
        <f t="shared" si="340"/>
        <v>12.643884892083969</v>
      </c>
      <c r="D731" s="10">
        <f t="shared" si="341"/>
        <v>2.356115107915933</v>
      </c>
      <c r="E731" s="40">
        <f t="shared" si="342"/>
        <v>41.287769784168134</v>
      </c>
      <c r="F731" s="40">
        <f t="shared" si="343"/>
        <v>46</v>
      </c>
      <c r="G731" s="3">
        <f t="shared" si="344"/>
        <v>59.712230215831866</v>
      </c>
      <c r="H731" s="3">
        <f t="shared" si="345"/>
        <v>111.95687429327049</v>
      </c>
      <c r="I731">
        <f t="shared" si="330"/>
        <v>1.1195687429327048E-4</v>
      </c>
      <c r="J731" s="4">
        <f t="shared" si="346"/>
        <v>1486.507343866821</v>
      </c>
      <c r="K731" s="40">
        <f t="shared" si="347"/>
        <v>13.277499512650936</v>
      </c>
      <c r="L731" s="40">
        <f t="shared" si="331"/>
        <v>0</v>
      </c>
      <c r="M731" s="10">
        <f t="shared" si="348"/>
        <v>1.1021306450554766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8.520251202942033</v>
      </c>
      <c r="Q731" s="42">
        <f t="shared" si="350"/>
        <v>1.506400644642057</v>
      </c>
      <c r="R731" s="4">
        <f t="shared" si="351"/>
        <v>19290.037440199081</v>
      </c>
      <c r="S731">
        <f t="shared" si="332"/>
        <v>1.929003744019908E-5</v>
      </c>
      <c r="T731" s="41">
        <f t="shared" si="333"/>
        <v>8.0556049782844208E-4</v>
      </c>
      <c r="U731" s="42">
        <f t="shared" si="352"/>
        <v>3.4252547881063904E-2</v>
      </c>
      <c r="V731" s="42">
        <f t="shared" si="353"/>
        <v>0.126972600197129</v>
      </c>
      <c r="W731" s="42">
        <f t="shared" si="354"/>
        <v>0.12723567375699504</v>
      </c>
      <c r="X731" s="42">
        <f t="shared" si="355"/>
        <v>-2.6307355986604497E-4</v>
      </c>
      <c r="Y731" s="42">
        <f t="shared" si="329"/>
        <v>2.5748007501492035E-3</v>
      </c>
      <c r="Z731" s="10">
        <f t="shared" si="356"/>
        <v>3.1962847695363923</v>
      </c>
      <c r="AA731">
        <f t="shared" si="334"/>
        <v>1101727.2173864783</v>
      </c>
      <c r="AB731" s="10">
        <f t="shared" si="335"/>
        <v>1.1017272173864783</v>
      </c>
      <c r="AC731" s="10">
        <f t="shared" si="336"/>
        <v>1.0007272173864783</v>
      </c>
      <c r="AD731" s="3">
        <f t="shared" si="337"/>
        <v>145.13810259412304</v>
      </c>
      <c r="AI731" s="94">
        <f t="shared" si="338"/>
        <v>0.12723567375699504</v>
      </c>
    </row>
    <row r="732" spans="2:35">
      <c r="B732" s="39">
        <f t="shared" si="339"/>
        <v>704</v>
      </c>
      <c r="C732" s="42">
        <f t="shared" si="340"/>
        <v>12.661870503594757</v>
      </c>
      <c r="D732" s="10">
        <f t="shared" si="341"/>
        <v>2.3381294964051449</v>
      </c>
      <c r="E732" s="40">
        <f t="shared" si="342"/>
        <v>41.32374100718971</v>
      </c>
      <c r="F732" s="40">
        <f t="shared" si="343"/>
        <v>46</v>
      </c>
      <c r="G732" s="3">
        <f t="shared" si="344"/>
        <v>59.67625899281029</v>
      </c>
      <c r="H732" s="3">
        <f t="shared" si="345"/>
        <v>111.95687429327049</v>
      </c>
      <c r="I732">
        <f t="shared" si="330"/>
        <v>1.1195687429327048E-4</v>
      </c>
      <c r="J732" s="4">
        <f t="shared" si="346"/>
        <v>1488.8412621708142</v>
      </c>
      <c r="K732" s="40">
        <f t="shared" si="347"/>
        <v>13.298346095933347</v>
      </c>
      <c r="L732" s="40">
        <f t="shared" si="331"/>
        <v>0</v>
      </c>
      <c r="M732" s="10">
        <f t="shared" si="348"/>
        <v>1.1017272173864783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8.5192561874967101</v>
      </c>
      <c r="Q732" s="42">
        <f t="shared" si="350"/>
        <v>1.5085118162179494</v>
      </c>
      <c r="R732" s="4">
        <f t="shared" si="351"/>
        <v>19139.137422539879</v>
      </c>
      <c r="S732">
        <f t="shared" si="332"/>
        <v>1.9139137422539881E-5</v>
      </c>
      <c r="T732" s="41">
        <f t="shared" si="333"/>
        <v>8.057113978461013E-4</v>
      </c>
      <c r="U732" s="42">
        <f t="shared" si="352"/>
        <v>3.3984600755707167E-2</v>
      </c>
      <c r="V732" s="42">
        <f t="shared" si="353"/>
        <v>0.12691868743234652</v>
      </c>
      <c r="W732" s="42">
        <f t="shared" si="354"/>
        <v>0.1271844013366264</v>
      </c>
      <c r="X732" s="42">
        <f t="shared" si="355"/>
        <v>-2.6571390427987396E-4</v>
      </c>
      <c r="Y732" s="42">
        <f t="shared" si="329"/>
        <v>2.5742397825071683E-3</v>
      </c>
      <c r="Z732" s="10">
        <f t="shared" si="356"/>
        <v>3.1949899050563921</v>
      </c>
      <c r="AA732">
        <f t="shared" si="334"/>
        <v>1101321.8072865042</v>
      </c>
      <c r="AB732" s="10">
        <f t="shared" si="335"/>
        <v>1.1013218072865041</v>
      </c>
      <c r="AC732" s="10">
        <f t="shared" si="336"/>
        <v>1.0003218072865041</v>
      </c>
      <c r="AD732" s="3">
        <f t="shared" si="337"/>
        <v>145.07930490014562</v>
      </c>
      <c r="AI732" s="94">
        <f t="shared" si="338"/>
        <v>0.1271844013366264</v>
      </c>
    </row>
    <row r="733" spans="2:35">
      <c r="B733" s="39">
        <f t="shared" si="339"/>
        <v>705</v>
      </c>
      <c r="C733" s="42">
        <f t="shared" si="340"/>
        <v>12.679856115105546</v>
      </c>
      <c r="D733" s="10">
        <f t="shared" si="341"/>
        <v>2.3201438848943567</v>
      </c>
      <c r="E733" s="40">
        <f t="shared" si="342"/>
        <v>41.359712230211287</v>
      </c>
      <c r="F733" s="40">
        <f t="shared" si="343"/>
        <v>46</v>
      </c>
      <c r="G733" s="3">
        <f t="shared" si="344"/>
        <v>59.640287769788713</v>
      </c>
      <c r="H733" s="3">
        <f t="shared" si="345"/>
        <v>111.95687429327049</v>
      </c>
      <c r="I733">
        <f t="shared" si="330"/>
        <v>1.1195687429327048E-4</v>
      </c>
      <c r="J733" s="4">
        <f t="shared" si="346"/>
        <v>1491.177212973548</v>
      </c>
      <c r="K733" s="40">
        <f t="shared" si="347"/>
        <v>13.319210833516275</v>
      </c>
      <c r="L733" s="40">
        <f t="shared" si="331"/>
        <v>0</v>
      </c>
      <c r="M733" s="10">
        <f t="shared" si="348"/>
        <v>1.1013218072865041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8.5182560325893455</v>
      </c>
      <c r="Q733" s="42">
        <f t="shared" si="350"/>
        <v>1.510623235673056</v>
      </c>
      <c r="R733" s="4">
        <f t="shared" si="351"/>
        <v>18988.284093862549</v>
      </c>
      <c r="S733">
        <f t="shared" si="332"/>
        <v>1.8988284093862549E-5</v>
      </c>
      <c r="T733" s="41">
        <f t="shared" si="333"/>
        <v>8.0586225117477864E-4</v>
      </c>
      <c r="U733" s="42">
        <f t="shared" si="352"/>
        <v>3.371673653410797E-2</v>
      </c>
      <c r="V733" s="42">
        <f t="shared" si="353"/>
        <v>0.12686452279832305</v>
      </c>
      <c r="W733" s="42">
        <f t="shared" si="354"/>
        <v>0.12713287696518411</v>
      </c>
      <c r="X733" s="42">
        <f t="shared" si="355"/>
        <v>-2.6835416686105118E-4</v>
      </c>
      <c r="Y733" s="42">
        <f t="shared" si="329"/>
        <v>2.5736731742983989E-3</v>
      </c>
      <c r="Z733" s="10">
        <f t="shared" si="356"/>
        <v>3.1936887111246639</v>
      </c>
      <c r="AA733">
        <f t="shared" si="334"/>
        <v>1100914.4154936986</v>
      </c>
      <c r="AB733" s="10">
        <f t="shared" si="335"/>
        <v>1.1009144154936985</v>
      </c>
      <c r="AC733" s="10">
        <f t="shared" si="336"/>
        <v>0.99991441549369853</v>
      </c>
      <c r="AD733" s="3">
        <f t="shared" si="337"/>
        <v>145.02021979604041</v>
      </c>
      <c r="AI733" s="94">
        <f t="shared" si="338"/>
        <v>0.12713287696518411</v>
      </c>
    </row>
    <row r="734" spans="2:35">
      <c r="B734" s="39">
        <f t="shared" si="339"/>
        <v>706</v>
      </c>
      <c r="C734" s="42">
        <f t="shared" si="340"/>
        <v>12.697841726616334</v>
      </c>
      <c r="D734" s="10">
        <f t="shared" si="341"/>
        <v>2.3021582733835686</v>
      </c>
      <c r="E734" s="40">
        <f t="shared" si="342"/>
        <v>41.395683453232863</v>
      </c>
      <c r="F734" s="40">
        <f t="shared" si="343"/>
        <v>46</v>
      </c>
      <c r="G734" s="3">
        <f t="shared" si="344"/>
        <v>59.604316546767137</v>
      </c>
      <c r="H734" s="3">
        <f t="shared" si="345"/>
        <v>111.95687429327049</v>
      </c>
      <c r="I734">
        <f t="shared" si="330"/>
        <v>1.1195687429327048E-4</v>
      </c>
      <c r="J734" s="4">
        <f t="shared" si="346"/>
        <v>1493.5151962750226</v>
      </c>
      <c r="K734" s="40">
        <f t="shared" si="347"/>
        <v>13.340093725399718</v>
      </c>
      <c r="L734" s="40">
        <f t="shared" si="331"/>
        <v>0</v>
      </c>
      <c r="M734" s="10">
        <f t="shared" si="348"/>
        <v>1.1009144154936985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8.517250736209153</v>
      </c>
      <c r="Q734" s="42">
        <f t="shared" si="350"/>
        <v>1.5127349043403087</v>
      </c>
      <c r="R734" s="4">
        <f t="shared" si="351"/>
        <v>18837.477673501468</v>
      </c>
      <c r="S734">
        <f t="shared" si="332"/>
        <v>1.8837477673501468E-5</v>
      </c>
      <c r="T734" s="41">
        <f t="shared" si="333"/>
        <v>8.0601305759513966E-4</v>
      </c>
      <c r="U734" s="42">
        <f t="shared" si="352"/>
        <v>3.3448955605729615E-2</v>
      </c>
      <c r="V734" s="42">
        <f t="shared" si="353"/>
        <v>0.12681010640118409</v>
      </c>
      <c r="W734" s="42">
        <f t="shared" si="354"/>
        <v>0.12708110073648038</v>
      </c>
      <c r="X734" s="42">
        <f t="shared" si="355"/>
        <v>-2.7099433529628736E-4</v>
      </c>
      <c r="Y734" s="42">
        <f t="shared" ref="Y734:Y797" si="359">IF((X734*(Q734-Q733)+Y733)&lt;0,0,X734*(Q734-Q733)+Y733)</f>
        <v>2.5731009240515506E-3</v>
      </c>
      <c r="Z734" s="10">
        <f t="shared" si="356"/>
        <v>3.1923811901122066</v>
      </c>
      <c r="AA734">
        <f t="shared" si="334"/>
        <v>1100505.0427503996</v>
      </c>
      <c r="AB734" s="10">
        <f t="shared" si="335"/>
        <v>1.1005050427503995</v>
      </c>
      <c r="AC734" s="10">
        <f t="shared" si="336"/>
        <v>0.99950504275039953</v>
      </c>
      <c r="AD734" s="3">
        <f t="shared" si="337"/>
        <v>144.96084738947056</v>
      </c>
      <c r="AI734" s="94">
        <f t="shared" si="338"/>
        <v>0.12708110073648038</v>
      </c>
    </row>
    <row r="735" spans="2:35">
      <c r="B735" s="39">
        <f t="shared" si="339"/>
        <v>707</v>
      </c>
      <c r="C735" s="42">
        <f t="shared" si="340"/>
        <v>12.715827338127122</v>
      </c>
      <c r="D735" s="10">
        <f t="shared" si="341"/>
        <v>2.2841726618727805</v>
      </c>
      <c r="E735" s="40">
        <f t="shared" si="342"/>
        <v>41.431654676254439</v>
      </c>
      <c r="F735" s="40">
        <f t="shared" si="343"/>
        <v>46</v>
      </c>
      <c r="G735" s="3">
        <f t="shared" si="344"/>
        <v>59.568345323745561</v>
      </c>
      <c r="H735" s="3">
        <f t="shared" si="345"/>
        <v>111.95687429327049</v>
      </c>
      <c r="I735">
        <f t="shared" si="330"/>
        <v>1.1195687429327048E-4</v>
      </c>
      <c r="J735" s="4">
        <f t="shared" si="346"/>
        <v>1495.8552120752379</v>
      </c>
      <c r="K735" s="40">
        <f t="shared" si="347"/>
        <v>13.360994771583677</v>
      </c>
      <c r="L735" s="40">
        <f t="shared" si="331"/>
        <v>0</v>
      </c>
      <c r="M735" s="10">
        <f t="shared" si="348"/>
        <v>1.1005050427503995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8.5162402963348374</v>
      </c>
      <c r="Q735" s="42">
        <f t="shared" si="350"/>
        <v>1.5148468235540642</v>
      </c>
      <c r="R735" s="4">
        <f t="shared" si="351"/>
        <v>18686.718380791055</v>
      </c>
      <c r="S735">
        <f t="shared" si="332"/>
        <v>1.8686718380791055E-5</v>
      </c>
      <c r="T735" s="41">
        <f t="shared" si="333"/>
        <v>8.0616381688785016E-4</v>
      </c>
      <c r="U735" s="42">
        <f t="shared" si="352"/>
        <v>3.3181258360035451E-2</v>
      </c>
      <c r="V735" s="42">
        <f t="shared" si="353"/>
        <v>0.12675543834753494</v>
      </c>
      <c r="W735" s="42">
        <f t="shared" si="354"/>
        <v>0.12702907274486047</v>
      </c>
      <c r="X735" s="42">
        <f t="shared" si="355"/>
        <v>-2.7363439732552841E-4</v>
      </c>
      <c r="Y735" s="42">
        <f t="shared" si="359"/>
        <v>2.5725230303102944E-3</v>
      </c>
      <c r="Z735" s="10">
        <f t="shared" si="356"/>
        <v>3.1910673444032431</v>
      </c>
      <c r="AA735">
        <f t="shared" si="334"/>
        <v>1100093.6898030846</v>
      </c>
      <c r="AB735" s="10">
        <f t="shared" si="335"/>
        <v>1.1000936898030846</v>
      </c>
      <c r="AC735" s="10">
        <f t="shared" si="336"/>
        <v>0.99909368980308466</v>
      </c>
      <c r="AD735" s="3">
        <f t="shared" si="337"/>
        <v>144.90118778869973</v>
      </c>
      <c r="AI735" s="94">
        <f t="shared" si="338"/>
        <v>0.12702907274486047</v>
      </c>
    </row>
    <row r="736" spans="2:35">
      <c r="B736" s="39">
        <f t="shared" si="339"/>
        <v>708</v>
      </c>
      <c r="C736" s="42">
        <f t="shared" si="340"/>
        <v>12.73381294963791</v>
      </c>
      <c r="D736" s="10">
        <f t="shared" si="341"/>
        <v>2.2661870503619923</v>
      </c>
      <c r="E736" s="40">
        <f t="shared" si="342"/>
        <v>41.467625899276015</v>
      </c>
      <c r="F736" s="40">
        <f t="shared" si="343"/>
        <v>46</v>
      </c>
      <c r="G736" s="3">
        <f t="shared" si="344"/>
        <v>59.532374100723985</v>
      </c>
      <c r="H736" s="3">
        <f t="shared" si="345"/>
        <v>111.95687429327049</v>
      </c>
      <c r="I736">
        <f t="shared" si="330"/>
        <v>1.1195687429327048E-4</v>
      </c>
      <c r="J736" s="4">
        <f t="shared" si="346"/>
        <v>1498.1972603741942</v>
      </c>
      <c r="K736" s="40">
        <f t="shared" si="347"/>
        <v>13.381913972068153</v>
      </c>
      <c r="L736" s="40">
        <f t="shared" si="331"/>
        <v>0</v>
      </c>
      <c r="M736" s="10">
        <f t="shared" si="348"/>
        <v>1.1000936898030846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8.5152247109344188</v>
      </c>
      <c r="Q736" s="42">
        <f t="shared" si="350"/>
        <v>1.5169589946501121</v>
      </c>
      <c r="R736" s="4">
        <f t="shared" si="351"/>
        <v>18536.006435065687</v>
      </c>
      <c r="S736">
        <f t="shared" si="332"/>
        <v>1.8536006435065686E-5</v>
      </c>
      <c r="T736" s="41">
        <f t="shared" si="333"/>
        <v>8.0631452883357549E-4</v>
      </c>
      <c r="U736" s="42">
        <f t="shared" si="352"/>
        <v>3.2913645186488732E-2</v>
      </c>
      <c r="V736" s="42">
        <f t="shared" si="353"/>
        <v>0.12670051874464772</v>
      </c>
      <c r="W736" s="42">
        <f t="shared" si="354"/>
        <v>0.12697679308519563</v>
      </c>
      <c r="X736" s="42">
        <f t="shared" si="355"/>
        <v>-2.7627434054791622E-4</v>
      </c>
      <c r="Y736" s="42">
        <f t="shared" si="359"/>
        <v>2.5719394916336093E-3</v>
      </c>
      <c r="Z736" s="10">
        <f t="shared" si="356"/>
        <v>3.1897471763955547</v>
      </c>
      <c r="AA736">
        <f t="shared" si="334"/>
        <v>1099680.3574024774</v>
      </c>
      <c r="AB736" s="10">
        <f t="shared" si="335"/>
        <v>1.0996803574024774</v>
      </c>
      <c r="AC736" s="10">
        <f t="shared" si="336"/>
        <v>0.9986803574024774</v>
      </c>
      <c r="AD736" s="3">
        <f t="shared" si="337"/>
        <v>144.84124110260731</v>
      </c>
      <c r="AI736" s="94">
        <f t="shared" si="338"/>
        <v>0.12697679308519563</v>
      </c>
    </row>
    <row r="737" spans="2:35">
      <c r="B737" s="39">
        <f t="shared" si="339"/>
        <v>709</v>
      </c>
      <c r="C737" s="42">
        <f t="shared" si="340"/>
        <v>12.751798561148698</v>
      </c>
      <c r="D737" s="10">
        <f t="shared" si="341"/>
        <v>2.2482014388512042</v>
      </c>
      <c r="E737" s="40">
        <f t="shared" si="342"/>
        <v>41.503597122297592</v>
      </c>
      <c r="F737" s="40">
        <f t="shared" si="343"/>
        <v>46</v>
      </c>
      <c r="G737" s="3">
        <f t="shared" si="344"/>
        <v>59.496402877702408</v>
      </c>
      <c r="H737" s="3">
        <f t="shared" si="345"/>
        <v>111.95687429327049</v>
      </c>
      <c r="I737">
        <f t="shared" si="330"/>
        <v>1.1195687429327048E-4</v>
      </c>
      <c r="J737" s="4">
        <f t="shared" si="346"/>
        <v>1500.541341171891</v>
      </c>
      <c r="K737" s="40">
        <f t="shared" si="347"/>
        <v>13.402851326853144</v>
      </c>
      <c r="L737" s="40">
        <f t="shared" si="331"/>
        <v>0</v>
      </c>
      <c r="M737" s="10">
        <f t="shared" si="348"/>
        <v>1.0996803574024774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8.5142039779654795</v>
      </c>
      <c r="Q737" s="42">
        <f t="shared" si="350"/>
        <v>1.5190714189656833</v>
      </c>
      <c r="R737" s="4">
        <f t="shared" si="351"/>
        <v>18385.342055659778</v>
      </c>
      <c r="S737">
        <f t="shared" si="332"/>
        <v>1.8385342055659778E-5</v>
      </c>
      <c r="T737" s="41">
        <f t="shared" si="333"/>
        <v>8.0646519321298134E-4</v>
      </c>
      <c r="U737" s="42">
        <f t="shared" si="352"/>
        <v>3.2646116474552837E-2</v>
      </c>
      <c r="V737" s="42">
        <f t="shared" si="353"/>
        <v>0.12664534770020891</v>
      </c>
      <c r="W737" s="42">
        <f t="shared" si="354"/>
        <v>0.12692426185289682</v>
      </c>
      <c r="X737" s="42">
        <f t="shared" si="355"/>
        <v>-2.7891415268790909E-4</v>
      </c>
      <c r="Y737" s="42">
        <f t="shared" si="359"/>
        <v>2.5713503065955146E-3</v>
      </c>
      <c r="Z737" s="10">
        <f t="shared" si="356"/>
        <v>3.1884206885001181</v>
      </c>
      <c r="AA737">
        <f t="shared" si="334"/>
        <v>1099265.0463034324</v>
      </c>
      <c r="AB737" s="10">
        <f t="shared" si="335"/>
        <v>1.0992650463034324</v>
      </c>
      <c r="AC737" s="10">
        <f t="shared" si="336"/>
        <v>0.99826504630343238</v>
      </c>
      <c r="AD737" s="3">
        <f t="shared" si="337"/>
        <v>144.78100744067186</v>
      </c>
      <c r="AI737" s="94">
        <f t="shared" si="338"/>
        <v>0.12692426185289682</v>
      </c>
    </row>
    <row r="738" spans="2:35">
      <c r="B738" s="39">
        <f t="shared" si="339"/>
        <v>710</v>
      </c>
      <c r="C738" s="42">
        <f t="shared" si="340"/>
        <v>12.769784172659486</v>
      </c>
      <c r="D738" s="10">
        <f t="shared" si="341"/>
        <v>2.230215827340416</v>
      </c>
      <c r="E738" s="40">
        <f t="shared" si="342"/>
        <v>41.539568345319168</v>
      </c>
      <c r="F738" s="40">
        <f t="shared" si="343"/>
        <v>46</v>
      </c>
      <c r="G738" s="3">
        <f t="shared" si="344"/>
        <v>59.460431654680832</v>
      </c>
      <c r="H738" s="3">
        <f t="shared" si="345"/>
        <v>111.95687429327049</v>
      </c>
      <c r="I738">
        <f t="shared" si="330"/>
        <v>1.1195687429327048E-4</v>
      </c>
      <c r="J738" s="4">
        <f t="shared" si="346"/>
        <v>1502.8874544683285</v>
      </c>
      <c r="K738" s="40">
        <f t="shared" si="347"/>
        <v>13.423806835938651</v>
      </c>
      <c r="L738" s="40">
        <f t="shared" si="331"/>
        <v>0</v>
      </c>
      <c r="M738" s="10">
        <f t="shared" si="348"/>
        <v>1.0992650463034324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8.513178095374851</v>
      </c>
      <c r="Q738" s="42">
        <f t="shared" si="350"/>
        <v>1.5211840978394588</v>
      </c>
      <c r="R738" s="4">
        <f t="shared" si="351"/>
        <v>18234.725461907721</v>
      </c>
      <c r="S738">
        <f t="shared" si="332"/>
        <v>1.8234725461907722E-5</v>
      </c>
      <c r="T738" s="41">
        <f t="shared" si="333"/>
        <v>8.066158098067335E-4</v>
      </c>
      <c r="U738" s="42">
        <f t="shared" si="352"/>
        <v>3.2378672613691067E-2</v>
      </c>
      <c r="V738" s="42">
        <f t="shared" si="353"/>
        <v>0.12658992532254831</v>
      </c>
      <c r="W738" s="42">
        <f t="shared" si="354"/>
        <v>0.12687147914390001</v>
      </c>
      <c r="X738" s="42">
        <f t="shared" si="355"/>
        <v>-2.8155382135169882E-4</v>
      </c>
      <c r="Y738" s="42">
        <f t="shared" si="359"/>
        <v>2.570755473785314E-3</v>
      </c>
      <c r="Z738" s="10">
        <f t="shared" si="356"/>
        <v>3.1870878831413822</v>
      </c>
      <c r="AA738">
        <f t="shared" si="334"/>
        <v>1098847.757265022</v>
      </c>
      <c r="AB738" s="10">
        <f t="shared" si="335"/>
        <v>1.0988477572650219</v>
      </c>
      <c r="AC738" s="10">
        <f t="shared" si="336"/>
        <v>0.99784775726502195</v>
      </c>
      <c r="AD738" s="3">
        <f t="shared" si="337"/>
        <v>144.7204869129836</v>
      </c>
      <c r="AI738" s="94">
        <f t="shared" si="338"/>
        <v>0.12687147914390001</v>
      </c>
    </row>
    <row r="739" spans="2:35">
      <c r="B739" s="39">
        <f t="shared" si="339"/>
        <v>711</v>
      </c>
      <c r="C739" s="42">
        <f t="shared" si="340"/>
        <v>12.787769784170274</v>
      </c>
      <c r="D739" s="10">
        <f t="shared" si="341"/>
        <v>2.2122302158296279</v>
      </c>
      <c r="E739" s="40">
        <f t="shared" si="342"/>
        <v>41.575539568340744</v>
      </c>
      <c r="F739" s="40">
        <f t="shared" si="343"/>
        <v>46</v>
      </c>
      <c r="G739" s="3">
        <f t="shared" si="344"/>
        <v>59.424460431659256</v>
      </c>
      <c r="H739" s="3">
        <f t="shared" si="345"/>
        <v>111.95687429327049</v>
      </c>
      <c r="I739">
        <f t="shared" si="330"/>
        <v>1.1195687429327048E-4</v>
      </c>
      <c r="J739" s="4">
        <f t="shared" si="346"/>
        <v>1505.235600263507</v>
      </c>
      <c r="K739" s="40">
        <f t="shared" si="347"/>
        <v>13.444780499324674</v>
      </c>
      <c r="L739" s="40">
        <f t="shared" si="331"/>
        <v>0</v>
      </c>
      <c r="M739" s="10">
        <f t="shared" si="348"/>
        <v>1.0988477572650219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8.5121470610987995</v>
      </c>
      <c r="Q739" s="42">
        <f t="shared" si="350"/>
        <v>1.523297032611578</v>
      </c>
      <c r="R739" s="4">
        <f t="shared" si="351"/>
        <v>18084.156873143886</v>
      </c>
      <c r="S739">
        <f t="shared" si="332"/>
        <v>1.8084156873143885E-5</v>
      </c>
      <c r="T739" s="41">
        <f t="shared" si="333"/>
        <v>8.0676637839549733E-4</v>
      </c>
      <c r="U739" s="42">
        <f t="shared" si="352"/>
        <v>3.2111313993366669E-2</v>
      </c>
      <c r="V739" s="42">
        <f t="shared" si="353"/>
        <v>0.12653425172053576</v>
      </c>
      <c r="W739" s="42">
        <f t="shared" si="354"/>
        <v>0.12681844505467718</v>
      </c>
      <c r="X739" s="42">
        <f t="shared" si="355"/>
        <v>-2.8419333414142489E-4</v>
      </c>
      <c r="Y739" s="42">
        <f t="shared" si="359"/>
        <v>2.570154991807602E-3</v>
      </c>
      <c r="Z739" s="10">
        <f t="shared" si="356"/>
        <v>3.1857487627572487</v>
      </c>
      <c r="AA739">
        <f t="shared" si="334"/>
        <v>1098428.4910505307</v>
      </c>
      <c r="AB739" s="10">
        <f t="shared" si="335"/>
        <v>1.0984284910505306</v>
      </c>
      <c r="AC739" s="10">
        <f t="shared" si="336"/>
        <v>0.99742849105053066</v>
      </c>
      <c r="AD739" s="3">
        <f t="shared" si="337"/>
        <v>144.65967963024374</v>
      </c>
      <c r="AI739" s="94">
        <f t="shared" si="338"/>
        <v>0.12681844505467718</v>
      </c>
    </row>
    <row r="740" spans="2:35">
      <c r="B740" s="39">
        <f t="shared" si="339"/>
        <v>712</v>
      </c>
      <c r="C740" s="42">
        <f t="shared" si="340"/>
        <v>12.805755395681063</v>
      </c>
      <c r="D740" s="10">
        <f t="shared" si="341"/>
        <v>2.1942446043188397</v>
      </c>
      <c r="E740" s="40">
        <f t="shared" si="342"/>
        <v>41.611510791362321</v>
      </c>
      <c r="F740" s="40">
        <f t="shared" si="343"/>
        <v>46</v>
      </c>
      <c r="G740" s="3">
        <f t="shared" si="344"/>
        <v>59.388489208637679</v>
      </c>
      <c r="H740" s="3">
        <f t="shared" si="345"/>
        <v>111.95687429327049</v>
      </c>
      <c r="I740">
        <f t="shared" si="330"/>
        <v>1.1195687429327048E-4</v>
      </c>
      <c r="J740" s="4">
        <f t="shared" si="346"/>
        <v>1507.585778557426</v>
      </c>
      <c r="K740" s="40">
        <f t="shared" si="347"/>
        <v>13.465772317011213</v>
      </c>
      <c r="L740" s="40">
        <f t="shared" si="331"/>
        <v>0</v>
      </c>
      <c r="M740" s="10">
        <f t="shared" si="348"/>
        <v>1.0984284910505306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8.5111108730629947</v>
      </c>
      <c r="Q740" s="42">
        <f t="shared" si="350"/>
        <v>1.5254102246236467</v>
      </c>
      <c r="R740" s="4">
        <f t="shared" si="351"/>
        <v>17933.636508702712</v>
      </c>
      <c r="S740">
        <f t="shared" si="332"/>
        <v>1.7933636508702712E-5</v>
      </c>
      <c r="T740" s="41">
        <f t="shared" si="333"/>
        <v>8.069168987599384E-4</v>
      </c>
      <c r="U740" s="42">
        <f t="shared" si="352"/>
        <v>3.1844041003043055E-2</v>
      </c>
      <c r="V740" s="42">
        <f t="shared" si="353"/>
        <v>0.12647832700350092</v>
      </c>
      <c r="W740" s="42">
        <f t="shared" si="354"/>
        <v>0.12676515968223573</v>
      </c>
      <c r="X740" s="42">
        <f t="shared" si="355"/>
        <v>-2.8683267873480522E-4</v>
      </c>
      <c r="Y740" s="42">
        <f t="shared" si="359"/>
        <v>2.5695488592820995E-3</v>
      </c>
      <c r="Z740" s="10">
        <f t="shared" si="356"/>
        <v>3.1844033297988377</v>
      </c>
      <c r="AA740">
        <f t="shared" si="334"/>
        <v>1098007.2484273817</v>
      </c>
      <c r="AB740" s="10">
        <f t="shared" si="335"/>
        <v>1.0980072484273817</v>
      </c>
      <c r="AC740" s="10">
        <f t="shared" si="336"/>
        <v>0.99700724842738175</v>
      </c>
      <c r="AD740" s="3">
        <f t="shared" si="337"/>
        <v>144.59858570375368</v>
      </c>
      <c r="AI740" s="94">
        <f t="shared" si="338"/>
        <v>0.12676515968223573</v>
      </c>
    </row>
    <row r="741" spans="2:35">
      <c r="B741" s="39">
        <f t="shared" si="339"/>
        <v>713</v>
      </c>
      <c r="C741" s="42">
        <f t="shared" si="340"/>
        <v>12.823741007191851</v>
      </c>
      <c r="D741" s="10">
        <f t="shared" si="341"/>
        <v>2.1762589928080516</v>
      </c>
      <c r="E741" s="40">
        <f t="shared" si="342"/>
        <v>41.647482014383897</v>
      </c>
      <c r="F741" s="40">
        <f t="shared" si="343"/>
        <v>46</v>
      </c>
      <c r="G741" s="3">
        <f t="shared" si="344"/>
        <v>59.352517985616103</v>
      </c>
      <c r="H741" s="3">
        <f t="shared" si="345"/>
        <v>111.95687429327049</v>
      </c>
      <c r="I741">
        <f t="shared" si="330"/>
        <v>1.1195687429327048E-4</v>
      </c>
      <c r="J741" s="4">
        <f t="shared" si="346"/>
        <v>1509.9379893500857</v>
      </c>
      <c r="K741" s="40">
        <f t="shared" si="347"/>
        <v>13.486782288998265</v>
      </c>
      <c r="L741" s="40">
        <f t="shared" si="331"/>
        <v>0</v>
      </c>
      <c r="M741" s="10">
        <f t="shared" si="348"/>
        <v>1.0980072484273817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8.5100695291822923</v>
      </c>
      <c r="Q741" s="42">
        <f t="shared" si="350"/>
        <v>1.5275236752187462</v>
      </c>
      <c r="R741" s="4">
        <f t="shared" si="351"/>
        <v>17783.164587918567</v>
      </c>
      <c r="S741">
        <f t="shared" si="332"/>
        <v>1.7783164587918566E-5</v>
      </c>
      <c r="T741" s="41">
        <f t="shared" si="333"/>
        <v>8.0706737068072262E-4</v>
      </c>
      <c r="U741" s="42">
        <f t="shared" si="352"/>
        <v>3.1576854032183486E-2</v>
      </c>
      <c r="V741" s="42">
        <f t="shared" si="353"/>
        <v>0.12642215128146472</v>
      </c>
      <c r="W741" s="42">
        <f t="shared" si="354"/>
        <v>0.12671162312410897</v>
      </c>
      <c r="X741" s="42">
        <f t="shared" si="355"/>
        <v>-2.8947184264424553E-4</v>
      </c>
      <c r="Y741" s="42">
        <f t="shared" si="359"/>
        <v>2.5689370748439985E-3</v>
      </c>
      <c r="Z741" s="10">
        <f t="shared" si="356"/>
        <v>3.1830515867308864</v>
      </c>
      <c r="AA741">
        <f t="shared" si="334"/>
        <v>1097584.0301672616</v>
      </c>
      <c r="AB741" s="10">
        <f t="shared" si="335"/>
        <v>1.0975840301672617</v>
      </c>
      <c r="AC741" s="10">
        <f t="shared" si="336"/>
        <v>0.99658403016726171</v>
      </c>
      <c r="AD741" s="3">
        <f t="shared" si="337"/>
        <v>144.53720524543317</v>
      </c>
      <c r="AI741" s="94">
        <f t="shared" si="338"/>
        <v>0.12671162312410897</v>
      </c>
    </row>
    <row r="742" spans="2:35">
      <c r="B742" s="39">
        <f t="shared" si="339"/>
        <v>714</v>
      </c>
      <c r="C742" s="42">
        <f t="shared" si="340"/>
        <v>12.841726618702639</v>
      </c>
      <c r="D742" s="10">
        <f t="shared" si="341"/>
        <v>2.1582733812972634</v>
      </c>
      <c r="E742" s="40">
        <f t="shared" si="342"/>
        <v>41.683453237405473</v>
      </c>
      <c r="F742" s="40">
        <f t="shared" si="343"/>
        <v>46</v>
      </c>
      <c r="G742" s="3">
        <f t="shared" si="344"/>
        <v>59.316546762594527</v>
      </c>
      <c r="H742" s="3">
        <f t="shared" si="345"/>
        <v>111.95687429327049</v>
      </c>
      <c r="I742">
        <f t="shared" si="330"/>
        <v>1.1195687429327048E-4</v>
      </c>
      <c r="J742" s="4">
        <f t="shared" si="346"/>
        <v>1512.2922326414862</v>
      </c>
      <c r="K742" s="40">
        <f t="shared" si="347"/>
        <v>13.507810415285837</v>
      </c>
      <c r="L742" s="40">
        <f t="shared" si="331"/>
        <v>0</v>
      </c>
      <c r="M742" s="10">
        <f t="shared" si="348"/>
        <v>1.0975840301672617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8.509023027361021</v>
      </c>
      <c r="Q742" s="42">
        <f t="shared" si="350"/>
        <v>1.5296373857414414</v>
      </c>
      <c r="R742" s="4">
        <f t="shared" si="351"/>
        <v>17632.741330125857</v>
      </c>
      <c r="S742">
        <f t="shared" si="332"/>
        <v>1.7632741330125857E-5</v>
      </c>
      <c r="T742" s="41">
        <f t="shared" si="333"/>
        <v>8.0721779393851535E-4</v>
      </c>
      <c r="U742" s="42">
        <f t="shared" si="352"/>
        <v>3.1309753470251278E-2</v>
      </c>
      <c r="V742" s="42">
        <f t="shared" si="353"/>
        <v>0.12636572466490495</v>
      </c>
      <c r="W742" s="42">
        <f t="shared" si="354"/>
        <v>0.12665783547837201</v>
      </c>
      <c r="X742" s="42">
        <f t="shared" si="355"/>
        <v>-2.9211081346705581E-4</v>
      </c>
      <c r="Y742" s="42">
        <f t="shared" si="359"/>
        <v>2.5683196371437803E-3</v>
      </c>
      <c r="Z742" s="10">
        <f t="shared" si="356"/>
        <v>3.1816935360314984</v>
      </c>
      <c r="AA742">
        <f t="shared" si="334"/>
        <v>1097158.8370460412</v>
      </c>
      <c r="AB742" s="10">
        <f t="shared" si="335"/>
        <v>1.0971588370460412</v>
      </c>
      <c r="AC742" s="10">
        <f t="shared" si="336"/>
        <v>0.99615883704604125</v>
      </c>
      <c r="AD742" s="3">
        <f t="shared" si="337"/>
        <v>144.47553836780875</v>
      </c>
      <c r="AI742" s="94">
        <f t="shared" si="338"/>
        <v>0.12665783547837201</v>
      </c>
    </row>
    <row r="743" spans="2:35">
      <c r="B743" s="39">
        <f t="shared" si="339"/>
        <v>715</v>
      </c>
      <c r="C743" s="42">
        <f t="shared" si="340"/>
        <v>12.859712230213427</v>
      </c>
      <c r="D743" s="10">
        <f t="shared" si="341"/>
        <v>2.1402877697864753</v>
      </c>
      <c r="E743" s="40">
        <f t="shared" si="342"/>
        <v>41.719424460427049</v>
      </c>
      <c r="F743" s="40">
        <f t="shared" si="343"/>
        <v>46</v>
      </c>
      <c r="G743" s="3">
        <f t="shared" si="344"/>
        <v>59.280575539572951</v>
      </c>
      <c r="H743" s="3">
        <f t="shared" si="345"/>
        <v>111.95687429327049</v>
      </c>
      <c r="I743">
        <f t="shared" ref="I743:I806" si="360">H743/1000^2</f>
        <v>1.1195687429327048E-4</v>
      </c>
      <c r="J743" s="4">
        <f t="shared" si="346"/>
        <v>1514.6485084316275</v>
      </c>
      <c r="K743" s="40">
        <f t="shared" si="347"/>
        <v>13.528856695873923</v>
      </c>
      <c r="L743" s="40">
        <f t="shared" ref="L743:L806" si="361">IF((gstar-K743)&lt;0,0,gstar-K743)</f>
        <v>0</v>
      </c>
      <c r="M743" s="10">
        <f t="shared" si="348"/>
        <v>1.0971588370460412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8.5079713654927627</v>
      </c>
      <c r="Q743" s="42">
        <f t="shared" si="350"/>
        <v>1.5317513575377892</v>
      </c>
      <c r="R743" s="4">
        <f t="shared" si="351"/>
        <v>17482.366954658977</v>
      </c>
      <c r="S743">
        <f t="shared" ref="S743:S806" si="362">R743/1000^3</f>
        <v>1.7482366954658977E-5</v>
      </c>
      <c r="T743" s="41">
        <f t="shared" ref="T743:T806" si="363">(vc/1000^3-S743)</f>
        <v>8.0736816831398215E-4</v>
      </c>
      <c r="U743" s="42">
        <f t="shared" si="352"/>
        <v>3.104273970670976E-2</v>
      </c>
      <c r="V743" s="42">
        <f t="shared" si="353"/>
        <v>0.12630904726487618</v>
      </c>
      <c r="W743" s="42">
        <f t="shared" si="354"/>
        <v>0.12660379684363185</v>
      </c>
      <c r="X743" s="42">
        <f t="shared" si="355"/>
        <v>-2.9474957875566532E-4</v>
      </c>
      <c r="Y743" s="42">
        <f t="shared" si="359"/>
        <v>2.5676965448473052E-3</v>
      </c>
      <c r="Z743" s="10">
        <f t="shared" si="356"/>
        <v>3.1803291801922251</v>
      </c>
      <c r="AA743">
        <f t="shared" ref="AA743:AA806" si="364">Z743*rat*to+patm*1000000</f>
        <v>1096731.6698438022</v>
      </c>
      <c r="AB743" s="10">
        <f t="shared" ref="AB743:AB806" si="365">AA743/1000000</f>
        <v>1.0967316698438023</v>
      </c>
      <c r="AC743" s="10">
        <f t="shared" ref="AC743:AC806" si="366">AB743-patm</f>
        <v>0.99573166984380235</v>
      </c>
      <c r="AD743" s="3">
        <f t="shared" ref="AD743:AD806" si="367">AC743*1000000/6895</f>
        <v>144.41358518401773</v>
      </c>
      <c r="AI743" s="94">
        <f t="shared" ref="AI743:AI806" si="368">($M743-patm)*1000000*$I743/SQRT(rat*to)*SQRT(k)*(2/(k+1))^((k+1)/2/(k-1))</f>
        <v>0.12660379684363185</v>
      </c>
    </row>
    <row r="744" spans="2:35">
      <c r="B744" s="39">
        <f t="shared" ref="B744:B807" si="369">1+B743</f>
        <v>716</v>
      </c>
      <c r="C744" s="42">
        <f t="shared" ref="C744:C807" si="370">xincp+C743</f>
        <v>12.877697841724215</v>
      </c>
      <c r="D744" s="10">
        <f t="shared" ref="D744:D807" si="371">(F744-E744)/2</f>
        <v>2.1223021582756871</v>
      </c>
      <c r="E744" s="40">
        <f t="shared" ref="E744:E807" si="372">E743+ci*2*xincp</f>
        <v>41.755395683448626</v>
      </c>
      <c r="F744" s="40">
        <f t="shared" ref="F744:F807" si="373">F743-osi*2*xincp</f>
        <v>46</v>
      </c>
      <c r="G744" s="3">
        <f t="shared" ref="G744:G807" si="374">G743-ei*n*2*xincp</f>
        <v>59.244604316551374</v>
      </c>
      <c r="H744" s="3">
        <f t="shared" ref="H744:H807" si="375">PI()/4*(dto+erate*(two-D744)/two)^2</f>
        <v>111.95687429327049</v>
      </c>
      <c r="I744">
        <f t="shared" si="360"/>
        <v>1.1195687429327048E-4</v>
      </c>
      <c r="J744" s="4">
        <f t="shared" ref="J744:J807" si="376">PI()/4*dc^2-PI()/4*(F744^2-E744^2)</f>
        <v>1517.0068167205097</v>
      </c>
      <c r="K744" s="40">
        <f t="shared" ref="K744:K807" si="377">J744/H744</f>
        <v>13.549921130762527</v>
      </c>
      <c r="L744" s="40">
        <f t="shared" si="361"/>
        <v>0</v>
      </c>
      <c r="M744" s="10">
        <f t="shared" ref="M744:M807" si="378">AB743</f>
        <v>1.0967316698438023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8.5069145414603877</v>
      </c>
      <c r="Q744" s="42">
        <f t="shared" ref="Q744:Q807" si="380">xincp/P744+Q743</f>
        <v>1.5338655919553481</v>
      </c>
      <c r="R744" s="4">
        <f t="shared" ref="R744:R807" si="381">PI()/4*(F744^2-E744^2)*G744</f>
        <v>17332.041680852311</v>
      </c>
      <c r="S744">
        <f t="shared" si="362"/>
        <v>1.7332041680852311E-5</v>
      </c>
      <c r="T744" s="41">
        <f t="shared" si="363"/>
        <v>8.0751849358778882E-4</v>
      </c>
      <c r="U744" s="42">
        <f t="shared" ref="U744:U807" si="382">rhopgrain*R744/1000^2</f>
        <v>3.0775813131022216E-2</v>
      </c>
      <c r="V744" s="42">
        <f t="shared" ref="V744:V807" si="383">(U743-U744)/(Q744-Q743)</f>
        <v>0.12625211919298021</v>
      </c>
      <c r="W744" s="42">
        <f t="shared" ref="W744:W807" si="384">IF(V744&lt;AI744,IF(AB743&gt;pbd,AI744,0),AI744)</f>
        <v>0.12654950731903067</v>
      </c>
      <c r="X744" s="42">
        <f t="shared" ref="X744:X807" si="385">V744-W744</f>
        <v>-2.9738812605045739E-4</v>
      </c>
      <c r="Y744" s="42">
        <f t="shared" si="359"/>
        <v>2.567067796635836E-3</v>
      </c>
      <c r="Z744" s="10">
        <f t="shared" ref="Z744:Z807" si="386">Y744/T744</f>
        <v>3.1789585217180649</v>
      </c>
      <c r="AA744">
        <f t="shared" si="364"/>
        <v>1096302.5293448372</v>
      </c>
      <c r="AB744" s="10">
        <f t="shared" si="365"/>
        <v>1.0963025293448372</v>
      </c>
      <c r="AC744" s="10">
        <f t="shared" si="366"/>
        <v>0.99530252934483721</v>
      </c>
      <c r="AD744" s="3">
        <f t="shared" si="367"/>
        <v>144.35134580780814</v>
      </c>
      <c r="AI744" s="94">
        <f t="shared" si="368"/>
        <v>0.12654950731903067</v>
      </c>
    </row>
    <row r="745" spans="2:35">
      <c r="B745" s="39">
        <f t="shared" si="369"/>
        <v>717</v>
      </c>
      <c r="C745" s="42">
        <f t="shared" si="370"/>
        <v>12.895683453235003</v>
      </c>
      <c r="D745" s="10">
        <f t="shared" si="371"/>
        <v>2.104316546764899</v>
      </c>
      <c r="E745" s="40">
        <f t="shared" si="372"/>
        <v>41.791366906470202</v>
      </c>
      <c r="F745" s="40">
        <f t="shared" si="373"/>
        <v>46</v>
      </c>
      <c r="G745" s="3">
        <f t="shared" si="374"/>
        <v>59.208633093529798</v>
      </c>
      <c r="H745" s="3">
        <f t="shared" si="375"/>
        <v>111.95687429327049</v>
      </c>
      <c r="I745">
        <f t="shared" si="360"/>
        <v>1.1195687429327048E-4</v>
      </c>
      <c r="J745" s="4">
        <f t="shared" si="376"/>
        <v>1519.3671575081323</v>
      </c>
      <c r="K745" s="40">
        <f t="shared" si="377"/>
        <v>13.571003719951644</v>
      </c>
      <c r="L745" s="40">
        <f t="shared" si="361"/>
        <v>0</v>
      </c>
      <c r="M745" s="10">
        <f t="shared" si="378"/>
        <v>1.0963025293448372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8.5058525531360285</v>
      </c>
      <c r="Q745" s="42">
        <f t="shared" si="380"/>
        <v>1.5359800903431853</v>
      </c>
      <c r="R745" s="4">
        <f t="shared" si="381"/>
        <v>17181.765728040285</v>
      </c>
      <c r="S745">
        <f t="shared" si="362"/>
        <v>1.7181765728040285E-5</v>
      </c>
      <c r="T745" s="41">
        <f t="shared" si="363"/>
        <v>8.0766876954060083E-4</v>
      </c>
      <c r="U745" s="42">
        <f t="shared" si="382"/>
        <v>3.0508974132652012E-2</v>
      </c>
      <c r="V745" s="42">
        <f t="shared" si="383"/>
        <v>0.12619494056136046</v>
      </c>
      <c r="W745" s="42">
        <f t="shared" si="384"/>
        <v>0.12649496700424565</v>
      </c>
      <c r="X745" s="42">
        <f t="shared" si="385"/>
        <v>-3.0002644288518177E-4</v>
      </c>
      <c r="Y745" s="42">
        <f t="shared" si="359"/>
        <v>2.5664333912060466E-3</v>
      </c>
      <c r="Z745" s="10">
        <f t="shared" si="386"/>
        <v>3.17758156312745</v>
      </c>
      <c r="AA745">
        <f t="shared" si="364"/>
        <v>1095871.4163376433</v>
      </c>
      <c r="AB745" s="10">
        <f t="shared" si="365"/>
        <v>1.0958714163376433</v>
      </c>
      <c r="AC745" s="10">
        <f t="shared" si="366"/>
        <v>0.99487141633764331</v>
      </c>
      <c r="AD745" s="3">
        <f t="shared" si="367"/>
        <v>144.28882035353783</v>
      </c>
      <c r="AI745" s="94">
        <f t="shared" si="368"/>
        <v>0.12649496700424565</v>
      </c>
    </row>
    <row r="746" spans="2:35">
      <c r="B746" s="39">
        <f t="shared" si="369"/>
        <v>718</v>
      </c>
      <c r="C746" s="42">
        <f t="shared" si="370"/>
        <v>12.913669064745791</v>
      </c>
      <c r="D746" s="10">
        <f t="shared" si="371"/>
        <v>2.0863309352541108</v>
      </c>
      <c r="E746" s="40">
        <f t="shared" si="372"/>
        <v>41.827338129491778</v>
      </c>
      <c r="F746" s="40">
        <f t="shared" si="373"/>
        <v>46</v>
      </c>
      <c r="G746" s="3">
        <f t="shared" si="374"/>
        <v>59.172661870508222</v>
      </c>
      <c r="H746" s="3">
        <f t="shared" si="375"/>
        <v>111.95687429327049</v>
      </c>
      <c r="I746">
        <f t="shared" si="360"/>
        <v>1.1195687429327048E-4</v>
      </c>
      <c r="J746" s="4">
        <f t="shared" si="376"/>
        <v>1521.729530794496</v>
      </c>
      <c r="K746" s="40">
        <f t="shared" si="377"/>
        <v>13.592104463441279</v>
      </c>
      <c r="L746" s="40">
        <f t="shared" si="361"/>
        <v>0</v>
      </c>
      <c r="M746" s="10">
        <f t="shared" si="378"/>
        <v>1.0958714163376433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8.5047853983810331</v>
      </c>
      <c r="Q746" s="42">
        <f t="shared" si="380"/>
        <v>1.5380948540518864</v>
      </c>
      <c r="R746" s="4">
        <f t="shared" si="381"/>
        <v>17031.53931555726</v>
      </c>
      <c r="S746">
        <f t="shared" si="362"/>
        <v>1.703153931555726E-5</v>
      </c>
      <c r="T746" s="41">
        <f t="shared" si="363"/>
        <v>8.0781899595308386E-4</v>
      </c>
      <c r="U746" s="42">
        <f t="shared" si="382"/>
        <v>3.0242223101062407E-2</v>
      </c>
      <c r="V746" s="42">
        <f t="shared" si="383"/>
        <v>0.12613751148275704</v>
      </c>
      <c r="W746" s="42">
        <f t="shared" si="384"/>
        <v>0.12644017599948854</v>
      </c>
      <c r="X746" s="42">
        <f t="shared" si="385"/>
        <v>-3.0266451673149897E-4</v>
      </c>
      <c r="Y746" s="42">
        <f t="shared" si="359"/>
        <v>2.5657933272701513E-3</v>
      </c>
      <c r="Z746" s="10">
        <f t="shared" si="386"/>
        <v>3.1761983069523736</v>
      </c>
      <c r="AA746">
        <f t="shared" si="364"/>
        <v>1095438.3316149646</v>
      </c>
      <c r="AB746" s="10">
        <f t="shared" si="365"/>
        <v>1.0954383316149647</v>
      </c>
      <c r="AC746" s="10">
        <f t="shared" si="366"/>
        <v>0.99443833161496475</v>
      </c>
      <c r="AD746" s="3">
        <f t="shared" si="367"/>
        <v>144.22600893618053</v>
      </c>
      <c r="AI746" s="94">
        <f t="shared" si="368"/>
        <v>0.12644017599948854</v>
      </c>
    </row>
    <row r="747" spans="2:35">
      <c r="B747" s="39">
        <f t="shared" si="369"/>
        <v>719</v>
      </c>
      <c r="C747" s="42">
        <f t="shared" si="370"/>
        <v>12.93165467625658</v>
      </c>
      <c r="D747" s="10">
        <f t="shared" si="371"/>
        <v>2.0683453237433227</v>
      </c>
      <c r="E747" s="40">
        <f t="shared" si="372"/>
        <v>41.863309352513355</v>
      </c>
      <c r="F747" s="40">
        <f t="shared" si="373"/>
        <v>46</v>
      </c>
      <c r="G747" s="3">
        <f t="shared" si="374"/>
        <v>59.136690647486645</v>
      </c>
      <c r="H747" s="3">
        <f t="shared" si="375"/>
        <v>111.95687429327049</v>
      </c>
      <c r="I747">
        <f t="shared" si="360"/>
        <v>1.1195687429327048E-4</v>
      </c>
      <c r="J747" s="4">
        <f t="shared" si="376"/>
        <v>1524.0939365796</v>
      </c>
      <c r="K747" s="40">
        <f t="shared" si="377"/>
        <v>13.613223361231427</v>
      </c>
      <c r="L747" s="40">
        <f t="shared" si="361"/>
        <v>0</v>
      </c>
      <c r="M747" s="10">
        <f t="shared" si="378"/>
        <v>1.0954383316149647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8.5037130750460559</v>
      </c>
      <c r="Q747" s="42">
        <f t="shared" si="380"/>
        <v>1.5402098844335637</v>
      </c>
      <c r="R747" s="4">
        <f t="shared" si="381"/>
        <v>16881.362662737669</v>
      </c>
      <c r="S747">
        <f t="shared" si="362"/>
        <v>1.688136266273767E-5</v>
      </c>
      <c r="T747" s="41">
        <f t="shared" si="363"/>
        <v>8.0796917260590349E-4</v>
      </c>
      <c r="U747" s="42">
        <f t="shared" si="382"/>
        <v>2.9975560425716769E-2</v>
      </c>
      <c r="V747" s="42">
        <f t="shared" si="383"/>
        <v>0.12607983207038798</v>
      </c>
      <c r="W747" s="42">
        <f t="shared" si="384"/>
        <v>0.12638513440551077</v>
      </c>
      <c r="X747" s="42">
        <f t="shared" si="385"/>
        <v>-3.0530233512279792E-4</v>
      </c>
      <c r="Y747" s="42">
        <f t="shared" si="359"/>
        <v>2.5651476035557694E-3</v>
      </c>
      <c r="Z747" s="10">
        <f t="shared" si="386"/>
        <v>3.1748087557381974</v>
      </c>
      <c r="AA747">
        <f t="shared" si="364"/>
        <v>1095003.2759737303</v>
      </c>
      <c r="AB747" s="10">
        <f t="shared" si="365"/>
        <v>1.0950032759737303</v>
      </c>
      <c r="AC747" s="10">
        <f t="shared" si="366"/>
        <v>0.99400327597373028</v>
      </c>
      <c r="AD747" s="3">
        <f t="shared" si="367"/>
        <v>144.16291167131692</v>
      </c>
      <c r="AI747" s="94">
        <f t="shared" si="368"/>
        <v>0.12638513440551077</v>
      </c>
    </row>
    <row r="748" spans="2:35">
      <c r="B748" s="39">
        <f t="shared" si="369"/>
        <v>720</v>
      </c>
      <c r="C748" s="42">
        <f t="shared" si="370"/>
        <v>12.949640287767368</v>
      </c>
      <c r="D748" s="10">
        <f t="shared" si="371"/>
        <v>2.0503597122325345</v>
      </c>
      <c r="E748" s="40">
        <f t="shared" si="372"/>
        <v>41.899280575534931</v>
      </c>
      <c r="F748" s="40">
        <f t="shared" si="373"/>
        <v>46</v>
      </c>
      <c r="G748" s="3">
        <f t="shared" si="374"/>
        <v>59.100719424465069</v>
      </c>
      <c r="H748" s="3">
        <f t="shared" si="375"/>
        <v>111.95687429327049</v>
      </c>
      <c r="I748">
        <f t="shared" si="360"/>
        <v>1.1195687429327048E-4</v>
      </c>
      <c r="J748" s="4">
        <f t="shared" si="376"/>
        <v>1526.4603748634452</v>
      </c>
      <c r="K748" s="40">
        <f t="shared" si="377"/>
        <v>13.634360413322094</v>
      </c>
      <c r="L748" s="40">
        <f t="shared" si="361"/>
        <v>0</v>
      </c>
      <c r="M748" s="10">
        <f t="shared" si="378"/>
        <v>1.0950032759737303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8.5026355809708658</v>
      </c>
      <c r="Q748" s="42">
        <f t="shared" si="380"/>
        <v>1.5423251828418643</v>
      </c>
      <c r="R748" s="4">
        <f t="shared" si="381"/>
        <v>16731.235988915876</v>
      </c>
      <c r="S748">
        <f t="shared" si="362"/>
        <v>1.6731235988915878E-5</v>
      </c>
      <c r="T748" s="41">
        <f t="shared" si="363"/>
        <v>8.0811929927972529E-4</v>
      </c>
      <c r="U748" s="42">
        <f t="shared" si="382"/>
        <v>2.9708986496078362E-2</v>
      </c>
      <c r="V748" s="42">
        <f t="shared" si="383"/>
        <v>0.12602190243813791</v>
      </c>
      <c r="W748" s="42">
        <f t="shared" si="384"/>
        <v>0.12632984232359554</v>
      </c>
      <c r="X748" s="42">
        <f t="shared" si="385"/>
        <v>-3.0793988545763096E-4</v>
      </c>
      <c r="Y748" s="42">
        <f t="shared" si="359"/>
        <v>2.5644962188062087E-3</v>
      </c>
      <c r="Z748" s="10">
        <f t="shared" si="386"/>
        <v>3.173412912043974</v>
      </c>
      <c r="AA748">
        <f t="shared" si="364"/>
        <v>1094566.250215156</v>
      </c>
      <c r="AB748" s="10">
        <f t="shared" si="365"/>
        <v>1.0945662502151561</v>
      </c>
      <c r="AC748" s="10">
        <f t="shared" si="366"/>
        <v>0.9935662502151561</v>
      </c>
      <c r="AD748" s="3">
        <f t="shared" si="367"/>
        <v>144.09952867514954</v>
      </c>
      <c r="AI748" s="94">
        <f t="shared" si="368"/>
        <v>0.12632984232359554</v>
      </c>
    </row>
    <row r="749" spans="2:35">
      <c r="B749" s="39">
        <f t="shared" si="369"/>
        <v>721</v>
      </c>
      <c r="C749" s="42">
        <f t="shared" si="370"/>
        <v>12.967625899278156</v>
      </c>
      <c r="D749" s="10">
        <f t="shared" si="371"/>
        <v>2.0323741007217464</v>
      </c>
      <c r="E749" s="40">
        <f t="shared" si="372"/>
        <v>41.935251798556507</v>
      </c>
      <c r="F749" s="40">
        <f t="shared" si="373"/>
        <v>46</v>
      </c>
      <c r="G749" s="3">
        <f t="shared" si="374"/>
        <v>59.064748201443493</v>
      </c>
      <c r="H749" s="3">
        <f t="shared" si="375"/>
        <v>111.95687429327049</v>
      </c>
      <c r="I749">
        <f t="shared" si="360"/>
        <v>1.1195687429327048E-4</v>
      </c>
      <c r="J749" s="4">
        <f t="shared" si="376"/>
        <v>1528.8288456460309</v>
      </c>
      <c r="K749" s="40">
        <f t="shared" si="377"/>
        <v>13.655515619713276</v>
      </c>
      <c r="L749" s="40">
        <f t="shared" si="361"/>
        <v>0</v>
      </c>
      <c r="M749" s="10">
        <f t="shared" si="378"/>
        <v>1.0945662502151561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8.50155291398457</v>
      </c>
      <c r="Q749" s="42">
        <f t="shared" si="380"/>
        <v>1.5444407506319797</v>
      </c>
      <c r="R749" s="4">
        <f t="shared" si="381"/>
        <v>16581.159513426301</v>
      </c>
      <c r="S749">
        <f t="shared" si="362"/>
        <v>1.6581159513426301E-5</v>
      </c>
      <c r="T749" s="41">
        <f t="shared" si="363"/>
        <v>8.0826937575521484E-4</v>
      </c>
      <c r="U749" s="42">
        <f t="shared" si="382"/>
        <v>2.9442501701610543E-2</v>
      </c>
      <c r="V749" s="42">
        <f t="shared" si="383"/>
        <v>0.12596372270031359</v>
      </c>
      <c r="W749" s="42">
        <f t="shared" si="384"/>
        <v>0.12627429985557104</v>
      </c>
      <c r="X749" s="42">
        <f t="shared" si="385"/>
        <v>-3.1057715525745211E-4</v>
      </c>
      <c r="Y749" s="42">
        <f t="shared" si="359"/>
        <v>2.5638391717802004E-3</v>
      </c>
      <c r="Z749" s="10">
        <f t="shared" si="386"/>
        <v>3.1720107784420892</v>
      </c>
      <c r="AA749">
        <f t="shared" si="364"/>
        <v>1094127.2551446317</v>
      </c>
      <c r="AB749" s="10">
        <f t="shared" si="365"/>
        <v>1.0941272551446317</v>
      </c>
      <c r="AC749" s="10">
        <f t="shared" si="366"/>
        <v>0.99312725514463174</v>
      </c>
      <c r="AD749" s="3">
        <f t="shared" si="367"/>
        <v>144.03586006448612</v>
      </c>
      <c r="AI749" s="94">
        <f t="shared" si="368"/>
        <v>0.12627429985557104</v>
      </c>
    </row>
    <row r="750" spans="2:35">
      <c r="B750" s="39">
        <f t="shared" si="369"/>
        <v>722</v>
      </c>
      <c r="C750" s="42">
        <f t="shared" si="370"/>
        <v>12.985611510788944</v>
      </c>
      <c r="D750" s="10">
        <f t="shared" si="371"/>
        <v>2.0143884892109583</v>
      </c>
      <c r="E750" s="40">
        <f t="shared" si="372"/>
        <v>41.971223021578083</v>
      </c>
      <c r="F750" s="40">
        <f t="shared" si="373"/>
        <v>46</v>
      </c>
      <c r="G750" s="3">
        <f t="shared" si="374"/>
        <v>59.028776978421917</v>
      </c>
      <c r="H750" s="3">
        <f t="shared" si="375"/>
        <v>111.95687429327049</v>
      </c>
      <c r="I750">
        <f t="shared" si="360"/>
        <v>1.1195687429327048E-4</v>
      </c>
      <c r="J750" s="4">
        <f t="shared" si="376"/>
        <v>1531.1993489273573</v>
      </c>
      <c r="K750" s="40">
        <f t="shared" si="377"/>
        <v>13.676688980404974</v>
      </c>
      <c r="L750" s="40">
        <f t="shared" si="361"/>
        <v>0</v>
      </c>
      <c r="M750" s="10">
        <f t="shared" si="378"/>
        <v>1.0941272551446317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8.5004650719053156</v>
      </c>
      <c r="Q750" s="42">
        <f t="shared" si="380"/>
        <v>1.5465565891606541</v>
      </c>
      <c r="R750" s="4">
        <f t="shared" si="381"/>
        <v>16431.133455603325</v>
      </c>
      <c r="S750">
        <f t="shared" si="362"/>
        <v>1.6431133455603325E-5</v>
      </c>
      <c r="T750" s="41">
        <f t="shared" si="363"/>
        <v>8.0841940181303781E-4</v>
      </c>
      <c r="U750" s="42">
        <f t="shared" si="382"/>
        <v>2.9176106431776601E-2</v>
      </c>
      <c r="V750" s="42">
        <f t="shared" si="383"/>
        <v>0.12590529297188252</v>
      </c>
      <c r="W750" s="42">
        <f t="shared" si="384"/>
        <v>0.12621850710379576</v>
      </c>
      <c r="X750" s="42">
        <f t="shared" si="385"/>
        <v>-3.1321413191323644E-4</v>
      </c>
      <c r="Y750" s="42">
        <f t="shared" si="359"/>
        <v>2.5631764612521731E-3</v>
      </c>
      <c r="Z750" s="10">
        <f t="shared" si="386"/>
        <v>3.170602357518574</v>
      </c>
      <c r="AA750">
        <f t="shared" si="364"/>
        <v>1093686.2915718199</v>
      </c>
      <c r="AB750" s="10">
        <f t="shared" si="365"/>
        <v>1.09368629157182</v>
      </c>
      <c r="AC750" s="10">
        <f t="shared" si="366"/>
        <v>0.99268629157181998</v>
      </c>
      <c r="AD750" s="3">
        <f t="shared" si="367"/>
        <v>143.97190595675417</v>
      </c>
      <c r="AI750" s="94">
        <f t="shared" si="368"/>
        <v>0.12621850710379576</v>
      </c>
    </row>
    <row r="751" spans="2:35">
      <c r="B751" s="39">
        <f t="shared" si="369"/>
        <v>723</v>
      </c>
      <c r="C751" s="42">
        <f t="shared" si="370"/>
        <v>13.003597122299732</v>
      </c>
      <c r="D751" s="10">
        <f t="shared" si="371"/>
        <v>1.9964028777001701</v>
      </c>
      <c r="E751" s="40">
        <f t="shared" si="372"/>
        <v>42.00719424459966</v>
      </c>
      <c r="F751" s="40">
        <f t="shared" si="373"/>
        <v>46</v>
      </c>
      <c r="G751" s="3">
        <f t="shared" si="374"/>
        <v>58.99280575540034</v>
      </c>
      <c r="H751" s="3">
        <f t="shared" si="375"/>
        <v>111.95687429327049</v>
      </c>
      <c r="I751">
        <f t="shared" si="360"/>
        <v>1.1195687429327048E-4</v>
      </c>
      <c r="J751" s="4">
        <f t="shared" si="376"/>
        <v>1533.5718847074247</v>
      </c>
      <c r="K751" s="40">
        <f t="shared" si="377"/>
        <v>13.697880495397188</v>
      </c>
      <c r="L751" s="40">
        <f t="shared" si="361"/>
        <v>0</v>
      </c>
      <c r="M751" s="10">
        <f t="shared" si="378"/>
        <v>1.09368629157182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8.4993720525404992</v>
      </c>
      <c r="Q751" s="42">
        <f t="shared" si="380"/>
        <v>1.5486726997861928</v>
      </c>
      <c r="R751" s="4">
        <f t="shared" si="381"/>
        <v>16281.158034781347</v>
      </c>
      <c r="S751">
        <f t="shared" si="362"/>
        <v>1.6281158034781346E-5</v>
      </c>
      <c r="T751" s="41">
        <f t="shared" si="363"/>
        <v>8.0856937723385979E-4</v>
      </c>
      <c r="U751" s="42">
        <f t="shared" si="382"/>
        <v>2.8909801076039847E-2</v>
      </c>
      <c r="V751" s="42">
        <f t="shared" si="383"/>
        <v>0.12584661336831376</v>
      </c>
      <c r="W751" s="42">
        <f t="shared" si="384"/>
        <v>0.12616246417117147</v>
      </c>
      <c r="X751" s="42">
        <f t="shared" si="385"/>
        <v>-3.1585080285770339E-4</v>
      </c>
      <c r="Y751" s="42">
        <f t="shared" si="359"/>
        <v>2.5625080860121612E-3</v>
      </c>
      <c r="Z751" s="10">
        <f t="shared" si="386"/>
        <v>3.1691876518729645</v>
      </c>
      <c r="AA751">
        <f t="shared" si="364"/>
        <v>1093243.3603106115</v>
      </c>
      <c r="AB751" s="10">
        <f t="shared" si="365"/>
        <v>1.0932433603106115</v>
      </c>
      <c r="AC751" s="10">
        <f t="shared" si="366"/>
        <v>0.99224336031061156</v>
      </c>
      <c r="AD751" s="3">
        <f t="shared" si="367"/>
        <v>143.90766646999441</v>
      </c>
      <c r="AI751" s="94">
        <f t="shared" si="368"/>
        <v>0.12616246417117147</v>
      </c>
    </row>
    <row r="752" spans="2:35">
      <c r="B752" s="39">
        <f t="shared" si="369"/>
        <v>724</v>
      </c>
      <c r="C752" s="42">
        <f t="shared" si="370"/>
        <v>13.02158273381052</v>
      </c>
      <c r="D752" s="10">
        <f t="shared" si="371"/>
        <v>1.978417266189382</v>
      </c>
      <c r="E752" s="40">
        <f t="shared" si="372"/>
        <v>42.043165467621236</v>
      </c>
      <c r="F752" s="40">
        <f t="shared" si="373"/>
        <v>46</v>
      </c>
      <c r="G752" s="3">
        <f t="shared" si="374"/>
        <v>58.956834532378764</v>
      </c>
      <c r="H752" s="3">
        <f t="shared" si="375"/>
        <v>111.95687429327049</v>
      </c>
      <c r="I752">
        <f t="shared" si="360"/>
        <v>1.1195687429327048E-4</v>
      </c>
      <c r="J752" s="4">
        <f t="shared" si="376"/>
        <v>1535.9464529862325</v>
      </c>
      <c r="K752" s="40">
        <f t="shared" si="377"/>
        <v>13.719090164689916</v>
      </c>
      <c r="L752" s="40">
        <f t="shared" si="361"/>
        <v>0</v>
      </c>
      <c r="M752" s="10">
        <f t="shared" si="378"/>
        <v>1.0932433603106115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8.4982738536866353</v>
      </c>
      <c r="Q752" s="42">
        <f t="shared" si="380"/>
        <v>1.5507890838684715</v>
      </c>
      <c r="R752" s="4">
        <f t="shared" si="381"/>
        <v>16131.233470294774</v>
      </c>
      <c r="S752">
        <f t="shared" si="362"/>
        <v>1.6131233470294775E-5</v>
      </c>
      <c r="T752" s="41">
        <f t="shared" si="363"/>
        <v>8.0871930179834636E-4</v>
      </c>
      <c r="U752" s="42">
        <f t="shared" si="382"/>
        <v>2.8643586023863618E-2</v>
      </c>
      <c r="V752" s="42">
        <f t="shared" si="383"/>
        <v>0.12578768400563761</v>
      </c>
      <c r="W752" s="42">
        <f t="shared" si="384"/>
        <v>0.12610617116113704</v>
      </c>
      <c r="X752" s="42">
        <f t="shared" si="385"/>
        <v>-3.1848715549942508E-4</v>
      </c>
      <c r="Y752" s="42">
        <f t="shared" si="359"/>
        <v>2.5618340448658522E-3</v>
      </c>
      <c r="Z752" s="10">
        <f t="shared" si="386"/>
        <v>3.1677666641183295</v>
      </c>
      <c r="AA752">
        <f t="shared" si="364"/>
        <v>1092798.4621791344</v>
      </c>
      <c r="AB752" s="10">
        <f t="shared" si="365"/>
        <v>1.0927984621791345</v>
      </c>
      <c r="AC752" s="10">
        <f t="shared" si="366"/>
        <v>0.99179846217913448</v>
      </c>
      <c r="AD752" s="3">
        <f t="shared" si="367"/>
        <v>143.84314172286216</v>
      </c>
      <c r="AI752" s="94">
        <f t="shared" si="368"/>
        <v>0.12610617116113704</v>
      </c>
    </row>
    <row r="753" spans="2:35">
      <c r="B753" s="39">
        <f t="shared" si="369"/>
        <v>725</v>
      </c>
      <c r="C753" s="42">
        <f t="shared" si="370"/>
        <v>13.039568345321308</v>
      </c>
      <c r="D753" s="10">
        <f t="shared" si="371"/>
        <v>1.9604316546785938</v>
      </c>
      <c r="E753" s="40">
        <f t="shared" si="372"/>
        <v>42.079136690642812</v>
      </c>
      <c r="F753" s="40">
        <f t="shared" si="373"/>
        <v>46</v>
      </c>
      <c r="G753" s="3">
        <f t="shared" si="374"/>
        <v>58.920863309357188</v>
      </c>
      <c r="H753" s="3">
        <f t="shared" si="375"/>
        <v>111.95687429327049</v>
      </c>
      <c r="I753">
        <f t="shared" si="360"/>
        <v>1.1195687429327048E-4</v>
      </c>
      <c r="J753" s="4">
        <f t="shared" si="376"/>
        <v>1538.3230537637812</v>
      </c>
      <c r="K753" s="40">
        <f t="shared" si="377"/>
        <v>13.740317988283163</v>
      </c>
      <c r="L753" s="40">
        <f t="shared" si="361"/>
        <v>0</v>
      </c>
      <c r="M753" s="10">
        <f t="shared" si="378"/>
        <v>1.0927984621791345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8.4971704731293407</v>
      </c>
      <c r="Q753" s="42">
        <f t="shared" si="380"/>
        <v>1.5529057427689448</v>
      </c>
      <c r="R753" s="4">
        <f t="shared" si="381"/>
        <v>15981.359981477997</v>
      </c>
      <c r="S753">
        <f t="shared" si="362"/>
        <v>1.5981359981477998E-5</v>
      </c>
      <c r="T753" s="41">
        <f t="shared" si="363"/>
        <v>8.0886917528716319E-4</v>
      </c>
      <c r="U753" s="42">
        <f t="shared" si="382"/>
        <v>2.837746166471122E-2</v>
      </c>
      <c r="V753" s="42">
        <f t="shared" si="383"/>
        <v>0.12572850500044713</v>
      </c>
      <c r="W753" s="42">
        <f t="shared" si="384"/>
        <v>0.12604962817766999</v>
      </c>
      <c r="X753" s="42">
        <f t="shared" si="385"/>
        <v>-3.2112317722285399E-4</v>
      </c>
      <c r="Y753" s="42">
        <f t="shared" si="359"/>
        <v>2.561154336634635E-3</v>
      </c>
      <c r="Z753" s="10">
        <f t="shared" si="386"/>
        <v>3.1663393968813054</v>
      </c>
      <c r="AA753">
        <f t="shared" si="364"/>
        <v>1092351.5979997637</v>
      </c>
      <c r="AB753" s="10">
        <f t="shared" si="365"/>
        <v>1.0923515979997638</v>
      </c>
      <c r="AC753" s="10">
        <f t="shared" si="366"/>
        <v>0.9913515979997638</v>
      </c>
      <c r="AD753" s="3">
        <f t="shared" si="367"/>
        <v>143.77833183462855</v>
      </c>
      <c r="AI753" s="94">
        <f t="shared" si="368"/>
        <v>0.12604962817766999</v>
      </c>
    </row>
    <row r="754" spans="2:35">
      <c r="B754" s="39">
        <f t="shared" si="369"/>
        <v>726</v>
      </c>
      <c r="C754" s="42">
        <f t="shared" si="370"/>
        <v>13.057553956832097</v>
      </c>
      <c r="D754" s="10">
        <f t="shared" si="371"/>
        <v>1.9424460431678057</v>
      </c>
      <c r="E754" s="40">
        <f t="shared" si="372"/>
        <v>42.115107913664389</v>
      </c>
      <c r="F754" s="40">
        <f t="shared" si="373"/>
        <v>46</v>
      </c>
      <c r="G754" s="3">
        <f t="shared" si="374"/>
        <v>58.884892086335611</v>
      </c>
      <c r="H754" s="3">
        <f t="shared" si="375"/>
        <v>111.95687429327049</v>
      </c>
      <c r="I754">
        <f t="shared" si="360"/>
        <v>1.1195687429327048E-4</v>
      </c>
      <c r="J754" s="4">
        <f t="shared" si="376"/>
        <v>1540.7016870400707</v>
      </c>
      <c r="K754" s="40">
        <f t="shared" si="377"/>
        <v>13.761563966176924</v>
      </c>
      <c r="L754" s="40">
        <f t="shared" si="361"/>
        <v>0</v>
      </c>
      <c r="M754" s="10">
        <f t="shared" si="378"/>
        <v>1.0923515979997638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8.4960619086433411</v>
      </c>
      <c r="Q754" s="42">
        <f t="shared" si="380"/>
        <v>1.5550226778506548</v>
      </c>
      <c r="R754" s="4">
        <f t="shared" si="381"/>
        <v>15831.537787665406</v>
      </c>
      <c r="S754">
        <f t="shared" si="362"/>
        <v>1.5831537787665404E-5</v>
      </c>
      <c r="T754" s="41">
        <f t="shared" si="363"/>
        <v>8.0901899748097575E-4</v>
      </c>
      <c r="U754" s="42">
        <f t="shared" si="382"/>
        <v>2.8111428388045954E-2</v>
      </c>
      <c r="V754" s="42">
        <f t="shared" si="383"/>
        <v>0.12566907646991379</v>
      </c>
      <c r="W754" s="42">
        <f t="shared" si="384"/>
        <v>0.12599283532528763</v>
      </c>
      <c r="X754" s="42">
        <f t="shared" si="385"/>
        <v>-3.2375885537383464E-4</v>
      </c>
      <c r="Y754" s="42">
        <f t="shared" si="359"/>
        <v>2.56046896015568E-3</v>
      </c>
      <c r="Z754" s="10">
        <f t="shared" si="386"/>
        <v>3.164905852802165</v>
      </c>
      <c r="AA754">
        <f t="shared" si="364"/>
        <v>1091902.7685991444</v>
      </c>
      <c r="AB754" s="10">
        <f t="shared" si="365"/>
        <v>1.0919027685991445</v>
      </c>
      <c r="AC754" s="10">
        <f t="shared" si="366"/>
        <v>0.9909027685991445</v>
      </c>
      <c r="AD754" s="3">
        <f t="shared" si="367"/>
        <v>143.71323692518413</v>
      </c>
      <c r="AI754" s="94">
        <f t="shared" si="368"/>
        <v>0.12599283532528763</v>
      </c>
    </row>
    <row r="755" spans="2:35">
      <c r="B755" s="39">
        <f t="shared" si="369"/>
        <v>727</v>
      </c>
      <c r="C755" s="42">
        <f t="shared" si="370"/>
        <v>13.075539568342885</v>
      </c>
      <c r="D755" s="10">
        <f t="shared" si="371"/>
        <v>1.9244604316570175</v>
      </c>
      <c r="E755" s="40">
        <f t="shared" si="372"/>
        <v>42.151079136685965</v>
      </c>
      <c r="F755" s="40">
        <f t="shared" si="373"/>
        <v>46</v>
      </c>
      <c r="G755" s="3">
        <f t="shared" si="374"/>
        <v>58.848920863314035</v>
      </c>
      <c r="H755" s="3">
        <f t="shared" si="375"/>
        <v>111.95687429327049</v>
      </c>
      <c r="I755">
        <f t="shared" si="360"/>
        <v>1.1195687429327048E-4</v>
      </c>
      <c r="J755" s="4">
        <f t="shared" si="376"/>
        <v>1543.0823528151009</v>
      </c>
      <c r="K755" s="40">
        <f t="shared" si="377"/>
        <v>13.782828098371201</v>
      </c>
      <c r="L755" s="40">
        <f t="shared" si="361"/>
        <v>0</v>
      </c>
      <c r="M755" s="10">
        <f t="shared" si="378"/>
        <v>1.0919027685991445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8.4949481579924964</v>
      </c>
      <c r="Q755" s="42">
        <f t="shared" si="380"/>
        <v>1.5571398904782405</v>
      </c>
      <c r="R755" s="4">
        <f t="shared" si="381"/>
        <v>15681.767108191394</v>
      </c>
      <c r="S755">
        <f t="shared" si="362"/>
        <v>1.5681767108191396E-5</v>
      </c>
      <c r="T755" s="41">
        <f t="shared" si="363"/>
        <v>8.0916876816044983E-4</v>
      </c>
      <c r="U755" s="42">
        <f t="shared" si="382"/>
        <v>2.7845486583331129E-2</v>
      </c>
      <c r="V755" s="42">
        <f t="shared" si="383"/>
        <v>0.1256093985317315</v>
      </c>
      <c r="W755" s="42">
        <f t="shared" si="384"/>
        <v>0.12593579270904989</v>
      </c>
      <c r="X755" s="42">
        <f t="shared" si="385"/>
        <v>-3.2639417731838982E-4</v>
      </c>
      <c r="Y755" s="42">
        <f t="shared" si="359"/>
        <v>2.5597779142818911E-3</v>
      </c>
      <c r="Z755" s="10">
        <f t="shared" si="386"/>
        <v>3.1634660345347307</v>
      </c>
      <c r="AA755">
        <f t="shared" si="364"/>
        <v>1091451.9748081644</v>
      </c>
      <c r="AB755" s="10">
        <f t="shared" si="365"/>
        <v>1.0914519748081644</v>
      </c>
      <c r="AC755" s="10">
        <f t="shared" si="366"/>
        <v>0.99045197480816438</v>
      </c>
      <c r="AD755" s="3">
        <f t="shared" si="367"/>
        <v>143.64785711503472</v>
      </c>
      <c r="AI755" s="94">
        <f t="shared" si="368"/>
        <v>0.12593579270904989</v>
      </c>
    </row>
    <row r="756" spans="2:35">
      <c r="B756" s="39">
        <f t="shared" si="369"/>
        <v>728</v>
      </c>
      <c r="C756" s="42">
        <f t="shared" si="370"/>
        <v>13.093525179853673</v>
      </c>
      <c r="D756" s="10">
        <f t="shared" si="371"/>
        <v>1.9064748201462294</v>
      </c>
      <c r="E756" s="40">
        <f t="shared" si="372"/>
        <v>42.187050359707541</v>
      </c>
      <c r="F756" s="40">
        <f t="shared" si="373"/>
        <v>46</v>
      </c>
      <c r="G756" s="3">
        <f t="shared" si="374"/>
        <v>58.812949640292459</v>
      </c>
      <c r="H756" s="3">
        <f t="shared" si="375"/>
        <v>111.95687429327049</v>
      </c>
      <c r="I756">
        <f t="shared" si="360"/>
        <v>1.1195687429327048E-4</v>
      </c>
      <c r="J756" s="4">
        <f t="shared" si="376"/>
        <v>1545.4650510888719</v>
      </c>
      <c r="K756" s="40">
        <f t="shared" si="377"/>
        <v>13.804110384865995</v>
      </c>
      <c r="L756" s="40">
        <f t="shared" si="361"/>
        <v>0</v>
      </c>
      <c r="M756" s="10">
        <f t="shared" si="378"/>
        <v>1.0914519748081644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8.4938292189296991</v>
      </c>
      <c r="Q756" s="42">
        <f t="shared" si="380"/>
        <v>1.5592573820179461</v>
      </c>
      <c r="R756" s="4">
        <f t="shared" si="381"/>
        <v>15532.048162390385</v>
      </c>
      <c r="S756">
        <f t="shared" si="362"/>
        <v>1.5532048162390386E-5</v>
      </c>
      <c r="T756" s="41">
        <f t="shared" si="363"/>
        <v>8.0931848710625079E-4</v>
      </c>
      <c r="U756" s="42">
        <f t="shared" si="382"/>
        <v>2.7579636640030113E-2</v>
      </c>
      <c r="V756" s="42">
        <f t="shared" si="383"/>
        <v>0.12554947130413865</v>
      </c>
      <c r="W756" s="42">
        <f t="shared" si="384"/>
        <v>0.12587850043455592</v>
      </c>
      <c r="X756" s="42">
        <f t="shared" si="385"/>
        <v>-3.2902913041726878E-4</v>
      </c>
      <c r="Y756" s="42">
        <f t="shared" si="359"/>
        <v>2.5590811978819161E-3</v>
      </c>
      <c r="Z756" s="10">
        <f t="shared" si="386"/>
        <v>3.1620199447463615</v>
      </c>
      <c r="AA756">
        <f t="shared" si="364"/>
        <v>1090999.2174619483</v>
      </c>
      <c r="AB756" s="10">
        <f t="shared" si="365"/>
        <v>1.0909992174619483</v>
      </c>
      <c r="AC756" s="10">
        <f t="shared" si="366"/>
        <v>0.9899992174619483</v>
      </c>
      <c r="AD756" s="3">
        <f t="shared" si="367"/>
        <v>143.58219252530068</v>
      </c>
      <c r="AI756" s="94">
        <f t="shared" si="368"/>
        <v>0.12587850043455592</v>
      </c>
    </row>
    <row r="757" spans="2:35">
      <c r="B757" s="39">
        <f t="shared" si="369"/>
        <v>729</v>
      </c>
      <c r="C757" s="42">
        <f t="shared" si="370"/>
        <v>13.111510791364461</v>
      </c>
      <c r="D757" s="10">
        <f t="shared" si="371"/>
        <v>1.8884892086354412</v>
      </c>
      <c r="E757" s="40">
        <f t="shared" si="372"/>
        <v>42.223021582729118</v>
      </c>
      <c r="F757" s="40">
        <f t="shared" si="373"/>
        <v>46</v>
      </c>
      <c r="G757" s="3">
        <f t="shared" si="374"/>
        <v>58.776978417270882</v>
      </c>
      <c r="H757" s="3">
        <f t="shared" si="375"/>
        <v>111.95687429327049</v>
      </c>
      <c r="I757">
        <f t="shared" si="360"/>
        <v>1.1195687429327048E-4</v>
      </c>
      <c r="J757" s="4">
        <f t="shared" si="376"/>
        <v>1547.8497818613837</v>
      </c>
      <c r="K757" s="40">
        <f t="shared" si="377"/>
        <v>13.825410825661304</v>
      </c>
      <c r="L757" s="40">
        <f t="shared" si="361"/>
        <v>0</v>
      </c>
      <c r="M757" s="10">
        <f t="shared" si="378"/>
        <v>1.0909992174619483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8.4927050891968427</v>
      </c>
      <c r="Q757" s="42">
        <f t="shared" si="380"/>
        <v>1.5613751538376299</v>
      </c>
      <c r="R757" s="4">
        <f t="shared" si="381"/>
        <v>15382.381169596736</v>
      </c>
      <c r="S757">
        <f t="shared" si="362"/>
        <v>1.5382381169596736E-5</v>
      </c>
      <c r="T757" s="41">
        <f t="shared" si="363"/>
        <v>8.0946815409904443E-4</v>
      </c>
      <c r="U757" s="42">
        <f t="shared" si="382"/>
        <v>2.7313878947606139E-2</v>
      </c>
      <c r="V757" s="42">
        <f t="shared" si="383"/>
        <v>0.12548929490602323</v>
      </c>
      <c r="W757" s="42">
        <f t="shared" si="384"/>
        <v>0.12582095860794343</v>
      </c>
      <c r="X757" s="42">
        <f t="shared" si="385"/>
        <v>-3.3166370192019845E-4</v>
      </c>
      <c r="Y757" s="42">
        <f t="shared" si="359"/>
        <v>2.5583788098403775E-3</v>
      </c>
      <c r="Z757" s="10">
        <f t="shared" si="386"/>
        <v>3.1605675861182068</v>
      </c>
      <c r="AA757">
        <f t="shared" si="364"/>
        <v>1090544.4973999397</v>
      </c>
      <c r="AB757" s="10">
        <f t="shared" si="365"/>
        <v>1.0905444973999396</v>
      </c>
      <c r="AC757" s="10">
        <f t="shared" si="366"/>
        <v>0.98954449739993966</v>
      </c>
      <c r="AD757" s="3">
        <f t="shared" si="367"/>
        <v>143.51624327772873</v>
      </c>
      <c r="AI757" s="94">
        <f t="shared" si="368"/>
        <v>0.12582095860794343</v>
      </c>
    </row>
    <row r="758" spans="2:35">
      <c r="B758" s="39">
        <f t="shared" si="369"/>
        <v>730</v>
      </c>
      <c r="C758" s="42">
        <f t="shared" si="370"/>
        <v>13.129496402875249</v>
      </c>
      <c r="D758" s="10">
        <f t="shared" si="371"/>
        <v>1.8705035971246531</v>
      </c>
      <c r="E758" s="40">
        <f t="shared" si="372"/>
        <v>42.258992805750694</v>
      </c>
      <c r="F758" s="40">
        <f t="shared" si="373"/>
        <v>46</v>
      </c>
      <c r="G758" s="3">
        <f t="shared" si="374"/>
        <v>58.741007194249306</v>
      </c>
      <c r="H758" s="3">
        <f t="shared" si="375"/>
        <v>111.95687429327049</v>
      </c>
      <c r="I758">
        <f t="shared" si="360"/>
        <v>1.1195687429327048E-4</v>
      </c>
      <c r="J758" s="4">
        <f t="shared" si="376"/>
        <v>1550.2365451326359</v>
      </c>
      <c r="K758" s="40">
        <f t="shared" si="377"/>
        <v>13.846729420757129</v>
      </c>
      <c r="L758" s="40">
        <f t="shared" si="361"/>
        <v>0</v>
      </c>
      <c r="M758" s="10">
        <f t="shared" si="378"/>
        <v>1.0905444973999396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8.4915757665249831</v>
      </c>
      <c r="Q758" s="42">
        <f t="shared" si="380"/>
        <v>1.563493207306774</v>
      </c>
      <c r="R758" s="4">
        <f t="shared" si="381"/>
        <v>15232.76634914488</v>
      </c>
      <c r="S758">
        <f t="shared" si="362"/>
        <v>1.523276634914488E-5</v>
      </c>
      <c r="T758" s="41">
        <f t="shared" si="363"/>
        <v>8.0961776891949632E-4</v>
      </c>
      <c r="U758" s="42">
        <f t="shared" si="382"/>
        <v>2.7048213895522599E-2</v>
      </c>
      <c r="V758" s="42">
        <f t="shared" si="383"/>
        <v>0.12542886945668066</v>
      </c>
      <c r="W758" s="42">
        <f t="shared" si="384"/>
        <v>0.12576316733589893</v>
      </c>
      <c r="X758" s="42">
        <f t="shared" si="385"/>
        <v>-3.3429787921826493E-4</v>
      </c>
      <c r="Y758" s="42">
        <f t="shared" si="359"/>
        <v>2.5576707490575718E-3</v>
      </c>
      <c r="Z758" s="10">
        <f t="shared" si="386"/>
        <v>3.1591089613448093</v>
      </c>
      <c r="AA758">
        <f t="shared" si="364"/>
        <v>1090087.8154657751</v>
      </c>
      <c r="AB758" s="10">
        <f t="shared" si="365"/>
        <v>1.0900878154657752</v>
      </c>
      <c r="AC758" s="10">
        <f t="shared" si="366"/>
        <v>0.98908781546577518</v>
      </c>
      <c r="AD758" s="3">
        <f t="shared" si="367"/>
        <v>143.45000949467371</v>
      </c>
      <c r="AI758" s="94">
        <f t="shared" si="368"/>
        <v>0.12576316733589893</v>
      </c>
    </row>
    <row r="759" spans="2:35">
      <c r="B759" s="39">
        <f t="shared" si="369"/>
        <v>731</v>
      </c>
      <c r="C759" s="42">
        <f t="shared" si="370"/>
        <v>13.147482014386037</v>
      </c>
      <c r="D759" s="10">
        <f t="shared" si="371"/>
        <v>1.8525179856138649</v>
      </c>
      <c r="E759" s="40">
        <f t="shared" si="372"/>
        <v>42.29496402877227</v>
      </c>
      <c r="F759" s="40">
        <f t="shared" si="373"/>
        <v>46</v>
      </c>
      <c r="G759" s="3">
        <f t="shared" si="374"/>
        <v>58.70503597122773</v>
      </c>
      <c r="H759" s="3">
        <f t="shared" si="375"/>
        <v>111.95687429327049</v>
      </c>
      <c r="I759">
        <f t="shared" si="360"/>
        <v>1.1195687429327048E-4</v>
      </c>
      <c r="J759" s="4">
        <f t="shared" si="376"/>
        <v>1552.6253409026292</v>
      </c>
      <c r="K759" s="40">
        <f t="shared" si="377"/>
        <v>13.868066170153471</v>
      </c>
      <c r="L759" s="40">
        <f t="shared" si="361"/>
        <v>0</v>
      </c>
      <c r="M759" s="10">
        <f t="shared" si="378"/>
        <v>1.0900878154657752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8.4904412486340046</v>
      </c>
      <c r="Q759" s="42">
        <f t="shared" si="380"/>
        <v>1.5656115437964919</v>
      </c>
      <c r="R759" s="4">
        <f t="shared" si="381"/>
        <v>15083.203920369182</v>
      </c>
      <c r="S759">
        <f t="shared" si="362"/>
        <v>1.5083203920369182E-5</v>
      </c>
      <c r="T759" s="41">
        <f t="shared" si="363"/>
        <v>8.0976733134827204E-4</v>
      </c>
      <c r="U759" s="42">
        <f t="shared" si="382"/>
        <v>2.6782641873242741E-2</v>
      </c>
      <c r="V759" s="42">
        <f t="shared" si="383"/>
        <v>0.12536819507613711</v>
      </c>
      <c r="W759" s="42">
        <f t="shared" si="384"/>
        <v>0.12570512672564185</v>
      </c>
      <c r="X759" s="42">
        <f t="shared" si="385"/>
        <v>-3.369316495047403E-4</v>
      </c>
      <c r="Y759" s="42">
        <f t="shared" si="359"/>
        <v>2.5569570144498852E-3</v>
      </c>
      <c r="Z759" s="10">
        <f t="shared" si="386"/>
        <v>3.1576440731345903</v>
      </c>
      <c r="AA759">
        <f t="shared" si="364"/>
        <v>1089629.172507436</v>
      </c>
      <c r="AB759" s="10">
        <f t="shared" si="365"/>
        <v>1.0896291725074361</v>
      </c>
      <c r="AC759" s="10">
        <f t="shared" si="366"/>
        <v>0.98862917250743609</v>
      </c>
      <c r="AD759" s="3">
        <f t="shared" si="367"/>
        <v>143.38349129912055</v>
      </c>
      <c r="AI759" s="94">
        <f t="shared" si="368"/>
        <v>0.12570512672564185</v>
      </c>
    </row>
    <row r="760" spans="2:35">
      <c r="B760" s="39">
        <f t="shared" si="369"/>
        <v>732</v>
      </c>
      <c r="C760" s="42">
        <f t="shared" si="370"/>
        <v>13.165467625896826</v>
      </c>
      <c r="D760" s="10">
        <f t="shared" si="371"/>
        <v>1.8345323741030768</v>
      </c>
      <c r="E760" s="40">
        <f t="shared" si="372"/>
        <v>42.330935251793846</v>
      </c>
      <c r="F760" s="40">
        <f t="shared" si="373"/>
        <v>46</v>
      </c>
      <c r="G760" s="3">
        <f t="shared" si="374"/>
        <v>58.669064748206154</v>
      </c>
      <c r="H760" s="3">
        <f t="shared" si="375"/>
        <v>111.95687429327049</v>
      </c>
      <c r="I760">
        <f t="shared" si="360"/>
        <v>1.1195687429327048E-4</v>
      </c>
      <c r="J760" s="4">
        <f t="shared" si="376"/>
        <v>1555.0161691713629</v>
      </c>
      <c r="K760" s="40">
        <f t="shared" si="377"/>
        <v>13.889421073850325</v>
      </c>
      <c r="L760" s="40">
        <f t="shared" si="361"/>
        <v>0</v>
      </c>
      <c r="M760" s="10">
        <f t="shared" si="378"/>
        <v>1.0896291725074361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8.48930153323297</v>
      </c>
      <c r="Q760" s="42">
        <f t="shared" si="380"/>
        <v>1.5677301646795385</v>
      </c>
      <c r="R760" s="4">
        <f t="shared" si="381"/>
        <v>14933.694102604071</v>
      </c>
      <c r="S760">
        <f t="shared" si="362"/>
        <v>1.4933694102604072E-5</v>
      </c>
      <c r="T760" s="41">
        <f t="shared" si="363"/>
        <v>8.0991684116603715E-4</v>
      </c>
      <c r="U760" s="42">
        <f t="shared" si="382"/>
        <v>2.6517163270229946E-2</v>
      </c>
      <c r="V760" s="42">
        <f t="shared" si="383"/>
        <v>0.12530727188482862</v>
      </c>
      <c r="W760" s="42">
        <f t="shared" si="384"/>
        <v>0.12564683688494385</v>
      </c>
      <c r="X760" s="42">
        <f t="shared" si="385"/>
        <v>-3.3956500011522728E-4</v>
      </c>
      <c r="Y760" s="42">
        <f t="shared" si="359"/>
        <v>2.5562376049494892E-3</v>
      </c>
      <c r="Z760" s="10">
        <f t="shared" si="386"/>
        <v>3.1561729242094465</v>
      </c>
      <c r="AA760">
        <f t="shared" si="364"/>
        <v>1089168.5693771229</v>
      </c>
      <c r="AB760" s="10">
        <f t="shared" si="365"/>
        <v>1.0891685693771229</v>
      </c>
      <c r="AC760" s="10">
        <f t="shared" si="366"/>
        <v>0.98816856937712294</v>
      </c>
      <c r="AD760" s="3">
        <f t="shared" si="367"/>
        <v>143.31668881466612</v>
      </c>
      <c r="AI760" s="94">
        <f t="shared" si="368"/>
        <v>0.12564683688494385</v>
      </c>
    </row>
    <row r="761" spans="2:35">
      <c r="B761" s="39">
        <f t="shared" si="369"/>
        <v>733</v>
      </c>
      <c r="C761" s="42">
        <f t="shared" si="370"/>
        <v>13.183453237407614</v>
      </c>
      <c r="D761" s="10">
        <f t="shared" si="371"/>
        <v>1.8165467625922886</v>
      </c>
      <c r="E761" s="40">
        <f t="shared" si="372"/>
        <v>42.366906474815423</v>
      </c>
      <c r="F761" s="40">
        <f t="shared" si="373"/>
        <v>46</v>
      </c>
      <c r="G761" s="3">
        <f t="shared" si="374"/>
        <v>58.633093525184577</v>
      </c>
      <c r="H761" s="3">
        <f t="shared" si="375"/>
        <v>111.95687429327049</v>
      </c>
      <c r="I761">
        <f t="shared" si="360"/>
        <v>1.1195687429327048E-4</v>
      </c>
      <c r="J761" s="4">
        <f t="shared" si="376"/>
        <v>1557.4090299388374</v>
      </c>
      <c r="K761" s="40">
        <f t="shared" si="377"/>
        <v>13.910794131847698</v>
      </c>
      <c r="L761" s="40">
        <f t="shared" si="361"/>
        <v>0</v>
      </c>
      <c r="M761" s="10">
        <f t="shared" si="378"/>
        <v>1.0891685693771229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8.4881566180197723</v>
      </c>
      <c r="Q761" s="42">
        <f t="shared" si="380"/>
        <v>1.5698490713303188</v>
      </c>
      <c r="R761" s="4">
        <f t="shared" si="381"/>
        <v>14784.237115183918</v>
      </c>
      <c r="S761">
        <f t="shared" si="362"/>
        <v>1.4784237115183919E-5</v>
      </c>
      <c r="T761" s="41">
        <f t="shared" si="363"/>
        <v>8.1006629815345724E-4</v>
      </c>
      <c r="U761" s="42">
        <f t="shared" si="382"/>
        <v>2.6251778475947476E-2</v>
      </c>
      <c r="V761" s="42">
        <f t="shared" si="383"/>
        <v>0.12524610000385872</v>
      </c>
      <c r="W761" s="42">
        <f t="shared" si="384"/>
        <v>0.12558829792211276</v>
      </c>
      <c r="X761" s="42">
        <f t="shared" si="385"/>
        <v>-3.4219791825404466E-4</v>
      </c>
      <c r="Y761" s="42">
        <f t="shared" si="359"/>
        <v>2.5555125195046175E-3</v>
      </c>
      <c r="Z761" s="10">
        <f t="shared" si="386"/>
        <v>3.1546955173050621</v>
      </c>
      <c r="AA761">
        <f t="shared" si="364"/>
        <v>1088706.0069313534</v>
      </c>
      <c r="AB761" s="10">
        <f t="shared" si="365"/>
        <v>1.0887060069313534</v>
      </c>
      <c r="AC761" s="10">
        <f t="shared" si="366"/>
        <v>0.98770600693135346</v>
      </c>
      <c r="AD761" s="3">
        <f t="shared" si="367"/>
        <v>143.2496021655335</v>
      </c>
      <c r="AI761" s="94">
        <f t="shared" si="368"/>
        <v>0.12558829792211276</v>
      </c>
    </row>
    <row r="762" spans="2:35">
      <c r="B762" s="39">
        <f t="shared" si="369"/>
        <v>734</v>
      </c>
      <c r="C762" s="42">
        <f t="shared" si="370"/>
        <v>13.201438848918402</v>
      </c>
      <c r="D762" s="10">
        <f t="shared" si="371"/>
        <v>1.7985611510815005</v>
      </c>
      <c r="E762" s="40">
        <f t="shared" si="372"/>
        <v>42.402877697836999</v>
      </c>
      <c r="F762" s="40">
        <f t="shared" si="373"/>
        <v>46</v>
      </c>
      <c r="G762" s="3">
        <f t="shared" si="374"/>
        <v>58.597122302163001</v>
      </c>
      <c r="H762" s="3">
        <f t="shared" si="375"/>
        <v>111.95687429327049</v>
      </c>
      <c r="I762">
        <f t="shared" si="360"/>
        <v>1.1195687429327048E-4</v>
      </c>
      <c r="J762" s="4">
        <f t="shared" si="376"/>
        <v>1559.803923205053</v>
      </c>
      <c r="K762" s="40">
        <f t="shared" si="377"/>
        <v>13.932185344145587</v>
      </c>
      <c r="L762" s="40">
        <f t="shared" si="361"/>
        <v>0</v>
      </c>
      <c r="M762" s="10">
        <f t="shared" si="378"/>
        <v>1.0887060069313534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8.4870065006813551</v>
      </c>
      <c r="Q762" s="42">
        <f t="shared" si="380"/>
        <v>1.571968265124897</v>
      </c>
      <c r="R762" s="4">
        <f t="shared" si="381"/>
        <v>14634.833177443121</v>
      </c>
      <c r="S762">
        <f t="shared" si="362"/>
        <v>1.4634833177443121E-5</v>
      </c>
      <c r="T762" s="41">
        <f t="shared" si="363"/>
        <v>8.1021570209119809E-4</v>
      </c>
      <c r="U762" s="42">
        <f t="shared" si="382"/>
        <v>2.598648787985865E-2</v>
      </c>
      <c r="V762" s="42">
        <f t="shared" si="383"/>
        <v>0.12518467955481877</v>
      </c>
      <c r="W762" s="42">
        <f t="shared" si="384"/>
        <v>0.12552950994600512</v>
      </c>
      <c r="X762" s="42">
        <f t="shared" si="385"/>
        <v>-3.448303911863515E-4</v>
      </c>
      <c r="Y762" s="42">
        <f t="shared" si="359"/>
        <v>2.5547817570794333E-3</v>
      </c>
      <c r="Z762" s="10">
        <f t="shared" si="386"/>
        <v>3.1532118551707189</v>
      </c>
      <c r="AA762">
        <f t="shared" si="364"/>
        <v>1088241.4860309025</v>
      </c>
      <c r="AB762" s="10">
        <f t="shared" si="365"/>
        <v>1.0882414860309024</v>
      </c>
      <c r="AC762" s="10">
        <f t="shared" si="366"/>
        <v>0.98724148603090245</v>
      </c>
      <c r="AD762" s="3">
        <f t="shared" si="367"/>
        <v>143.18223147656309</v>
      </c>
      <c r="AI762" s="94">
        <f t="shared" si="368"/>
        <v>0.12552950994600512</v>
      </c>
    </row>
    <row r="763" spans="2:35">
      <c r="B763" s="39">
        <f t="shared" si="369"/>
        <v>735</v>
      </c>
      <c r="C763" s="42">
        <f t="shared" si="370"/>
        <v>13.21942446042919</v>
      </c>
      <c r="D763" s="10">
        <f t="shared" si="371"/>
        <v>1.7805755395707124</v>
      </c>
      <c r="E763" s="40">
        <f t="shared" si="372"/>
        <v>42.438848920858575</v>
      </c>
      <c r="F763" s="40">
        <f t="shared" si="373"/>
        <v>46</v>
      </c>
      <c r="G763" s="3">
        <f t="shared" si="374"/>
        <v>58.561151079141425</v>
      </c>
      <c r="H763" s="3">
        <f t="shared" si="375"/>
        <v>111.95687429327049</v>
      </c>
      <c r="I763">
        <f t="shared" si="360"/>
        <v>1.1195687429327048E-4</v>
      </c>
      <c r="J763" s="4">
        <f t="shared" si="376"/>
        <v>1562.200848970009</v>
      </c>
      <c r="K763" s="40">
        <f t="shared" si="377"/>
        <v>13.953594710743991</v>
      </c>
      <c r="L763" s="40">
        <f t="shared" si="361"/>
        <v>0</v>
      </c>
      <c r="M763" s="10">
        <f t="shared" si="378"/>
        <v>1.0882414860309024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8.4858511788935331</v>
      </c>
      <c r="Q763" s="42">
        <f t="shared" si="380"/>
        <v>1.5740877474410049</v>
      </c>
      <c r="R763" s="4">
        <f t="shared" si="381"/>
        <v>14485.48250871609</v>
      </c>
      <c r="S763">
        <f t="shared" si="362"/>
        <v>1.448548250871609E-5</v>
      </c>
      <c r="T763" s="41">
        <f t="shared" si="363"/>
        <v>8.1036505275992507E-4</v>
      </c>
      <c r="U763" s="42">
        <f t="shared" si="382"/>
        <v>2.5721291871426813E-2</v>
      </c>
      <c r="V763" s="42">
        <f t="shared" si="383"/>
        <v>0.12512301065989817</v>
      </c>
      <c r="W763" s="42">
        <f t="shared" si="384"/>
        <v>0.12547047306601847</v>
      </c>
      <c r="X763" s="42">
        <f t="shared" si="385"/>
        <v>-3.4746240612029688E-4</v>
      </c>
      <c r="Y763" s="42">
        <f t="shared" si="359"/>
        <v>2.5540453166541491E-3</v>
      </c>
      <c r="Z763" s="10">
        <f t="shared" si="386"/>
        <v>3.1517219405694172</v>
      </c>
      <c r="AA763">
        <f t="shared" si="364"/>
        <v>1087775.0075408395</v>
      </c>
      <c r="AB763" s="10">
        <f t="shared" si="365"/>
        <v>1.0877750075408394</v>
      </c>
      <c r="AC763" s="10">
        <f t="shared" si="366"/>
        <v>0.98677500754083947</v>
      </c>
      <c r="AD763" s="3">
        <f t="shared" si="367"/>
        <v>143.1145768732182</v>
      </c>
      <c r="AI763" s="94">
        <f t="shared" si="368"/>
        <v>0.12547047306601847</v>
      </c>
    </row>
    <row r="764" spans="2:35">
      <c r="B764" s="39">
        <f t="shared" si="369"/>
        <v>736</v>
      </c>
      <c r="C764" s="42">
        <f t="shared" si="370"/>
        <v>13.237410071939978</v>
      </c>
      <c r="D764" s="10">
        <f t="shared" si="371"/>
        <v>1.7625899280599242</v>
      </c>
      <c r="E764" s="40">
        <f t="shared" si="372"/>
        <v>42.474820143880152</v>
      </c>
      <c r="F764" s="40">
        <f t="shared" si="373"/>
        <v>46</v>
      </c>
      <c r="G764" s="3">
        <f t="shared" si="374"/>
        <v>58.525179856119848</v>
      </c>
      <c r="H764" s="3">
        <f t="shared" si="375"/>
        <v>111.95687429327049</v>
      </c>
      <c r="I764">
        <f t="shared" si="360"/>
        <v>1.1195687429327048E-4</v>
      </c>
      <c r="J764" s="4">
        <f t="shared" si="376"/>
        <v>1564.5998072337059</v>
      </c>
      <c r="K764" s="40">
        <f t="shared" si="377"/>
        <v>13.975022231642912</v>
      </c>
      <c r="L764" s="40">
        <f t="shared" si="361"/>
        <v>0</v>
      </c>
      <c r="M764" s="10">
        <f t="shared" si="378"/>
        <v>1.0877750075408394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8.4846906503210455</v>
      </c>
      <c r="Q764" s="42">
        <f t="shared" si="380"/>
        <v>1.5762075196580518</v>
      </c>
      <c r="R764" s="4">
        <f t="shared" si="381"/>
        <v>14336.185328337218</v>
      </c>
      <c r="S764">
        <f t="shared" si="362"/>
        <v>1.4336185328337218E-5</v>
      </c>
      <c r="T764" s="41">
        <f t="shared" si="363"/>
        <v>8.1051434994030397E-4</v>
      </c>
      <c r="U764" s="42">
        <f t="shared" si="382"/>
        <v>2.5456190840115266E-2</v>
      </c>
      <c r="V764" s="42">
        <f t="shared" si="383"/>
        <v>0.12506109344185021</v>
      </c>
      <c r="W764" s="42">
        <f t="shared" si="384"/>
        <v>0.12541118739209625</v>
      </c>
      <c r="X764" s="42">
        <f t="shared" si="385"/>
        <v>-3.5009395024604428E-4</v>
      </c>
      <c r="Y764" s="42">
        <f t="shared" si="359"/>
        <v>2.5533031972250612E-3</v>
      </c>
      <c r="Z764" s="10">
        <f t="shared" si="386"/>
        <v>3.1502257762778871</v>
      </c>
      <c r="AA764">
        <f t="shared" si="364"/>
        <v>1087306.5723305335</v>
      </c>
      <c r="AB764" s="10">
        <f t="shared" si="365"/>
        <v>1.0873065723305335</v>
      </c>
      <c r="AC764" s="10">
        <f t="shared" si="366"/>
        <v>0.98630657233053354</v>
      </c>
      <c r="AD764" s="3">
        <f t="shared" si="367"/>
        <v>143.04663848158572</v>
      </c>
      <c r="AI764" s="94">
        <f t="shared" si="368"/>
        <v>0.12541118739209625</v>
      </c>
    </row>
    <row r="765" spans="2:35">
      <c r="B765" s="39">
        <f t="shared" si="369"/>
        <v>737</v>
      </c>
      <c r="C765" s="42">
        <f t="shared" si="370"/>
        <v>13.255395683450766</v>
      </c>
      <c r="D765" s="10">
        <f t="shared" si="371"/>
        <v>1.7446043165491361</v>
      </c>
      <c r="E765" s="40">
        <f t="shared" si="372"/>
        <v>42.510791366901728</v>
      </c>
      <c r="F765" s="40">
        <f t="shared" si="373"/>
        <v>46</v>
      </c>
      <c r="G765" s="3">
        <f t="shared" si="374"/>
        <v>58.489208633098272</v>
      </c>
      <c r="H765" s="3">
        <f t="shared" si="375"/>
        <v>111.95687429327049</v>
      </c>
      <c r="I765">
        <f t="shared" si="360"/>
        <v>1.1195687429327048E-4</v>
      </c>
      <c r="J765" s="4">
        <f t="shared" si="376"/>
        <v>1567.0007979961433</v>
      </c>
      <c r="K765" s="40">
        <f t="shared" si="377"/>
        <v>13.996467906842346</v>
      </c>
      <c r="L765" s="40">
        <f t="shared" si="361"/>
        <v>0</v>
      </c>
      <c r="M765" s="10">
        <f t="shared" si="378"/>
        <v>1.0873065723305335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8.483524912617554</v>
      </c>
      <c r="Q765" s="42">
        <f t="shared" si="380"/>
        <v>1.5783275831571333</v>
      </c>
      <c r="R765" s="4">
        <f t="shared" si="381"/>
        <v>14186.941855640895</v>
      </c>
      <c r="S765">
        <f t="shared" si="362"/>
        <v>1.4186941855640894E-5</v>
      </c>
      <c r="T765" s="41">
        <f t="shared" si="363"/>
        <v>8.1066359341300026E-4</v>
      </c>
      <c r="U765" s="42">
        <f t="shared" si="382"/>
        <v>2.5191185175387314E-2</v>
      </c>
      <c r="V765" s="42">
        <f t="shared" si="383"/>
        <v>0.12499892802398133</v>
      </c>
      <c r="W765" s="42">
        <f t="shared" si="384"/>
        <v>0.12535165303472826</v>
      </c>
      <c r="X765" s="42">
        <f t="shared" si="385"/>
        <v>-3.527250107469293E-4</v>
      </c>
      <c r="Y765" s="42">
        <f t="shared" si="359"/>
        <v>2.5525553978045634E-3</v>
      </c>
      <c r="Z765" s="10">
        <f t="shared" si="386"/>
        <v>3.1487233650865827</v>
      </c>
      <c r="AA765">
        <f t="shared" si="364"/>
        <v>1086836.1812736494</v>
      </c>
      <c r="AB765" s="10">
        <f t="shared" si="365"/>
        <v>1.0868361812736493</v>
      </c>
      <c r="AC765" s="10">
        <f t="shared" si="366"/>
        <v>0.98583618127364936</v>
      </c>
      <c r="AD765" s="3">
        <f t="shared" si="367"/>
        <v>142.97841642837554</v>
      </c>
      <c r="AI765" s="94">
        <f t="shared" si="368"/>
        <v>0.12535165303472826</v>
      </c>
    </row>
    <row r="766" spans="2:35">
      <c r="B766" s="39">
        <f t="shared" si="369"/>
        <v>738</v>
      </c>
      <c r="C766" s="42">
        <f t="shared" si="370"/>
        <v>13.273381294961554</v>
      </c>
      <c r="D766" s="10">
        <f t="shared" si="371"/>
        <v>1.7266187050383479</v>
      </c>
      <c r="E766" s="40">
        <f t="shared" si="372"/>
        <v>42.546762589923304</v>
      </c>
      <c r="F766" s="40">
        <f t="shared" si="373"/>
        <v>46</v>
      </c>
      <c r="G766" s="3">
        <f t="shared" si="374"/>
        <v>58.453237410076696</v>
      </c>
      <c r="H766" s="3">
        <f t="shared" si="375"/>
        <v>111.95687429327049</v>
      </c>
      <c r="I766">
        <f t="shared" si="360"/>
        <v>1.1195687429327048E-4</v>
      </c>
      <c r="J766" s="4">
        <f t="shared" si="376"/>
        <v>1569.4038212573219</v>
      </c>
      <c r="K766" s="40">
        <f t="shared" si="377"/>
        <v>14.0179317363423</v>
      </c>
      <c r="L766" s="40">
        <f t="shared" si="361"/>
        <v>0</v>
      </c>
      <c r="M766" s="10">
        <f t="shared" si="378"/>
        <v>1.0868361812736493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8.4823539634255933</v>
      </c>
      <c r="Q766" s="42">
        <f t="shared" si="380"/>
        <v>1.58044793932104</v>
      </c>
      <c r="R766" s="4">
        <f t="shared" si="381"/>
        <v>14037.752309961512</v>
      </c>
      <c r="S766">
        <f t="shared" si="362"/>
        <v>1.4037752309961512E-5</v>
      </c>
      <c r="T766" s="41">
        <f t="shared" si="363"/>
        <v>8.1081278295867961E-4</v>
      </c>
      <c r="U766" s="42">
        <f t="shared" si="382"/>
        <v>2.4926275266706259E-2</v>
      </c>
      <c r="V766" s="42">
        <f t="shared" si="383"/>
        <v>0.12493651453016448</v>
      </c>
      <c r="W766" s="42">
        <f t="shared" si="384"/>
        <v>0.1252918701049503</v>
      </c>
      <c r="X766" s="42">
        <f t="shared" si="385"/>
        <v>-3.5535557478581781E-4</v>
      </c>
      <c r="Y766" s="42">
        <f t="shared" si="359"/>
        <v>2.5518019174211874E-3</v>
      </c>
      <c r="Z766" s="10">
        <f t="shared" si="386"/>
        <v>3.1472147097996994</v>
      </c>
      <c r="AA766">
        <f t="shared" si="364"/>
        <v>1086363.8352481553</v>
      </c>
      <c r="AB766" s="10">
        <f t="shared" si="365"/>
        <v>1.0863638352481553</v>
      </c>
      <c r="AC766" s="10">
        <f t="shared" si="366"/>
        <v>0.9853638352481553</v>
      </c>
      <c r="AD766" s="3">
        <f t="shared" si="367"/>
        <v>142.90991084092173</v>
      </c>
      <c r="AI766" s="94">
        <f t="shared" si="368"/>
        <v>0.1252918701049503</v>
      </c>
    </row>
    <row r="767" spans="2:35">
      <c r="B767" s="39">
        <f t="shared" si="369"/>
        <v>739</v>
      </c>
      <c r="C767" s="42">
        <f t="shared" si="370"/>
        <v>13.291366906472343</v>
      </c>
      <c r="D767" s="10">
        <f t="shared" si="371"/>
        <v>1.7086330935275598</v>
      </c>
      <c r="E767" s="40">
        <f t="shared" si="372"/>
        <v>42.58273381294488</v>
      </c>
      <c r="F767" s="40">
        <f t="shared" si="373"/>
        <v>46</v>
      </c>
      <c r="G767" s="3">
        <f t="shared" si="374"/>
        <v>58.41726618705512</v>
      </c>
      <c r="H767" s="3">
        <f t="shared" si="375"/>
        <v>111.95687429327049</v>
      </c>
      <c r="I767">
        <f t="shared" si="360"/>
        <v>1.1195687429327048E-4</v>
      </c>
      <c r="J767" s="4">
        <f t="shared" si="376"/>
        <v>1571.808877017241</v>
      </c>
      <c r="K767" s="40">
        <f t="shared" si="377"/>
        <v>14.03941372014277</v>
      </c>
      <c r="L767" s="40">
        <f t="shared" si="361"/>
        <v>0</v>
      </c>
      <c r="M767" s="10">
        <f t="shared" si="378"/>
        <v>1.0863638352481553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8.4811778003765674</v>
      </c>
      <c r="Q767" s="42">
        <f t="shared" si="380"/>
        <v>1.5825685895342674</v>
      </c>
      <c r="R767" s="4">
        <f t="shared" si="381"/>
        <v>13888.616910633478</v>
      </c>
      <c r="S767">
        <f t="shared" si="362"/>
        <v>1.3888616910633478E-5</v>
      </c>
      <c r="T767" s="41">
        <f t="shared" si="363"/>
        <v>8.1096191835800771E-4</v>
      </c>
      <c r="U767" s="42">
        <f t="shared" si="382"/>
        <v>2.4661461503535445E-2</v>
      </c>
      <c r="V767" s="42">
        <f t="shared" si="383"/>
        <v>0.12487385308480378</v>
      </c>
      <c r="W767" s="42">
        <f t="shared" si="384"/>
        <v>0.12523183871434507</v>
      </c>
      <c r="X767" s="42">
        <f t="shared" si="385"/>
        <v>-3.5798562954128532E-4</v>
      </c>
      <c r="Y767" s="42">
        <f t="shared" si="359"/>
        <v>2.5510427551195683E-3</v>
      </c>
      <c r="Z767" s="10">
        <f t="shared" si="386"/>
        <v>3.1456998132351064</v>
      </c>
      <c r="AA767">
        <f t="shared" si="364"/>
        <v>1085889.5351362997</v>
      </c>
      <c r="AB767" s="10">
        <f t="shared" si="365"/>
        <v>1.0858895351362996</v>
      </c>
      <c r="AC767" s="10">
        <f t="shared" si="366"/>
        <v>0.98488953513629962</v>
      </c>
      <c r="AD767" s="3">
        <f t="shared" si="367"/>
        <v>142.84112184717907</v>
      </c>
      <c r="AI767" s="94">
        <f t="shared" si="368"/>
        <v>0.12523183871434507</v>
      </c>
    </row>
    <row r="768" spans="2:35">
      <c r="B768" s="39">
        <f t="shared" si="369"/>
        <v>740</v>
      </c>
      <c r="C768" s="42">
        <f t="shared" si="370"/>
        <v>13.309352517983131</v>
      </c>
      <c r="D768" s="10">
        <f t="shared" si="371"/>
        <v>1.6906474820167716</v>
      </c>
      <c r="E768" s="40">
        <f t="shared" si="372"/>
        <v>42.618705035966457</v>
      </c>
      <c r="F768" s="40">
        <f t="shared" si="373"/>
        <v>46</v>
      </c>
      <c r="G768" s="3">
        <f t="shared" si="374"/>
        <v>58.381294964033543</v>
      </c>
      <c r="H768" s="3">
        <f t="shared" si="375"/>
        <v>111.95687429327049</v>
      </c>
      <c r="I768">
        <f t="shared" si="360"/>
        <v>1.1195687429327048E-4</v>
      </c>
      <c r="J768" s="4">
        <f t="shared" si="376"/>
        <v>1574.2159652759008</v>
      </c>
      <c r="K768" s="40">
        <f t="shared" si="377"/>
        <v>14.060913858243753</v>
      </c>
      <c r="L768" s="40">
        <f t="shared" si="361"/>
        <v>0</v>
      </c>
      <c r="M768" s="10">
        <f t="shared" si="378"/>
        <v>1.0858895351362996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8.4799964210906467</v>
      </c>
      <c r="Q768" s="42">
        <f t="shared" si="380"/>
        <v>1.5846895351830244</v>
      </c>
      <c r="R768" s="4">
        <f t="shared" si="381"/>
        <v>13739.535876991195</v>
      </c>
      <c r="S768">
        <f t="shared" si="362"/>
        <v>1.3739535876991195E-5</v>
      </c>
      <c r="T768" s="41">
        <f t="shared" si="363"/>
        <v>8.1111099939164993E-4</v>
      </c>
      <c r="U768" s="42">
        <f t="shared" si="382"/>
        <v>2.4396744275338184E-2</v>
      </c>
      <c r="V768" s="42">
        <f t="shared" si="383"/>
        <v>0.12481094381291835</v>
      </c>
      <c r="W768" s="42">
        <f t="shared" si="384"/>
        <v>0.12517155897503929</v>
      </c>
      <c r="X768" s="42">
        <f t="shared" si="385"/>
        <v>-3.6061516212093636E-4</v>
      </c>
      <c r="Y768" s="42">
        <f t="shared" si="359"/>
        <v>2.5502779099605922E-3</v>
      </c>
      <c r="Z768" s="10">
        <f t="shared" si="386"/>
        <v>3.1441786782245016</v>
      </c>
      <c r="AA768">
        <f t="shared" si="364"/>
        <v>1085413.281824661</v>
      </c>
      <c r="AB768" s="10">
        <f t="shared" si="365"/>
        <v>1.0854132818246609</v>
      </c>
      <c r="AC768" s="10">
        <f t="shared" si="366"/>
        <v>0.98441328182466092</v>
      </c>
      <c r="AD768" s="3">
        <f t="shared" si="367"/>
        <v>142.77204957573036</v>
      </c>
      <c r="AI768" s="94">
        <f t="shared" si="368"/>
        <v>0.12517155897503929</v>
      </c>
    </row>
    <row r="769" spans="2:35">
      <c r="B769" s="39">
        <f t="shared" si="369"/>
        <v>741</v>
      </c>
      <c r="C769" s="42">
        <f t="shared" si="370"/>
        <v>13.327338129493919</v>
      </c>
      <c r="D769" s="10">
        <f t="shared" si="371"/>
        <v>1.6726618705059835</v>
      </c>
      <c r="E769" s="40">
        <f t="shared" si="372"/>
        <v>42.654676258988033</v>
      </c>
      <c r="F769" s="40">
        <f t="shared" si="373"/>
        <v>46</v>
      </c>
      <c r="G769" s="3">
        <f t="shared" si="374"/>
        <v>58.345323741011967</v>
      </c>
      <c r="H769" s="3">
        <f t="shared" si="375"/>
        <v>111.95687429327049</v>
      </c>
      <c r="I769">
        <f t="shared" si="360"/>
        <v>1.1195687429327048E-4</v>
      </c>
      <c r="J769" s="4">
        <f t="shared" si="376"/>
        <v>1576.6250860333014</v>
      </c>
      <c r="K769" s="40">
        <f t="shared" si="377"/>
        <v>14.082432150645253</v>
      </c>
      <c r="L769" s="40">
        <f t="shared" si="361"/>
        <v>0</v>
      </c>
      <c r="M769" s="10">
        <f t="shared" si="378"/>
        <v>1.0854132818246609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8.4788098231768778</v>
      </c>
      <c r="Q769" s="42">
        <f t="shared" si="380"/>
        <v>1.5868107776552431</v>
      </c>
      <c r="R769" s="4">
        <f t="shared" si="381"/>
        <v>13590.50942836904</v>
      </c>
      <c r="S769">
        <f t="shared" si="362"/>
        <v>1.359050942836904E-5</v>
      </c>
      <c r="T769" s="41">
        <f t="shared" si="363"/>
        <v>8.1126002584027215E-4</v>
      </c>
      <c r="U769" s="42">
        <f t="shared" si="382"/>
        <v>2.4132123971577771E-2</v>
      </c>
      <c r="V769" s="42">
        <f t="shared" si="383"/>
        <v>0.12474778684005133</v>
      </c>
      <c r="W769" s="42">
        <f t="shared" si="384"/>
        <v>0.12511103099970997</v>
      </c>
      <c r="X769" s="42">
        <f t="shared" si="385"/>
        <v>-3.6324415965863222E-4</v>
      </c>
      <c r="Y769" s="42">
        <f t="shared" si="359"/>
        <v>2.5495073810213389E-3</v>
      </c>
      <c r="Z769" s="10">
        <f t="shared" si="386"/>
        <v>3.1426513076133098</v>
      </c>
      <c r="AA769">
        <f t="shared" si="364"/>
        <v>1084935.076204116</v>
      </c>
      <c r="AB769" s="10">
        <f t="shared" si="365"/>
        <v>1.0849350762041159</v>
      </c>
      <c r="AC769" s="10">
        <f t="shared" si="366"/>
        <v>0.98393507620411591</v>
      </c>
      <c r="AD769" s="3">
        <f t="shared" si="367"/>
        <v>142.70269415578184</v>
      </c>
      <c r="AI769" s="94">
        <f t="shared" si="368"/>
        <v>0.12511103099970997</v>
      </c>
    </row>
    <row r="770" spans="2:35">
      <c r="B770" s="39">
        <f t="shared" si="369"/>
        <v>742</v>
      </c>
      <c r="C770" s="42">
        <f t="shared" si="370"/>
        <v>13.345323741004707</v>
      </c>
      <c r="D770" s="10">
        <f t="shared" si="371"/>
        <v>1.6546762589951953</v>
      </c>
      <c r="E770" s="40">
        <f t="shared" si="372"/>
        <v>42.690647482009609</v>
      </c>
      <c r="F770" s="40">
        <f t="shared" si="373"/>
        <v>46</v>
      </c>
      <c r="G770" s="3">
        <f t="shared" si="374"/>
        <v>58.309352517990391</v>
      </c>
      <c r="H770" s="3">
        <f t="shared" si="375"/>
        <v>111.95687429327049</v>
      </c>
      <c r="I770">
        <f t="shared" si="360"/>
        <v>1.1195687429327048E-4</v>
      </c>
      <c r="J770" s="4">
        <f t="shared" si="376"/>
        <v>1579.0362392894426</v>
      </c>
      <c r="K770" s="40">
        <f t="shared" si="377"/>
        <v>14.103968597347269</v>
      </c>
      <c r="L770" s="40">
        <f t="shared" si="361"/>
        <v>0</v>
      </c>
      <c r="M770" s="10">
        <f t="shared" si="378"/>
        <v>1.0849350762041159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8.4776180042330687</v>
      </c>
      <c r="Q770" s="42">
        <f t="shared" si="380"/>
        <v>1.5889323183405875</v>
      </c>
      <c r="R770" s="4">
        <f t="shared" si="381"/>
        <v>13441.537784101425</v>
      </c>
      <c r="S770">
        <f t="shared" si="362"/>
        <v>1.3441537784101424E-5</v>
      </c>
      <c r="T770" s="41">
        <f t="shared" si="363"/>
        <v>8.1140899748453974E-4</v>
      </c>
      <c r="U770" s="42">
        <f t="shared" si="382"/>
        <v>2.3867600981717536E-2</v>
      </c>
      <c r="V770" s="42">
        <f t="shared" si="383"/>
        <v>0.12468438229234549</v>
      </c>
      <c r="W770" s="42">
        <f t="shared" si="384"/>
        <v>0.12505025490158037</v>
      </c>
      <c r="X770" s="42">
        <f t="shared" si="385"/>
        <v>-3.6587260923487408E-4</v>
      </c>
      <c r="Y770" s="42">
        <f t="shared" si="359"/>
        <v>2.5487311673951939E-3</v>
      </c>
      <c r="Z770" s="10">
        <f t="shared" si="386"/>
        <v>3.1411177042607989</v>
      </c>
      <c r="AA770">
        <f t="shared" si="364"/>
        <v>1084454.9191698739</v>
      </c>
      <c r="AB770" s="10">
        <f t="shared" si="365"/>
        <v>1.084454919169874</v>
      </c>
      <c r="AC770" s="10">
        <f t="shared" si="366"/>
        <v>0.98345491916987404</v>
      </c>
      <c r="AD770" s="3">
        <f t="shared" si="367"/>
        <v>142.63305571716811</v>
      </c>
      <c r="AI770" s="94">
        <f t="shared" si="368"/>
        <v>0.12505025490158037</v>
      </c>
    </row>
    <row r="771" spans="2:35">
      <c r="B771" s="39">
        <f t="shared" si="369"/>
        <v>743</v>
      </c>
      <c r="C771" s="42">
        <f t="shared" si="370"/>
        <v>13.363309352515495</v>
      </c>
      <c r="D771" s="10">
        <f t="shared" si="371"/>
        <v>1.6366906474844072</v>
      </c>
      <c r="E771" s="40">
        <f t="shared" si="372"/>
        <v>42.726618705031186</v>
      </c>
      <c r="F771" s="40">
        <f t="shared" si="373"/>
        <v>46</v>
      </c>
      <c r="G771" s="3">
        <f t="shared" si="374"/>
        <v>58.273381294968814</v>
      </c>
      <c r="H771" s="3">
        <f t="shared" si="375"/>
        <v>111.95687429327049</v>
      </c>
      <c r="I771">
        <f t="shared" si="360"/>
        <v>1.1195687429327048E-4</v>
      </c>
      <c r="J771" s="4">
        <f t="shared" si="376"/>
        <v>1581.4494250443247</v>
      </c>
      <c r="K771" s="40">
        <f t="shared" si="377"/>
        <v>14.1255231983498</v>
      </c>
      <c r="L771" s="40">
        <f t="shared" si="361"/>
        <v>0</v>
      </c>
      <c r="M771" s="10">
        <f t="shared" si="378"/>
        <v>1.084454919169874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8.4764209618458342</v>
      </c>
      <c r="Q771" s="42">
        <f t="shared" si="380"/>
        <v>1.5910541586304627</v>
      </c>
      <c r="R771" s="4">
        <f t="shared" si="381"/>
        <v>13292.621163522736</v>
      </c>
      <c r="S771">
        <f t="shared" si="362"/>
        <v>1.3292621163522736E-5</v>
      </c>
      <c r="T771" s="41">
        <f t="shared" si="363"/>
        <v>8.1155791410511839E-4</v>
      </c>
      <c r="U771" s="42">
        <f t="shared" si="382"/>
        <v>2.3603175695220781E-2</v>
      </c>
      <c r="V771" s="42">
        <f t="shared" si="383"/>
        <v>0.1246207302964818</v>
      </c>
      <c r="W771" s="42">
        <f t="shared" si="384"/>
        <v>0.12498923079442448</v>
      </c>
      <c r="X771" s="42">
        <f t="shared" si="385"/>
        <v>-3.6850049794268092E-4</v>
      </c>
      <c r="Y771" s="42">
        <f t="shared" si="359"/>
        <v>2.5479492681918202E-3</v>
      </c>
      <c r="Z771" s="10">
        <f t="shared" si="386"/>
        <v>3.1395778710400117</v>
      </c>
      <c r="AA771">
        <f t="shared" si="364"/>
        <v>1083972.811621459</v>
      </c>
      <c r="AB771" s="10">
        <f t="shared" si="365"/>
        <v>1.0839728116214589</v>
      </c>
      <c r="AC771" s="10">
        <f t="shared" si="366"/>
        <v>0.98297281162145889</v>
      </c>
      <c r="AD771" s="3">
        <f t="shared" si="367"/>
        <v>142.56313439034938</v>
      </c>
      <c r="AI771" s="94">
        <f t="shared" si="368"/>
        <v>0.12498923079442448</v>
      </c>
    </row>
    <row r="772" spans="2:35">
      <c r="B772" s="39">
        <f t="shared" si="369"/>
        <v>744</v>
      </c>
      <c r="C772" s="42">
        <f t="shared" si="370"/>
        <v>13.381294964026283</v>
      </c>
      <c r="D772" s="10">
        <f t="shared" si="371"/>
        <v>1.618705035973619</v>
      </c>
      <c r="E772" s="40">
        <f t="shared" si="372"/>
        <v>42.762589928052762</v>
      </c>
      <c r="F772" s="40">
        <f t="shared" si="373"/>
        <v>46</v>
      </c>
      <c r="G772" s="3">
        <f t="shared" si="374"/>
        <v>58.237410071947238</v>
      </c>
      <c r="H772" s="3">
        <f t="shared" si="375"/>
        <v>111.95687429327049</v>
      </c>
      <c r="I772">
        <f t="shared" si="360"/>
        <v>1.1195687429327048E-4</v>
      </c>
      <c r="J772" s="4">
        <f t="shared" si="376"/>
        <v>1583.8646432979474</v>
      </c>
      <c r="K772" s="40">
        <f t="shared" si="377"/>
        <v>14.147095953652848</v>
      </c>
      <c r="L772" s="40">
        <f t="shared" si="361"/>
        <v>0</v>
      </c>
      <c r="M772" s="10">
        <f t="shared" si="378"/>
        <v>1.0839728116214589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8.4752186935905396</v>
      </c>
      <c r="Q772" s="42">
        <f t="shared" si="380"/>
        <v>1.593176299918025</v>
      </c>
      <c r="R772" s="4">
        <f t="shared" si="381"/>
        <v>13143.759785967379</v>
      </c>
      <c r="S772">
        <f t="shared" si="362"/>
        <v>1.3143759785967378E-5</v>
      </c>
      <c r="T772" s="41">
        <f t="shared" si="363"/>
        <v>8.1170677548267377E-4</v>
      </c>
      <c r="U772" s="42">
        <f t="shared" si="382"/>
        <v>2.3338848501550838E-2</v>
      </c>
      <c r="V772" s="42">
        <f t="shared" si="383"/>
        <v>0.12455683097970276</v>
      </c>
      <c r="W772" s="42">
        <f t="shared" si="384"/>
        <v>0.12492795879256448</v>
      </c>
      <c r="X772" s="42">
        <f t="shared" si="385"/>
        <v>-3.7112781286172125E-4</v>
      </c>
      <c r="Y772" s="42">
        <f t="shared" si="359"/>
        <v>2.5471616825371835E-3</v>
      </c>
      <c r="Z772" s="10">
        <f t="shared" si="386"/>
        <v>3.1380318108377718</v>
      </c>
      <c r="AA772">
        <f t="shared" si="364"/>
        <v>1083488.7544627083</v>
      </c>
      <c r="AB772" s="10">
        <f t="shared" si="365"/>
        <v>1.0834887544627083</v>
      </c>
      <c r="AC772" s="10">
        <f t="shared" si="366"/>
        <v>0.98248875446270834</v>
      </c>
      <c r="AD772" s="3">
        <f t="shared" si="367"/>
        <v>142.49293030641167</v>
      </c>
      <c r="AI772" s="94">
        <f t="shared" si="368"/>
        <v>0.12492795879256448</v>
      </c>
    </row>
    <row r="773" spans="2:35">
      <c r="B773" s="39">
        <f t="shared" si="369"/>
        <v>745</v>
      </c>
      <c r="C773" s="42">
        <f t="shared" si="370"/>
        <v>13.399280575537071</v>
      </c>
      <c r="D773" s="10">
        <f t="shared" si="371"/>
        <v>1.6007194244628309</v>
      </c>
      <c r="E773" s="40">
        <f t="shared" si="372"/>
        <v>42.798561151074338</v>
      </c>
      <c r="F773" s="40">
        <f t="shared" si="373"/>
        <v>46</v>
      </c>
      <c r="G773" s="3">
        <f t="shared" si="374"/>
        <v>58.201438848925662</v>
      </c>
      <c r="H773" s="3">
        <f t="shared" si="375"/>
        <v>111.95687429327049</v>
      </c>
      <c r="I773">
        <f t="shared" si="360"/>
        <v>1.1195687429327048E-4</v>
      </c>
      <c r="J773" s="4">
        <f t="shared" si="376"/>
        <v>1586.2818940503109</v>
      </c>
      <c r="K773" s="40">
        <f t="shared" si="377"/>
        <v>14.168686863256411</v>
      </c>
      <c r="L773" s="40">
        <f t="shared" si="361"/>
        <v>0</v>
      </c>
      <c r="M773" s="10">
        <f t="shared" si="378"/>
        <v>1.0834887544627083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8.4740111970312402</v>
      </c>
      <c r="Q773" s="42">
        <f t="shared" si="380"/>
        <v>1.5952987435981902</v>
      </c>
      <c r="R773" s="4">
        <f t="shared" si="381"/>
        <v>12994.953870769752</v>
      </c>
      <c r="S773">
        <f t="shared" si="362"/>
        <v>1.2994953870769751E-5</v>
      </c>
      <c r="T773" s="41">
        <f t="shared" si="363"/>
        <v>8.1185558139787147E-4</v>
      </c>
      <c r="U773" s="42">
        <f t="shared" si="382"/>
        <v>2.307461979017102E-2</v>
      </c>
      <c r="V773" s="42">
        <f t="shared" si="383"/>
        <v>0.12449268446984084</v>
      </c>
      <c r="W773" s="42">
        <f t="shared" si="384"/>
        <v>0.12486643901087094</v>
      </c>
      <c r="X773" s="42">
        <f t="shared" si="385"/>
        <v>-3.7375454103009964E-4</v>
      </c>
      <c r="Y773" s="42">
        <f t="shared" si="359"/>
        <v>2.5463684095736413E-3</v>
      </c>
      <c r="Z773" s="10">
        <f t="shared" si="386"/>
        <v>3.1364795265547674</v>
      </c>
      <c r="AA773">
        <f t="shared" si="364"/>
        <v>1083002.7486018008</v>
      </c>
      <c r="AB773" s="10">
        <f t="shared" si="365"/>
        <v>1.0830027486018008</v>
      </c>
      <c r="AC773" s="10">
        <f t="shared" si="366"/>
        <v>0.98200274860180081</v>
      </c>
      <c r="AD773" s="3">
        <f t="shared" si="367"/>
        <v>142.42244359707044</v>
      </c>
      <c r="AI773" s="94">
        <f t="shared" si="368"/>
        <v>0.12486643901087094</v>
      </c>
    </row>
    <row r="774" spans="2:35">
      <c r="B774" s="39">
        <f t="shared" si="369"/>
        <v>746</v>
      </c>
      <c r="C774" s="42">
        <f t="shared" si="370"/>
        <v>13.41726618704786</v>
      </c>
      <c r="D774" s="10">
        <f t="shared" si="371"/>
        <v>1.5827338129520427</v>
      </c>
      <c r="E774" s="40">
        <f t="shared" si="372"/>
        <v>42.834532374095915</v>
      </c>
      <c r="F774" s="40">
        <f t="shared" si="373"/>
        <v>46</v>
      </c>
      <c r="G774" s="3">
        <f t="shared" si="374"/>
        <v>58.165467625904085</v>
      </c>
      <c r="H774" s="3">
        <f t="shared" si="375"/>
        <v>111.95687429327049</v>
      </c>
      <c r="I774">
        <f t="shared" si="360"/>
        <v>1.1195687429327048E-4</v>
      </c>
      <c r="J774" s="4">
        <f t="shared" si="376"/>
        <v>1588.7011773014151</v>
      </c>
      <c r="K774" s="40">
        <f t="shared" si="377"/>
        <v>14.19029592716049</v>
      </c>
      <c r="L774" s="40">
        <f t="shared" si="361"/>
        <v>0</v>
      </c>
      <c r="M774" s="10">
        <f t="shared" si="378"/>
        <v>1.0830027486018008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8.4727984697207468</v>
      </c>
      <c r="Q774" s="42">
        <f t="shared" si="380"/>
        <v>1.5974214910676436</v>
      </c>
      <c r="R774" s="4">
        <f t="shared" si="381"/>
        <v>12846.203637264236</v>
      </c>
      <c r="S774">
        <f t="shared" si="362"/>
        <v>1.2846203637264236E-5</v>
      </c>
      <c r="T774" s="41">
        <f t="shared" si="363"/>
        <v>8.1200433163137694E-4</v>
      </c>
      <c r="U774" s="42">
        <f t="shared" si="382"/>
        <v>2.2810489950544612E-2</v>
      </c>
      <c r="V774" s="42">
        <f t="shared" si="383"/>
        <v>0.12442829089529939</v>
      </c>
      <c r="W774" s="42">
        <f t="shared" si="384"/>
        <v>0.12480467156476606</v>
      </c>
      <c r="X774" s="42">
        <f t="shared" si="385"/>
        <v>-3.7638066946667215E-4</v>
      </c>
      <c r="Y774" s="42">
        <f t="shared" si="359"/>
        <v>2.5455694484599798E-3</v>
      </c>
      <c r="Z774" s="10">
        <f t="shared" si="386"/>
        <v>3.1349210211055674</v>
      </c>
      <c r="AA774">
        <f t="shared" si="364"/>
        <v>1082514.7949512613</v>
      </c>
      <c r="AB774" s="10">
        <f t="shared" si="365"/>
        <v>1.0825147949512612</v>
      </c>
      <c r="AC774" s="10">
        <f t="shared" si="366"/>
        <v>0.98151479495126126</v>
      </c>
      <c r="AD774" s="3">
        <f t="shared" si="367"/>
        <v>142.35167439467168</v>
      </c>
      <c r="AI774" s="94">
        <f t="shared" si="368"/>
        <v>0.12480467156476606</v>
      </c>
    </row>
    <row r="775" spans="2:35">
      <c r="B775" s="39">
        <f t="shared" si="369"/>
        <v>747</v>
      </c>
      <c r="C775" s="42">
        <f t="shared" si="370"/>
        <v>13.435251798558648</v>
      </c>
      <c r="D775" s="10">
        <f t="shared" si="371"/>
        <v>1.5647482014412546</v>
      </c>
      <c r="E775" s="40">
        <f t="shared" si="372"/>
        <v>42.870503597117491</v>
      </c>
      <c r="F775" s="40">
        <f t="shared" si="373"/>
        <v>46</v>
      </c>
      <c r="G775" s="3">
        <f t="shared" si="374"/>
        <v>58.129496402882509</v>
      </c>
      <c r="H775" s="3">
        <f t="shared" si="375"/>
        <v>111.95687429327049</v>
      </c>
      <c r="I775">
        <f t="shared" si="360"/>
        <v>1.1195687429327048E-4</v>
      </c>
      <c r="J775" s="4">
        <f t="shared" si="376"/>
        <v>1591.1224930512603</v>
      </c>
      <c r="K775" s="40">
        <f t="shared" si="377"/>
        <v>14.211923145365088</v>
      </c>
      <c r="L775" s="40">
        <f t="shared" si="361"/>
        <v>0</v>
      </c>
      <c r="M775" s="10">
        <f t="shared" si="378"/>
        <v>1.0825147949512612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8.4715805092005851</v>
      </c>
      <c r="Q775" s="42">
        <f t="shared" si="380"/>
        <v>1.599544543724849</v>
      </c>
      <c r="R775" s="4">
        <f t="shared" si="381"/>
        <v>12697.509304785235</v>
      </c>
      <c r="S775">
        <f t="shared" si="362"/>
        <v>1.2697509304785236E-5</v>
      </c>
      <c r="T775" s="41">
        <f t="shared" si="363"/>
        <v>8.1215302596385599E-4</v>
      </c>
      <c r="U775" s="42">
        <f t="shared" si="382"/>
        <v>2.2546459372134953E-2</v>
      </c>
      <c r="V775" s="42">
        <f t="shared" si="383"/>
        <v>0.12436365038501236</v>
      </c>
      <c r="W775" s="42">
        <f t="shared" si="384"/>
        <v>0.12474265657022442</v>
      </c>
      <c r="X775" s="42">
        <f t="shared" si="385"/>
        <v>-3.790061852120552E-4</v>
      </c>
      <c r="Y775" s="42">
        <f t="shared" si="359"/>
        <v>2.5447647983713679E-3</v>
      </c>
      <c r="Z775" s="10">
        <f t="shared" si="386"/>
        <v>3.1333562974185361</v>
      </c>
      <c r="AA775">
        <f t="shared" si="364"/>
        <v>1082024.8944279333</v>
      </c>
      <c r="AB775" s="10">
        <f t="shared" si="365"/>
        <v>1.0820248944279334</v>
      </c>
      <c r="AC775" s="10">
        <f t="shared" si="366"/>
        <v>0.98102489442793339</v>
      </c>
      <c r="AD775" s="3">
        <f t="shared" si="367"/>
        <v>142.28062283218759</v>
      </c>
      <c r="AI775" s="94">
        <f t="shared" si="368"/>
        <v>0.12474265657022442</v>
      </c>
    </row>
    <row r="776" spans="2:35">
      <c r="B776" s="39">
        <f t="shared" si="369"/>
        <v>748</v>
      </c>
      <c r="C776" s="42">
        <f t="shared" si="370"/>
        <v>13.453237410069436</v>
      </c>
      <c r="D776" s="10">
        <f t="shared" si="371"/>
        <v>1.5467625899304664</v>
      </c>
      <c r="E776" s="40">
        <f t="shared" si="372"/>
        <v>42.906474820139067</v>
      </c>
      <c r="F776" s="40">
        <f t="shared" si="373"/>
        <v>46</v>
      </c>
      <c r="G776" s="3">
        <f t="shared" si="374"/>
        <v>58.093525179860933</v>
      </c>
      <c r="H776" s="3">
        <f t="shared" si="375"/>
        <v>111.95687429327049</v>
      </c>
      <c r="I776">
        <f t="shared" si="360"/>
        <v>1.1195687429327048E-4</v>
      </c>
      <c r="J776" s="4">
        <f t="shared" si="376"/>
        <v>1593.545841299846</v>
      </c>
      <c r="K776" s="40">
        <f t="shared" si="377"/>
        <v>14.233568517870197</v>
      </c>
      <c r="L776" s="40">
        <f t="shared" si="361"/>
        <v>0</v>
      </c>
      <c r="M776" s="10">
        <f t="shared" si="378"/>
        <v>1.0820248944279334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8.4703573130009122</v>
      </c>
      <c r="Q776" s="42">
        <f t="shared" si="380"/>
        <v>1.6016679029700585</v>
      </c>
      <c r="R776" s="4">
        <f t="shared" si="381"/>
        <v>12548.871092667152</v>
      </c>
      <c r="S776">
        <f t="shared" si="362"/>
        <v>1.2548871092667153E-5</v>
      </c>
      <c r="T776" s="41">
        <f t="shared" si="363"/>
        <v>8.1230166417597407E-4</v>
      </c>
      <c r="U776" s="42">
        <f t="shared" si="382"/>
        <v>2.2282528444405356E-2</v>
      </c>
      <c r="V776" s="42">
        <f t="shared" si="383"/>
        <v>0.12429876306849905</v>
      </c>
      <c r="W776" s="42">
        <f t="shared" si="384"/>
        <v>0.1246803941437695</v>
      </c>
      <c r="X776" s="42">
        <f t="shared" si="385"/>
        <v>-3.8163107527044993E-4</v>
      </c>
      <c r="Y776" s="42">
        <f t="shared" si="359"/>
        <v>2.543954458499433E-3</v>
      </c>
      <c r="Z776" s="10">
        <f t="shared" si="386"/>
        <v>3.1317853584359026</v>
      </c>
      <c r="AA776">
        <f t="shared" si="364"/>
        <v>1081533.0479530012</v>
      </c>
      <c r="AB776" s="10">
        <f t="shared" si="365"/>
        <v>1.0815330479530012</v>
      </c>
      <c r="AC776" s="10">
        <f t="shared" si="366"/>
        <v>0.98053304795300122</v>
      </c>
      <c r="AD776" s="3">
        <f t="shared" si="367"/>
        <v>142.20928904321991</v>
      </c>
      <c r="AI776" s="94">
        <f t="shared" si="368"/>
        <v>0.1246803941437695</v>
      </c>
    </row>
    <row r="777" spans="2:35">
      <c r="B777" s="39">
        <f t="shared" si="369"/>
        <v>749</v>
      </c>
      <c r="C777" s="42">
        <f t="shared" si="370"/>
        <v>13.471223021580224</v>
      </c>
      <c r="D777" s="10">
        <f t="shared" si="371"/>
        <v>1.5287769784196783</v>
      </c>
      <c r="E777" s="40">
        <f t="shared" si="372"/>
        <v>42.942446043160643</v>
      </c>
      <c r="F777" s="40">
        <f t="shared" si="373"/>
        <v>46</v>
      </c>
      <c r="G777" s="3">
        <f t="shared" si="374"/>
        <v>58.057553956839357</v>
      </c>
      <c r="H777" s="3">
        <f t="shared" si="375"/>
        <v>111.95687429327049</v>
      </c>
      <c r="I777">
        <f t="shared" si="360"/>
        <v>1.1195687429327048E-4</v>
      </c>
      <c r="J777" s="4">
        <f t="shared" si="376"/>
        <v>1595.9712220471724</v>
      </c>
      <c r="K777" s="40">
        <f t="shared" si="377"/>
        <v>14.255232044675823</v>
      </c>
      <c r="L777" s="40">
        <f t="shared" si="361"/>
        <v>0</v>
      </c>
      <c r="M777" s="10">
        <f t="shared" si="378"/>
        <v>1.0815330479530012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8.4691288786405181</v>
      </c>
      <c r="Q777" s="42">
        <f t="shared" si="380"/>
        <v>1.6037915702053214</v>
      </c>
      <c r="R777" s="4">
        <f t="shared" si="381"/>
        <v>12400.289220244382</v>
      </c>
      <c r="S777">
        <f t="shared" si="362"/>
        <v>1.2400289220244383E-5</v>
      </c>
      <c r="T777" s="41">
        <f t="shared" si="363"/>
        <v>8.1245024604839676E-4</v>
      </c>
      <c r="U777" s="42">
        <f t="shared" si="382"/>
        <v>2.2018697556819136E-2</v>
      </c>
      <c r="V777" s="42">
        <f t="shared" si="383"/>
        <v>0.12423362907586433</v>
      </c>
      <c r="W777" s="42">
        <f t="shared" si="384"/>
        <v>0.1246178844024764</v>
      </c>
      <c r="X777" s="42">
        <f t="shared" si="385"/>
        <v>-3.8425532661207074E-4</v>
      </c>
      <c r="Y777" s="42">
        <f t="shared" si="359"/>
        <v>2.5431384280523318E-3</v>
      </c>
      <c r="Z777" s="10">
        <f t="shared" si="386"/>
        <v>3.1302082071138173</v>
      </c>
      <c r="AA777">
        <f t="shared" si="364"/>
        <v>1081039.2564520091</v>
      </c>
      <c r="AB777" s="10">
        <f t="shared" si="365"/>
        <v>1.081039256452009</v>
      </c>
      <c r="AC777" s="10">
        <f t="shared" si="366"/>
        <v>0.98003925645200907</v>
      </c>
      <c r="AD777" s="3">
        <f t="shared" si="367"/>
        <v>142.13767316200276</v>
      </c>
      <c r="AI777" s="94">
        <f t="shared" si="368"/>
        <v>0.1246178844024764</v>
      </c>
    </row>
    <row r="778" spans="2:35">
      <c r="B778" s="39">
        <f t="shared" si="369"/>
        <v>750</v>
      </c>
      <c r="C778" s="42">
        <f t="shared" si="370"/>
        <v>13.489208633091012</v>
      </c>
      <c r="D778" s="10">
        <f t="shared" si="371"/>
        <v>1.5107913669088902</v>
      </c>
      <c r="E778" s="40">
        <f t="shared" si="372"/>
        <v>42.97841726618222</v>
      </c>
      <c r="F778" s="40">
        <f t="shared" si="373"/>
        <v>46</v>
      </c>
      <c r="G778" s="3">
        <f t="shared" si="374"/>
        <v>58.02158273381778</v>
      </c>
      <c r="H778" s="3">
        <f t="shared" si="375"/>
        <v>111.95687429327049</v>
      </c>
      <c r="I778">
        <f t="shared" si="360"/>
        <v>1.1195687429327048E-4</v>
      </c>
      <c r="J778" s="4">
        <f t="shared" si="376"/>
        <v>1598.3986352932397</v>
      </c>
      <c r="K778" s="40">
        <f t="shared" si="377"/>
        <v>14.276913725781968</v>
      </c>
      <c r="L778" s="40">
        <f t="shared" si="361"/>
        <v>0</v>
      </c>
      <c r="M778" s="10">
        <f t="shared" si="378"/>
        <v>1.081039256452009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8.4678952036268669</v>
      </c>
      <c r="Q778" s="42">
        <f t="shared" si="380"/>
        <v>1.6059155468344941</v>
      </c>
      <c r="R778" s="4">
        <f t="shared" si="381"/>
        <v>12251.763906851313</v>
      </c>
      <c r="S778">
        <f t="shared" si="362"/>
        <v>1.2251763906851312E-5</v>
      </c>
      <c r="T778" s="41">
        <f t="shared" si="363"/>
        <v>8.1259877136178986E-4</v>
      </c>
      <c r="U778" s="42">
        <f t="shared" si="382"/>
        <v>2.1754967098839603E-2</v>
      </c>
      <c r="V778" s="42">
        <f t="shared" si="383"/>
        <v>0.12416824853776863</v>
      </c>
      <c r="W778" s="42">
        <f t="shared" si="384"/>
        <v>0.12455512746397442</v>
      </c>
      <c r="X778" s="42">
        <f t="shared" si="385"/>
        <v>-3.868789262057859E-4</v>
      </c>
      <c r="Y778" s="42">
        <f t="shared" si="359"/>
        <v>2.5423167062547511E-3</v>
      </c>
      <c r="Z778" s="10">
        <f t="shared" si="386"/>
        <v>3.1286248464223267</v>
      </c>
      <c r="AA778">
        <f t="shared" si="364"/>
        <v>1080543.5208548508</v>
      </c>
      <c r="AB778" s="10">
        <f t="shared" si="365"/>
        <v>1.0805435208548508</v>
      </c>
      <c r="AC778" s="10">
        <f t="shared" si="366"/>
        <v>0.97954352085485086</v>
      </c>
      <c r="AD778" s="3">
        <f t="shared" si="367"/>
        <v>142.06577532340114</v>
      </c>
      <c r="AI778" s="94">
        <f t="shared" si="368"/>
        <v>0.12455512746397442</v>
      </c>
    </row>
    <row r="779" spans="2:35">
      <c r="B779" s="39">
        <f t="shared" si="369"/>
        <v>751</v>
      </c>
      <c r="C779" s="42">
        <f t="shared" si="370"/>
        <v>13.5071942446018</v>
      </c>
      <c r="D779" s="10">
        <f t="shared" si="371"/>
        <v>1.492805755398102</v>
      </c>
      <c r="E779" s="40">
        <f t="shared" si="372"/>
        <v>43.014388489203796</v>
      </c>
      <c r="F779" s="40">
        <f t="shared" si="373"/>
        <v>46</v>
      </c>
      <c r="G779" s="3">
        <f t="shared" si="374"/>
        <v>57.985611510796204</v>
      </c>
      <c r="H779" s="3">
        <f t="shared" si="375"/>
        <v>111.95687429327049</v>
      </c>
      <c r="I779">
        <f t="shared" si="360"/>
        <v>1.1195687429327048E-4</v>
      </c>
      <c r="J779" s="4">
        <f t="shared" si="376"/>
        <v>1600.8280810380477</v>
      </c>
      <c r="K779" s="40">
        <f t="shared" si="377"/>
        <v>14.298613561188626</v>
      </c>
      <c r="L779" s="40">
        <f t="shared" si="361"/>
        <v>0</v>
      </c>
      <c r="M779" s="10">
        <f t="shared" si="378"/>
        <v>1.0805435208548508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8.4666562854560219</v>
      </c>
      <c r="Q779" s="42">
        <f t="shared" si="380"/>
        <v>1.6080398342632496</v>
      </c>
      <c r="R779" s="4">
        <f t="shared" si="381"/>
        <v>12103.295371822342</v>
      </c>
      <c r="S779">
        <f t="shared" si="362"/>
        <v>1.2103295371822342E-5</v>
      </c>
      <c r="T779" s="41">
        <f t="shared" si="363"/>
        <v>8.1274723989681883E-4</v>
      </c>
      <c r="U779" s="42">
        <f t="shared" si="382"/>
        <v>2.1491337459930059E-2</v>
      </c>
      <c r="V779" s="42">
        <f t="shared" si="383"/>
        <v>0.12410262158543822</v>
      </c>
      <c r="W779" s="42">
        <f t="shared" si="384"/>
        <v>0.12449212344644556</v>
      </c>
      <c r="X779" s="42">
        <f t="shared" si="385"/>
        <v>-3.895018610073353E-4</v>
      </c>
      <c r="Y779" s="42">
        <f t="shared" si="359"/>
        <v>2.5414892923479363E-3</v>
      </c>
      <c r="Z779" s="10">
        <f t="shared" si="386"/>
        <v>3.1270352793453808</v>
      </c>
      <c r="AA779">
        <f t="shared" si="364"/>
        <v>1080045.8420957732</v>
      </c>
      <c r="AB779" s="10">
        <f t="shared" si="365"/>
        <v>1.0800458420957733</v>
      </c>
      <c r="AC779" s="10">
        <f t="shared" si="366"/>
        <v>0.97904584209577328</v>
      </c>
      <c r="AD779" s="3">
        <f t="shared" si="367"/>
        <v>141.99359566291128</v>
      </c>
      <c r="AI779" s="94">
        <f t="shared" si="368"/>
        <v>0.12449212344644556</v>
      </c>
    </row>
    <row r="780" spans="2:35">
      <c r="B780" s="39">
        <f t="shared" si="369"/>
        <v>752</v>
      </c>
      <c r="C780" s="42">
        <f t="shared" si="370"/>
        <v>13.525179856112588</v>
      </c>
      <c r="D780" s="10">
        <f t="shared" si="371"/>
        <v>1.4748201438873139</v>
      </c>
      <c r="E780" s="40">
        <f t="shared" si="372"/>
        <v>43.050359712225372</v>
      </c>
      <c r="F780" s="40">
        <f t="shared" si="373"/>
        <v>46</v>
      </c>
      <c r="G780" s="3">
        <f t="shared" si="374"/>
        <v>57.949640287774628</v>
      </c>
      <c r="H780" s="3">
        <f t="shared" si="375"/>
        <v>111.95687429327049</v>
      </c>
      <c r="I780">
        <f t="shared" si="360"/>
        <v>1.1195687429327048E-4</v>
      </c>
      <c r="J780" s="4">
        <f t="shared" si="376"/>
        <v>1603.2595592815962</v>
      </c>
      <c r="K780" s="40">
        <f t="shared" si="377"/>
        <v>14.3203315508958</v>
      </c>
      <c r="L780" s="40">
        <f t="shared" si="361"/>
        <v>0</v>
      </c>
      <c r="M780" s="10">
        <f t="shared" si="378"/>
        <v>1.0800458420957733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8.4654121216126228</v>
      </c>
      <c r="Q780" s="42">
        <f t="shared" si="380"/>
        <v>1.6101644338990866</v>
      </c>
      <c r="R780" s="4">
        <f t="shared" si="381"/>
        <v>11954.883834491886</v>
      </c>
      <c r="S780">
        <f t="shared" si="362"/>
        <v>1.1954883834491886E-5</v>
      </c>
      <c r="T780" s="41">
        <f t="shared" si="363"/>
        <v>8.1289565143414925E-4</v>
      </c>
      <c r="U780" s="42">
        <f t="shared" si="382"/>
        <v>2.122780902955386E-2</v>
      </c>
      <c r="V780" s="42">
        <f t="shared" si="383"/>
        <v>0.12403674835065116</v>
      </c>
      <c r="W780" s="42">
        <f t="shared" si="384"/>
        <v>0.12442887246862512</v>
      </c>
      <c r="X780" s="42">
        <f t="shared" si="385"/>
        <v>-3.9212411797395763E-4</v>
      </c>
      <c r="Y780" s="42">
        <f t="shared" si="359"/>
        <v>2.5406561855896861E-3</v>
      </c>
      <c r="Z780" s="10">
        <f t="shared" si="386"/>
        <v>3.1254395088808007</v>
      </c>
      <c r="AA780">
        <f t="shared" si="364"/>
        <v>1079546.2211133668</v>
      </c>
      <c r="AB780" s="10">
        <f t="shared" si="365"/>
        <v>1.0795462211133668</v>
      </c>
      <c r="AC780" s="10">
        <f t="shared" si="366"/>
        <v>0.97854622111336687</v>
      </c>
      <c r="AD780" s="3">
        <f t="shared" si="367"/>
        <v>141.92113431665945</v>
      </c>
      <c r="AI780" s="94">
        <f t="shared" si="368"/>
        <v>0.12442887246862512</v>
      </c>
    </row>
    <row r="781" spans="2:35">
      <c r="B781" s="39">
        <f t="shared" si="369"/>
        <v>753</v>
      </c>
      <c r="C781" s="42">
        <f t="shared" si="370"/>
        <v>13.543165467623377</v>
      </c>
      <c r="D781" s="10">
        <f t="shared" si="371"/>
        <v>1.4568345323765257</v>
      </c>
      <c r="E781" s="40">
        <f t="shared" si="372"/>
        <v>43.086330935246949</v>
      </c>
      <c r="F781" s="40">
        <f t="shared" si="373"/>
        <v>46</v>
      </c>
      <c r="G781" s="3">
        <f t="shared" si="374"/>
        <v>57.913669064753051</v>
      </c>
      <c r="H781" s="3">
        <f t="shared" si="375"/>
        <v>111.95687429327049</v>
      </c>
      <c r="I781">
        <f t="shared" si="360"/>
        <v>1.1195687429327048E-4</v>
      </c>
      <c r="J781" s="4">
        <f t="shared" si="376"/>
        <v>1605.6930700238859</v>
      </c>
      <c r="K781" s="40">
        <f t="shared" si="377"/>
        <v>14.342067694903491</v>
      </c>
      <c r="L781" s="40">
        <f t="shared" si="361"/>
        <v>0</v>
      </c>
      <c r="M781" s="10">
        <f t="shared" si="378"/>
        <v>1.0795462211133668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8.4641627095698393</v>
      </c>
      <c r="Q781" s="42">
        <f t="shared" si="380"/>
        <v>1.6122893471513393</v>
      </c>
      <c r="R781" s="4">
        <f t="shared" si="381"/>
        <v>11806.529514194308</v>
      </c>
      <c r="S781">
        <f t="shared" si="362"/>
        <v>1.1806529514194307E-5</v>
      </c>
      <c r="T781" s="41">
        <f t="shared" si="363"/>
        <v>8.130440057544469E-4</v>
      </c>
      <c r="U781" s="42">
        <f t="shared" si="382"/>
        <v>2.0964382197174267E-2</v>
      </c>
      <c r="V781" s="42">
        <f t="shared" si="383"/>
        <v>0.12397062896582779</v>
      </c>
      <c r="W781" s="42">
        <f t="shared" si="384"/>
        <v>0.12436537464980037</v>
      </c>
      <c r="X781" s="42">
        <f t="shared" si="385"/>
        <v>-3.9474568397257492E-4</v>
      </c>
      <c r="Y781" s="42">
        <f t="shared" si="359"/>
        <v>2.5398173852545433E-3</v>
      </c>
      <c r="Z781" s="10">
        <f t="shared" si="386"/>
        <v>3.1238375380404824</v>
      </c>
      <c r="AA781">
        <f t="shared" si="364"/>
        <v>1079044.658850628</v>
      </c>
      <c r="AB781" s="10">
        <f t="shared" si="365"/>
        <v>1.0790446588506279</v>
      </c>
      <c r="AC781" s="10">
        <f t="shared" si="366"/>
        <v>0.97804465885062797</v>
      </c>
      <c r="AD781" s="3">
        <f t="shared" si="367"/>
        <v>141.84839142141087</v>
      </c>
      <c r="AI781" s="94">
        <f t="shared" si="368"/>
        <v>0.12436537464980037</v>
      </c>
    </row>
    <row r="782" spans="2:35">
      <c r="B782" s="39">
        <f t="shared" si="369"/>
        <v>754</v>
      </c>
      <c r="C782" s="42">
        <f t="shared" si="370"/>
        <v>13.561151079134165</v>
      </c>
      <c r="D782" s="10">
        <f t="shared" si="371"/>
        <v>1.4388489208657376</v>
      </c>
      <c r="E782" s="40">
        <f t="shared" si="372"/>
        <v>43.122302158268525</v>
      </c>
      <c r="F782" s="40">
        <f t="shared" si="373"/>
        <v>46</v>
      </c>
      <c r="G782" s="3">
        <f t="shared" si="374"/>
        <v>57.877697841731475</v>
      </c>
      <c r="H782" s="3">
        <f t="shared" si="375"/>
        <v>111.95687429327049</v>
      </c>
      <c r="I782">
        <f t="shared" si="360"/>
        <v>1.1195687429327048E-4</v>
      </c>
      <c r="J782" s="4">
        <f t="shared" si="376"/>
        <v>1608.1286132649159</v>
      </c>
      <c r="K782" s="40">
        <f t="shared" si="377"/>
        <v>14.363821993211698</v>
      </c>
      <c r="L782" s="40">
        <f t="shared" si="361"/>
        <v>0</v>
      </c>
      <c r="M782" s="10">
        <f t="shared" si="378"/>
        <v>1.0790446588506279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8.4629080467894866</v>
      </c>
      <c r="Q782" s="42">
        <f t="shared" si="380"/>
        <v>1.6144145754311869</v>
      </c>
      <c r="R782" s="4">
        <f t="shared" si="381"/>
        <v>11658.232630264038</v>
      </c>
      <c r="S782">
        <f t="shared" si="362"/>
        <v>1.1658232630264038E-5</v>
      </c>
      <c r="T782" s="41">
        <f t="shared" si="363"/>
        <v>8.1319230263837716E-4</v>
      </c>
      <c r="U782" s="42">
        <f t="shared" si="382"/>
        <v>2.0701057352254641E-2</v>
      </c>
      <c r="V782" s="42">
        <f t="shared" si="383"/>
        <v>0.12390426356386813</v>
      </c>
      <c r="W782" s="42">
        <f t="shared" si="384"/>
        <v>0.12430163010981865</v>
      </c>
      <c r="X782" s="42">
        <f t="shared" si="385"/>
        <v>-3.9736654595051712E-4</v>
      </c>
      <c r="Y782" s="42">
        <f t="shared" si="359"/>
        <v>2.5389728906336237E-3</v>
      </c>
      <c r="Z782" s="10">
        <f t="shared" si="386"/>
        <v>3.1222293698501633</v>
      </c>
      <c r="AA782">
        <f t="shared" si="364"/>
        <v>1078541.1562548876</v>
      </c>
      <c r="AB782" s="10">
        <f t="shared" si="365"/>
        <v>1.0785411562548877</v>
      </c>
      <c r="AC782" s="10">
        <f t="shared" si="366"/>
        <v>0.97754115625488769</v>
      </c>
      <c r="AD782" s="3">
        <f t="shared" si="367"/>
        <v>141.77536711455949</v>
      </c>
      <c r="AI782" s="94">
        <f t="shared" si="368"/>
        <v>0.12430163010981865</v>
      </c>
    </row>
    <row r="783" spans="2:35">
      <c r="B783" s="39">
        <f t="shared" si="369"/>
        <v>755</v>
      </c>
      <c r="C783" s="42">
        <f t="shared" si="370"/>
        <v>13.579136690644953</v>
      </c>
      <c r="D783" s="10">
        <f t="shared" si="371"/>
        <v>1.4208633093549494</v>
      </c>
      <c r="E783" s="40">
        <f t="shared" si="372"/>
        <v>43.158273381290101</v>
      </c>
      <c r="F783" s="40">
        <f t="shared" si="373"/>
        <v>46</v>
      </c>
      <c r="G783" s="3">
        <f t="shared" si="374"/>
        <v>57.841726618709899</v>
      </c>
      <c r="H783" s="3">
        <f t="shared" si="375"/>
        <v>111.95687429327049</v>
      </c>
      <c r="I783">
        <f t="shared" si="360"/>
        <v>1.1195687429327048E-4</v>
      </c>
      <c r="J783" s="4">
        <f t="shared" si="376"/>
        <v>1610.566189004687</v>
      </c>
      <c r="K783" s="40">
        <f t="shared" si="377"/>
        <v>14.38559444582042</v>
      </c>
      <c r="L783" s="40">
        <f t="shared" si="361"/>
        <v>0</v>
      </c>
      <c r="M783" s="10">
        <f t="shared" si="378"/>
        <v>1.0785411562548877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8.4616481307218105</v>
      </c>
      <c r="Q783" s="42">
        <f t="shared" si="380"/>
        <v>1.6165401201516636</v>
      </c>
      <c r="R783" s="4">
        <f t="shared" si="381"/>
        <v>11509.993402035441</v>
      </c>
      <c r="S783">
        <f t="shared" si="362"/>
        <v>1.1509993402035441E-5</v>
      </c>
      <c r="T783" s="41">
        <f t="shared" si="363"/>
        <v>8.1334054186660569E-4</v>
      </c>
      <c r="U783" s="42">
        <f t="shared" si="382"/>
        <v>2.0437834884258252E-2</v>
      </c>
      <c r="V783" s="42">
        <f t="shared" si="383"/>
        <v>0.12383765227831127</v>
      </c>
      <c r="W783" s="42">
        <f t="shared" si="384"/>
        <v>0.12423763896907812</v>
      </c>
      <c r="X783" s="42">
        <f t="shared" si="385"/>
        <v>-3.9998669076685145E-4</v>
      </c>
      <c r="Y783" s="42">
        <f t="shared" si="359"/>
        <v>2.5381227010348034E-3</v>
      </c>
      <c r="Z783" s="10">
        <f t="shared" si="386"/>
        <v>3.1206150073496222</v>
      </c>
      <c r="AA783">
        <f t="shared" si="364"/>
        <v>1078035.7142778719</v>
      </c>
      <c r="AB783" s="10">
        <f t="shared" si="365"/>
        <v>1.0780357142778718</v>
      </c>
      <c r="AC783" s="10">
        <f t="shared" si="366"/>
        <v>0.97703571427787184</v>
      </c>
      <c r="AD783" s="3">
        <f t="shared" si="367"/>
        <v>141.70206153413662</v>
      </c>
      <c r="AI783" s="94">
        <f t="shared" si="368"/>
        <v>0.12423763896907812</v>
      </c>
    </row>
    <row r="784" spans="2:35">
      <c r="B784" s="39">
        <f t="shared" si="369"/>
        <v>756</v>
      </c>
      <c r="C784" s="42">
        <f t="shared" si="370"/>
        <v>13.597122302155741</v>
      </c>
      <c r="D784" s="10">
        <f t="shared" si="371"/>
        <v>1.4028776978441613</v>
      </c>
      <c r="E784" s="40">
        <f t="shared" si="372"/>
        <v>43.194244604311677</v>
      </c>
      <c r="F784" s="40">
        <f t="shared" si="373"/>
        <v>46</v>
      </c>
      <c r="G784" s="3">
        <f t="shared" si="374"/>
        <v>57.805755395688323</v>
      </c>
      <c r="H784" s="3">
        <f t="shared" si="375"/>
        <v>111.95687429327049</v>
      </c>
      <c r="I784">
        <f t="shared" si="360"/>
        <v>1.1195687429327048E-4</v>
      </c>
      <c r="J784" s="4">
        <f t="shared" si="376"/>
        <v>1613.0057972431987</v>
      </c>
      <c r="K784" s="40">
        <f t="shared" si="377"/>
        <v>14.40738505272966</v>
      </c>
      <c r="L784" s="40">
        <f t="shared" si="361"/>
        <v>0</v>
      </c>
      <c r="M784" s="10">
        <f t="shared" si="378"/>
        <v>1.0780357142778718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8.4603829588056172</v>
      </c>
      <c r="Q784" s="42">
        <f t="shared" si="380"/>
        <v>1.6186659827276677</v>
      </c>
      <c r="R784" s="4">
        <f t="shared" si="381"/>
        <v>11361.812048842943</v>
      </c>
      <c r="S784">
        <f t="shared" si="362"/>
        <v>1.1361812048842943E-5</v>
      </c>
      <c r="T784" s="41">
        <f t="shared" si="363"/>
        <v>8.1348872321979819E-4</v>
      </c>
      <c r="U784" s="42">
        <f t="shared" si="382"/>
        <v>2.0174715182648462E-2</v>
      </c>
      <c r="V784" s="42">
        <f t="shared" si="383"/>
        <v>0.12377079524320173</v>
      </c>
      <c r="W784" s="42">
        <f t="shared" si="384"/>
        <v>0.12417340134853549</v>
      </c>
      <c r="X784" s="42">
        <f t="shared" si="385"/>
        <v>-4.0260610533376928E-4</v>
      </c>
      <c r="Y784" s="42">
        <f t="shared" si="359"/>
        <v>2.5372668157826036E-3</v>
      </c>
      <c r="Z784" s="10">
        <f t="shared" si="386"/>
        <v>3.1189944535925105</v>
      </c>
      <c r="AA784">
        <f t="shared" si="364"/>
        <v>1077528.333875651</v>
      </c>
      <c r="AB784" s="10">
        <f t="shared" si="365"/>
        <v>1.0775283338756509</v>
      </c>
      <c r="AC784" s="10">
        <f t="shared" si="366"/>
        <v>0.97652833387565097</v>
      </c>
      <c r="AD784" s="3">
        <f t="shared" si="367"/>
        <v>141.62847481880362</v>
      </c>
      <c r="AI784" s="94">
        <f t="shared" si="368"/>
        <v>0.12417340134853549</v>
      </c>
    </row>
    <row r="785" spans="2:35">
      <c r="B785" s="39">
        <f t="shared" si="369"/>
        <v>757</v>
      </c>
      <c r="C785" s="42">
        <f t="shared" si="370"/>
        <v>13.615107913666529</v>
      </c>
      <c r="D785" s="10">
        <f t="shared" si="371"/>
        <v>1.3848920863333731</v>
      </c>
      <c r="E785" s="40">
        <f t="shared" si="372"/>
        <v>43.230215827333254</v>
      </c>
      <c r="F785" s="40">
        <f t="shared" si="373"/>
        <v>46</v>
      </c>
      <c r="G785" s="3">
        <f t="shared" si="374"/>
        <v>57.769784172666746</v>
      </c>
      <c r="H785" s="3">
        <f t="shared" si="375"/>
        <v>111.95687429327049</v>
      </c>
      <c r="I785">
        <f t="shared" si="360"/>
        <v>1.1195687429327048E-4</v>
      </c>
      <c r="J785" s="4">
        <f t="shared" si="376"/>
        <v>1615.447437980451</v>
      </c>
      <c r="K785" s="40">
        <f t="shared" si="377"/>
        <v>14.429193813939413</v>
      </c>
      <c r="L785" s="40">
        <f t="shared" si="361"/>
        <v>0</v>
      </c>
      <c r="M785" s="10">
        <f t="shared" si="378"/>
        <v>1.0775283338756509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8.4591125284681041</v>
      </c>
      <c r="Q785" s="42">
        <f t="shared" si="380"/>
        <v>1.6207921645759715</v>
      </c>
      <c r="R785" s="4">
        <f t="shared" si="381"/>
        <v>11213.688790020922</v>
      </c>
      <c r="S785">
        <f t="shared" si="362"/>
        <v>1.1213688790020923E-5</v>
      </c>
      <c r="T785" s="41">
        <f t="shared" si="363"/>
        <v>8.1363684647862023E-4</v>
      </c>
      <c r="U785" s="42">
        <f t="shared" si="382"/>
        <v>1.9911698636888551E-2</v>
      </c>
      <c r="V785" s="42">
        <f t="shared" si="383"/>
        <v>0.12370369259324382</v>
      </c>
      <c r="W785" s="42">
        <f t="shared" si="384"/>
        <v>0.12410891736969965</v>
      </c>
      <c r="X785" s="42">
        <f t="shared" si="385"/>
        <v>-4.0522477645582589E-4</v>
      </c>
      <c r="Y785" s="42">
        <f t="shared" si="359"/>
        <v>2.5364052342184201E-3</v>
      </c>
      <c r="Z785" s="10">
        <f t="shared" si="386"/>
        <v>3.1173677116466094</v>
      </c>
      <c r="AA785">
        <f t="shared" si="364"/>
        <v>1077019.0160087189</v>
      </c>
      <c r="AB785" s="10">
        <f t="shared" si="365"/>
        <v>1.077019016008719</v>
      </c>
      <c r="AC785" s="10">
        <f t="shared" si="366"/>
        <v>0.97601901600871899</v>
      </c>
      <c r="AD785" s="3">
        <f t="shared" si="367"/>
        <v>141.55460710786352</v>
      </c>
      <c r="AI785" s="94">
        <f t="shared" si="368"/>
        <v>0.12410891736969965</v>
      </c>
    </row>
    <row r="786" spans="2:35">
      <c r="B786" s="39">
        <f t="shared" si="369"/>
        <v>758</v>
      </c>
      <c r="C786" s="42">
        <f t="shared" si="370"/>
        <v>13.633093525177317</v>
      </c>
      <c r="D786" s="10">
        <f t="shared" si="371"/>
        <v>1.366906474822585</v>
      </c>
      <c r="E786" s="40">
        <f t="shared" si="372"/>
        <v>43.26618705035483</v>
      </c>
      <c r="F786" s="40">
        <f t="shared" si="373"/>
        <v>46</v>
      </c>
      <c r="G786" s="3">
        <f t="shared" si="374"/>
        <v>57.73381294964517</v>
      </c>
      <c r="H786" s="3">
        <f t="shared" si="375"/>
        <v>111.95687429327049</v>
      </c>
      <c r="I786">
        <f t="shared" si="360"/>
        <v>1.1195687429327048E-4</v>
      </c>
      <c r="J786" s="4">
        <f t="shared" si="376"/>
        <v>1617.8911112164442</v>
      </c>
      <c r="K786" s="40">
        <f t="shared" si="377"/>
        <v>14.451020729449683</v>
      </c>
      <c r="L786" s="40">
        <f t="shared" si="361"/>
        <v>0</v>
      </c>
      <c r="M786" s="10">
        <f t="shared" si="378"/>
        <v>1.077019016008719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8.4578368371250239</v>
      </c>
      <c r="Q786" s="42">
        <f t="shared" si="380"/>
        <v>1.6229186671152309</v>
      </c>
      <c r="R786" s="4">
        <f t="shared" si="381"/>
        <v>11065.623844903776</v>
      </c>
      <c r="S786">
        <f t="shared" si="362"/>
        <v>1.1065623844903775E-5</v>
      </c>
      <c r="T786" s="41">
        <f t="shared" si="363"/>
        <v>8.1378491142373739E-4</v>
      </c>
      <c r="U786" s="42">
        <f t="shared" si="382"/>
        <v>1.9648785636441835E-2</v>
      </c>
      <c r="V786" s="42">
        <f t="shared" si="383"/>
        <v>0.12363634446365721</v>
      </c>
      <c r="W786" s="42">
        <f t="shared" si="384"/>
        <v>0.12404418715464166</v>
      </c>
      <c r="X786" s="42">
        <f t="shared" si="385"/>
        <v>-4.0784269098445569E-4</v>
      </c>
      <c r="Y786" s="42">
        <f t="shared" si="359"/>
        <v>2.5355379557004233E-3</v>
      </c>
      <c r="Z786" s="10">
        <f t="shared" si="386"/>
        <v>3.1157347845936774</v>
      </c>
      <c r="AA786">
        <f t="shared" si="364"/>
        <v>1076507.7616419462</v>
      </c>
      <c r="AB786" s="10">
        <f t="shared" si="365"/>
        <v>1.0765077616419461</v>
      </c>
      <c r="AC786" s="10">
        <f t="shared" si="366"/>
        <v>0.97550776164194608</v>
      </c>
      <c r="AD786" s="3">
        <f t="shared" si="367"/>
        <v>141.48045854125397</v>
      </c>
      <c r="AI786" s="94">
        <f t="shared" si="368"/>
        <v>0.12404418715464166</v>
      </c>
    </row>
    <row r="787" spans="2:35">
      <c r="B787" s="39">
        <f t="shared" si="369"/>
        <v>759</v>
      </c>
      <c r="C787" s="42">
        <f t="shared" si="370"/>
        <v>13.651079136688105</v>
      </c>
      <c r="D787" s="10">
        <f t="shared" si="371"/>
        <v>1.3489208633117968</v>
      </c>
      <c r="E787" s="40">
        <f t="shared" si="372"/>
        <v>43.302158273376406</v>
      </c>
      <c r="F787" s="40">
        <f t="shared" si="373"/>
        <v>46</v>
      </c>
      <c r="G787" s="3">
        <f t="shared" si="374"/>
        <v>57.697841726623594</v>
      </c>
      <c r="H787" s="3">
        <f t="shared" si="375"/>
        <v>111.95687429327049</v>
      </c>
      <c r="I787">
        <f t="shared" si="360"/>
        <v>1.1195687429327048E-4</v>
      </c>
      <c r="J787" s="4">
        <f t="shared" si="376"/>
        <v>1620.3368169511782</v>
      </c>
      <c r="K787" s="40">
        <f t="shared" si="377"/>
        <v>14.47286579926047</v>
      </c>
      <c r="L787" s="40">
        <f t="shared" si="361"/>
        <v>0</v>
      </c>
      <c r="M787" s="10">
        <f t="shared" si="378"/>
        <v>1.0765077616419461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8.45655588218054</v>
      </c>
      <c r="Q787" s="42">
        <f t="shared" si="380"/>
        <v>1.6250454917659953</v>
      </c>
      <c r="R787" s="4">
        <f t="shared" si="381"/>
        <v>10917.617432825906</v>
      </c>
      <c r="S787">
        <f t="shared" si="362"/>
        <v>1.0917617432825906E-5</v>
      </c>
      <c r="T787" s="41">
        <f t="shared" si="363"/>
        <v>8.1393291783581523E-4</v>
      </c>
      <c r="U787" s="42">
        <f t="shared" si="382"/>
        <v>1.9385976570771648E-2</v>
      </c>
      <c r="V787" s="42">
        <f t="shared" si="383"/>
        <v>0.12356875099022838</v>
      </c>
      <c r="W787" s="42">
        <f t="shared" si="384"/>
        <v>0.12397921082598884</v>
      </c>
      <c r="X787" s="42">
        <f t="shared" si="385"/>
        <v>-4.1045983576046274E-4</v>
      </c>
      <c r="Y787" s="42">
        <f t="shared" si="359"/>
        <v>2.5346649796035791E-3</v>
      </c>
      <c r="Z787" s="10">
        <f t="shared" si="386"/>
        <v>3.1140956755294495</v>
      </c>
      <c r="AA787">
        <f t="shared" si="364"/>
        <v>1075994.5717445777</v>
      </c>
      <c r="AB787" s="10">
        <f t="shared" si="365"/>
        <v>1.0759945717445778</v>
      </c>
      <c r="AC787" s="10">
        <f t="shared" si="366"/>
        <v>0.97499457174457782</v>
      </c>
      <c r="AD787" s="3">
        <f t="shared" si="367"/>
        <v>141.40602925954718</v>
      </c>
      <c r="AI787" s="94">
        <f t="shared" si="368"/>
        <v>0.12397921082598884</v>
      </c>
    </row>
    <row r="788" spans="2:35">
      <c r="B788" s="39">
        <f t="shared" si="369"/>
        <v>760</v>
      </c>
      <c r="C788" s="42">
        <f t="shared" si="370"/>
        <v>13.669064748198894</v>
      </c>
      <c r="D788" s="10">
        <f t="shared" si="371"/>
        <v>1.3309352518010087</v>
      </c>
      <c r="E788" s="40">
        <f t="shared" si="372"/>
        <v>43.338129496397983</v>
      </c>
      <c r="F788" s="40">
        <f t="shared" si="373"/>
        <v>46</v>
      </c>
      <c r="G788" s="3">
        <f t="shared" si="374"/>
        <v>57.661870503602017</v>
      </c>
      <c r="H788" s="3">
        <f t="shared" si="375"/>
        <v>111.95687429327049</v>
      </c>
      <c r="I788">
        <f t="shared" si="360"/>
        <v>1.1195687429327048E-4</v>
      </c>
      <c r="J788" s="4">
        <f t="shared" si="376"/>
        <v>1622.7845551846526</v>
      </c>
      <c r="K788" s="40">
        <f t="shared" si="377"/>
        <v>14.49472902337177</v>
      </c>
      <c r="L788" s="40">
        <f t="shared" si="361"/>
        <v>0</v>
      </c>
      <c r="M788" s="10">
        <f t="shared" si="378"/>
        <v>1.0759945717445778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8.4552696610271845</v>
      </c>
      <c r="Q788" s="42">
        <f t="shared" si="380"/>
        <v>1.6271726399507171</v>
      </c>
      <c r="R788" s="4">
        <f t="shared" si="381"/>
        <v>10769.669773121714</v>
      </c>
      <c r="S788">
        <f t="shared" si="362"/>
        <v>1.0769669773121714E-5</v>
      </c>
      <c r="T788" s="41">
        <f t="shared" si="363"/>
        <v>8.1408086549551945E-4</v>
      </c>
      <c r="U788" s="42">
        <f t="shared" si="382"/>
        <v>1.9123271829341301E-2</v>
      </c>
      <c r="V788" s="42">
        <f t="shared" si="383"/>
        <v>0.12350091230936157</v>
      </c>
      <c r="W788" s="42">
        <f t="shared" si="384"/>
        <v>0.12391398850692445</v>
      </c>
      <c r="X788" s="42">
        <f t="shared" si="385"/>
        <v>-4.1307619756288105E-4</v>
      </c>
      <c r="Y788" s="42">
        <f t="shared" si="359"/>
        <v>2.5337863053197813E-3</v>
      </c>
      <c r="Z788" s="10">
        <f t="shared" si="386"/>
        <v>3.112450387563773</v>
      </c>
      <c r="AA788">
        <f t="shared" si="364"/>
        <v>1075479.447290279</v>
      </c>
      <c r="AB788" s="10">
        <f t="shared" si="365"/>
        <v>1.0754794472902789</v>
      </c>
      <c r="AC788" s="10">
        <f t="shared" si="366"/>
        <v>0.97447944729027891</v>
      </c>
      <c r="AD788" s="3">
        <f t="shared" si="367"/>
        <v>141.33131940395631</v>
      </c>
      <c r="AI788" s="94">
        <f t="shared" si="368"/>
        <v>0.12391398850692445</v>
      </c>
    </row>
    <row r="789" spans="2:35">
      <c r="B789" s="39">
        <f t="shared" si="369"/>
        <v>761</v>
      </c>
      <c r="C789" s="42">
        <f t="shared" si="370"/>
        <v>13.687050359709682</v>
      </c>
      <c r="D789" s="10">
        <f t="shared" si="371"/>
        <v>1.3129496402902205</v>
      </c>
      <c r="E789" s="40">
        <f t="shared" si="372"/>
        <v>43.374100719419559</v>
      </c>
      <c r="F789" s="40">
        <f t="shared" si="373"/>
        <v>46</v>
      </c>
      <c r="G789" s="3">
        <f t="shared" si="374"/>
        <v>57.625899280580441</v>
      </c>
      <c r="H789" s="3">
        <f t="shared" si="375"/>
        <v>111.95687429327049</v>
      </c>
      <c r="I789">
        <f t="shared" si="360"/>
        <v>1.1195687429327048E-4</v>
      </c>
      <c r="J789" s="4">
        <f t="shared" si="376"/>
        <v>1625.2343259168681</v>
      </c>
      <c r="K789" s="40">
        <f t="shared" si="377"/>
        <v>14.51661040178359</v>
      </c>
      <c r="L789" s="40">
        <f t="shared" si="361"/>
        <v>0</v>
      </c>
      <c r="M789" s="10">
        <f t="shared" si="378"/>
        <v>1.0754794472902789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8.4539781710459323</v>
      </c>
      <c r="Q789" s="42">
        <f t="shared" si="380"/>
        <v>1.6293001130937621</v>
      </c>
      <c r="R789" s="4">
        <f t="shared" si="381"/>
        <v>10621.781085125582</v>
      </c>
      <c r="S789">
        <f t="shared" si="362"/>
        <v>1.0621781085125582E-5</v>
      </c>
      <c r="T789" s="41">
        <f t="shared" si="363"/>
        <v>8.1422875418351562E-4</v>
      </c>
      <c r="U789" s="42">
        <f t="shared" si="382"/>
        <v>1.886067180161409E-2</v>
      </c>
      <c r="V789" s="42">
        <f t="shared" si="383"/>
        <v>0.12343282855799705</v>
      </c>
      <c r="W789" s="42">
        <f t="shared" si="384"/>
        <v>0.12384852032119349</v>
      </c>
      <c r="X789" s="42">
        <f t="shared" si="385"/>
        <v>-4.156917631964463E-4</v>
      </c>
      <c r="Y789" s="42">
        <f t="shared" si="359"/>
        <v>2.5329019322577959E-3</v>
      </c>
      <c r="Z789" s="10">
        <f t="shared" si="386"/>
        <v>3.1107989238205112</v>
      </c>
      <c r="AA789">
        <f t="shared" si="364"/>
        <v>1074962.3892571023</v>
      </c>
      <c r="AB789" s="10">
        <f t="shared" si="365"/>
        <v>1.0749623892571023</v>
      </c>
      <c r="AC789" s="10">
        <f t="shared" si="366"/>
        <v>0.97396238925710232</v>
      </c>
      <c r="AD789" s="3">
        <f t="shared" si="367"/>
        <v>141.25632911633102</v>
      </c>
      <c r="AI789" s="94">
        <f t="shared" si="368"/>
        <v>0.12384852032119349</v>
      </c>
    </row>
    <row r="790" spans="2:35">
      <c r="B790" s="39">
        <f t="shared" si="369"/>
        <v>762</v>
      </c>
      <c r="C790" s="42">
        <f t="shared" si="370"/>
        <v>13.70503597122047</v>
      </c>
      <c r="D790" s="10">
        <f t="shared" si="371"/>
        <v>1.2949640287794324</v>
      </c>
      <c r="E790" s="40">
        <f t="shared" si="372"/>
        <v>43.410071942441135</v>
      </c>
      <c r="F790" s="40">
        <f t="shared" si="373"/>
        <v>46</v>
      </c>
      <c r="G790" s="3">
        <f t="shared" si="374"/>
        <v>57.589928057558865</v>
      </c>
      <c r="H790" s="3">
        <f t="shared" si="375"/>
        <v>111.95687429327049</v>
      </c>
      <c r="I790">
        <f t="shared" si="360"/>
        <v>1.1195687429327048E-4</v>
      </c>
      <c r="J790" s="4">
        <f t="shared" si="376"/>
        <v>1627.6861291478244</v>
      </c>
      <c r="K790" s="40">
        <f t="shared" si="377"/>
        <v>14.538509934495925</v>
      </c>
      <c r="L790" s="40">
        <f t="shared" si="361"/>
        <v>0</v>
      </c>
      <c r="M790" s="10">
        <f t="shared" si="378"/>
        <v>1.0749623892571023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8.452681409606102</v>
      </c>
      <c r="Q790" s="42">
        <f t="shared" si="380"/>
        <v>1.6314279126214182</v>
      </c>
      <c r="R790" s="4">
        <f t="shared" si="381"/>
        <v>10473.951588171911</v>
      </c>
      <c r="S790">
        <f t="shared" si="362"/>
        <v>1.0473951588171911E-5</v>
      </c>
      <c r="T790" s="41">
        <f t="shared" si="363"/>
        <v>8.1437658368046931E-4</v>
      </c>
      <c r="U790" s="42">
        <f t="shared" si="382"/>
        <v>1.8598176877053334E-2</v>
      </c>
      <c r="V790" s="42">
        <f t="shared" si="383"/>
        <v>0.12336449987368592</v>
      </c>
      <c r="W790" s="42">
        <f t="shared" si="384"/>
        <v>0.1237828063930987</v>
      </c>
      <c r="X790" s="42">
        <f t="shared" si="385"/>
        <v>-4.1830651941278385E-4</v>
      </c>
      <c r="Y790" s="42">
        <f t="shared" si="359"/>
        <v>2.5320118598433738E-3</v>
      </c>
      <c r="Z790" s="10">
        <f t="shared" si="386"/>
        <v>3.1091412874376552</v>
      </c>
      <c r="AA790">
        <f t="shared" si="364"/>
        <v>1074443.3986275238</v>
      </c>
      <c r="AB790" s="10">
        <f t="shared" si="365"/>
        <v>1.0744433986275237</v>
      </c>
      <c r="AC790" s="10">
        <f t="shared" si="366"/>
        <v>0.97344339862752371</v>
      </c>
      <c r="AD790" s="3">
        <f t="shared" si="367"/>
        <v>141.18105853916225</v>
      </c>
      <c r="AI790" s="94">
        <f t="shared" si="368"/>
        <v>0.1237828063930987</v>
      </c>
    </row>
    <row r="791" spans="2:35">
      <c r="B791" s="39">
        <f t="shared" si="369"/>
        <v>763</v>
      </c>
      <c r="C791" s="42">
        <f t="shared" si="370"/>
        <v>13.723021582731258</v>
      </c>
      <c r="D791" s="10">
        <f t="shared" si="371"/>
        <v>1.2769784172686443</v>
      </c>
      <c r="E791" s="40">
        <f t="shared" si="372"/>
        <v>43.446043165462711</v>
      </c>
      <c r="F791" s="40">
        <f t="shared" si="373"/>
        <v>46</v>
      </c>
      <c r="G791" s="3">
        <f t="shared" si="374"/>
        <v>57.553956834537289</v>
      </c>
      <c r="H791" s="3">
        <f t="shared" si="375"/>
        <v>111.95687429327049</v>
      </c>
      <c r="I791">
        <f t="shared" si="360"/>
        <v>1.1195687429327048E-4</v>
      </c>
      <c r="J791" s="4">
        <f t="shared" si="376"/>
        <v>1630.1399648775212</v>
      </c>
      <c r="K791" s="40">
        <f t="shared" si="377"/>
        <v>14.560427621508774</v>
      </c>
      <c r="L791" s="40">
        <f t="shared" si="361"/>
        <v>0</v>
      </c>
      <c r="M791" s="10">
        <f t="shared" si="378"/>
        <v>1.0744433986275237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8.4513793740653878</v>
      </c>
      <c r="Q791" s="42">
        <f t="shared" si="380"/>
        <v>1.6335560399619065</v>
      </c>
      <c r="R791" s="4">
        <f t="shared" si="381"/>
        <v>10326.181501595105</v>
      </c>
      <c r="S791">
        <f t="shared" si="362"/>
        <v>1.0326181501595106E-5</v>
      </c>
      <c r="T791" s="41">
        <f t="shared" si="363"/>
        <v>8.145243537670461E-4</v>
      </c>
      <c r="U791" s="42">
        <f t="shared" si="382"/>
        <v>1.8335787445122365E-2</v>
      </c>
      <c r="V791" s="42">
        <f t="shared" si="383"/>
        <v>0.12329592639450092</v>
      </c>
      <c r="W791" s="42">
        <f t="shared" si="384"/>
        <v>0.12371684684750478</v>
      </c>
      <c r="X791" s="42">
        <f t="shared" si="385"/>
        <v>-4.2092045300386183E-4</v>
      </c>
      <c r="Y791" s="42">
        <f t="shared" si="359"/>
        <v>2.5311160875191654E-3</v>
      </c>
      <c r="Z791" s="10">
        <f t="shared" si="386"/>
        <v>3.1074774815671926</v>
      </c>
      <c r="AA791">
        <f t="shared" si="364"/>
        <v>1073922.4763884016</v>
      </c>
      <c r="AB791" s="10">
        <f t="shared" si="365"/>
        <v>1.0739224763884017</v>
      </c>
      <c r="AC791" s="10">
        <f t="shared" si="366"/>
        <v>0.97292247638840168</v>
      </c>
      <c r="AD791" s="3">
        <f t="shared" si="367"/>
        <v>141.10550781557674</v>
      </c>
      <c r="AI791" s="94">
        <f t="shared" si="368"/>
        <v>0.12371684684750478</v>
      </c>
    </row>
    <row r="792" spans="2:35">
      <c r="B792" s="39">
        <f t="shared" si="369"/>
        <v>764</v>
      </c>
      <c r="C792" s="42">
        <f t="shared" si="370"/>
        <v>13.741007194242046</v>
      </c>
      <c r="D792" s="10">
        <f t="shared" si="371"/>
        <v>1.2589928057578561</v>
      </c>
      <c r="E792" s="40">
        <f t="shared" si="372"/>
        <v>43.482014388484288</v>
      </c>
      <c r="F792" s="40">
        <f t="shared" si="373"/>
        <v>46</v>
      </c>
      <c r="G792" s="3">
        <f t="shared" si="374"/>
        <v>57.517985611515712</v>
      </c>
      <c r="H792" s="3">
        <f t="shared" si="375"/>
        <v>111.95687429327049</v>
      </c>
      <c r="I792">
        <f t="shared" si="360"/>
        <v>1.1195687429327048E-4</v>
      </c>
      <c r="J792" s="4">
        <f t="shared" si="376"/>
        <v>1632.5958331059587</v>
      </c>
      <c r="K792" s="40">
        <f t="shared" si="377"/>
        <v>14.582363462822139</v>
      </c>
      <c r="L792" s="40">
        <f t="shared" si="361"/>
        <v>0</v>
      </c>
      <c r="M792" s="10">
        <f t="shared" si="378"/>
        <v>1.0739224763884017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8.4500720617697436</v>
      </c>
      <c r="Q792" s="42">
        <f t="shared" si="380"/>
        <v>1.6356844965453905</v>
      </c>
      <c r="R792" s="4">
        <f t="shared" si="381"/>
        <v>10178.471044729558</v>
      </c>
      <c r="S792">
        <f t="shared" si="362"/>
        <v>1.0178471044729558E-5</v>
      </c>
      <c r="T792" s="41">
        <f t="shared" si="363"/>
        <v>8.1467206422391157E-4</v>
      </c>
      <c r="U792" s="42">
        <f t="shared" si="382"/>
        <v>1.8073503895284487E-2</v>
      </c>
      <c r="V792" s="42">
        <f t="shared" si="383"/>
        <v>0.12322710825914547</v>
      </c>
      <c r="W792" s="42">
        <f t="shared" si="384"/>
        <v>0.12365064180983358</v>
      </c>
      <c r="X792" s="42">
        <f t="shared" si="385"/>
        <v>-4.2353355068810994E-4</v>
      </c>
      <c r="Y792" s="42">
        <f t="shared" si="359"/>
        <v>2.5302146147448768E-3</v>
      </c>
      <c r="Z792" s="10">
        <f t="shared" si="386"/>
        <v>3.1058075093752699</v>
      </c>
      <c r="AA792">
        <f t="shared" si="364"/>
        <v>1073399.6235310268</v>
      </c>
      <c r="AB792" s="10">
        <f t="shared" si="365"/>
        <v>1.0733996235310268</v>
      </c>
      <c r="AC792" s="10">
        <f t="shared" si="366"/>
        <v>0.97239962353102682</v>
      </c>
      <c r="AD792" s="3">
        <f t="shared" si="367"/>
        <v>141.02967708934401</v>
      </c>
      <c r="AI792" s="94">
        <f t="shared" si="368"/>
        <v>0.12365064180983358</v>
      </c>
    </row>
    <row r="793" spans="2:35">
      <c r="B793" s="39">
        <f t="shared" si="369"/>
        <v>765</v>
      </c>
      <c r="C793" s="42">
        <f t="shared" si="370"/>
        <v>13.758992805752834</v>
      </c>
      <c r="D793" s="10">
        <f t="shared" si="371"/>
        <v>1.241007194247068</v>
      </c>
      <c r="E793" s="40">
        <f t="shared" si="372"/>
        <v>43.517985611505864</v>
      </c>
      <c r="F793" s="40">
        <f t="shared" si="373"/>
        <v>46</v>
      </c>
      <c r="G793" s="3">
        <f t="shared" si="374"/>
        <v>57.482014388494136</v>
      </c>
      <c r="H793" s="3">
        <f t="shared" si="375"/>
        <v>111.95687429327049</v>
      </c>
      <c r="I793">
        <f t="shared" si="360"/>
        <v>1.1195687429327048E-4</v>
      </c>
      <c r="J793" s="4">
        <f t="shared" si="376"/>
        <v>1635.0537338331371</v>
      </c>
      <c r="K793" s="40">
        <f t="shared" si="377"/>
        <v>14.604317458436022</v>
      </c>
      <c r="L793" s="40">
        <f t="shared" si="361"/>
        <v>0</v>
      </c>
      <c r="M793" s="10">
        <f t="shared" si="378"/>
        <v>1.0733996235310268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8.4487594700534601</v>
      </c>
      <c r="Q793" s="42">
        <f t="shared" si="380"/>
        <v>1.6378132838039861</v>
      </c>
      <c r="R793" s="4">
        <f t="shared" si="381"/>
        <v>10030.820436909662</v>
      </c>
      <c r="S793">
        <f t="shared" si="362"/>
        <v>1.0030820436909662E-5</v>
      </c>
      <c r="T793" s="41">
        <f t="shared" si="363"/>
        <v>8.1481971483173151E-4</v>
      </c>
      <c r="U793" s="42">
        <f t="shared" si="382"/>
        <v>1.781132661700301E-2</v>
      </c>
      <c r="V793" s="42">
        <f t="shared" si="383"/>
        <v>0.12315804560688949</v>
      </c>
      <c r="W793" s="42">
        <f t="shared" si="384"/>
        <v>0.12358419140607017</v>
      </c>
      <c r="X793" s="42">
        <f t="shared" si="385"/>
        <v>-4.2614579918068274E-4</v>
      </c>
      <c r="Y793" s="42">
        <f t="shared" si="359"/>
        <v>2.5293074409972771E-3</v>
      </c>
      <c r="Z793" s="10">
        <f t="shared" si="386"/>
        <v>3.1041313740421765</v>
      </c>
      <c r="AA793">
        <f t="shared" si="364"/>
        <v>1072874.8410511187</v>
      </c>
      <c r="AB793" s="10">
        <f t="shared" si="365"/>
        <v>1.0728748410511186</v>
      </c>
      <c r="AC793" s="10">
        <f t="shared" si="366"/>
        <v>0.97187484105111865</v>
      </c>
      <c r="AD793" s="3">
        <f t="shared" si="367"/>
        <v>140.95356650487579</v>
      </c>
      <c r="AI793" s="94">
        <f t="shared" si="368"/>
        <v>0.12358419140607017</v>
      </c>
    </row>
    <row r="794" spans="2:35">
      <c r="B794" s="39">
        <f t="shared" si="369"/>
        <v>766</v>
      </c>
      <c r="C794" s="42">
        <f t="shared" si="370"/>
        <v>13.776978417263622</v>
      </c>
      <c r="D794" s="10">
        <f t="shared" si="371"/>
        <v>1.2230215827362798</v>
      </c>
      <c r="E794" s="40">
        <f t="shared" si="372"/>
        <v>43.55395683452744</v>
      </c>
      <c r="F794" s="40">
        <f t="shared" si="373"/>
        <v>46</v>
      </c>
      <c r="G794" s="3">
        <f t="shared" si="374"/>
        <v>57.44604316547256</v>
      </c>
      <c r="H794" s="3">
        <f t="shared" si="375"/>
        <v>111.95687429327049</v>
      </c>
      <c r="I794">
        <f t="shared" si="360"/>
        <v>1.1195687429327048E-4</v>
      </c>
      <c r="J794" s="4">
        <f t="shared" si="376"/>
        <v>1637.5136670590562</v>
      </c>
      <c r="K794" s="40">
        <f t="shared" si="377"/>
        <v>14.626289608350417</v>
      </c>
      <c r="L794" s="40">
        <f t="shared" si="361"/>
        <v>0</v>
      </c>
      <c r="M794" s="10">
        <f t="shared" si="378"/>
        <v>1.0728748410511186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8.4474415962391269</v>
      </c>
      <c r="Q794" s="42">
        <f t="shared" si="380"/>
        <v>1.6399424031717713</v>
      </c>
      <c r="R794" s="4">
        <f t="shared" si="381"/>
        <v>9883.2298974698206</v>
      </c>
      <c r="S794">
        <f t="shared" si="362"/>
        <v>9.8832298974698204E-6</v>
      </c>
      <c r="T794" s="41">
        <f t="shared" si="363"/>
        <v>8.1496730537117138E-4</v>
      </c>
      <c r="U794" s="42">
        <f t="shared" si="382"/>
        <v>1.7549255999741262E-2</v>
      </c>
      <c r="V794" s="42">
        <f t="shared" si="383"/>
        <v>0.1230887385775641</v>
      </c>
      <c r="W794" s="42">
        <f t="shared" si="384"/>
        <v>0.12351749576276251</v>
      </c>
      <c r="X794" s="42">
        <f t="shared" si="385"/>
        <v>-4.2875718519841399E-4</v>
      </c>
      <c r="Y794" s="42">
        <f t="shared" si="359"/>
        <v>2.5283945657701939E-3</v>
      </c>
      <c r="Z794" s="10">
        <f t="shared" si="386"/>
        <v>3.1024490787623114</v>
      </c>
      <c r="AA794">
        <f t="shared" si="364"/>
        <v>1072348.1299488139</v>
      </c>
      <c r="AB794" s="10">
        <f t="shared" si="365"/>
        <v>1.072348129948814</v>
      </c>
      <c r="AC794" s="10">
        <f t="shared" si="366"/>
        <v>0.97134812994881403</v>
      </c>
      <c r="AD794" s="3">
        <f t="shared" si="367"/>
        <v>140.87717620722466</v>
      </c>
      <c r="AI794" s="94">
        <f t="shared" si="368"/>
        <v>0.12351749576276251</v>
      </c>
    </row>
    <row r="795" spans="2:35">
      <c r="B795" s="39">
        <f t="shared" si="369"/>
        <v>767</v>
      </c>
      <c r="C795" s="42">
        <f t="shared" si="370"/>
        <v>13.794964028774411</v>
      </c>
      <c r="D795" s="10">
        <f t="shared" si="371"/>
        <v>1.2050359712254917</v>
      </c>
      <c r="E795" s="40">
        <f t="shared" si="372"/>
        <v>43.589928057549017</v>
      </c>
      <c r="F795" s="40">
        <f t="shared" si="373"/>
        <v>46</v>
      </c>
      <c r="G795" s="3">
        <f t="shared" si="374"/>
        <v>57.410071942450983</v>
      </c>
      <c r="H795" s="3">
        <f t="shared" si="375"/>
        <v>111.95687429327049</v>
      </c>
      <c r="I795">
        <f t="shared" si="360"/>
        <v>1.1195687429327048E-4</v>
      </c>
      <c r="J795" s="4">
        <f t="shared" si="376"/>
        <v>1639.9756327837158</v>
      </c>
      <c r="K795" s="40">
        <f t="shared" si="377"/>
        <v>14.648279912565329</v>
      </c>
      <c r="L795" s="40">
        <f t="shared" si="361"/>
        <v>0</v>
      </c>
      <c r="M795" s="10">
        <f t="shared" si="378"/>
        <v>1.072348129948814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8.4461184376375673</v>
      </c>
      <c r="Q795" s="42">
        <f t="shared" si="380"/>
        <v>1.6420718560847971</v>
      </c>
      <c r="R795" s="4">
        <f t="shared" si="381"/>
        <v>9735.6996457444293</v>
      </c>
      <c r="S795">
        <f t="shared" si="362"/>
        <v>9.7356996457444286E-6</v>
      </c>
      <c r="T795" s="41">
        <f t="shared" si="363"/>
        <v>8.1511483562289675E-4</v>
      </c>
      <c r="U795" s="42">
        <f t="shared" si="382"/>
        <v>1.7287292432962554E-2</v>
      </c>
      <c r="V795" s="42">
        <f t="shared" si="383"/>
        <v>0.12301918731157882</v>
      </c>
      <c r="W795" s="42">
        <f t="shared" si="384"/>
        <v>0.12345055500702</v>
      </c>
      <c r="X795" s="42">
        <f t="shared" si="385"/>
        <v>-4.3136769544117881E-4</v>
      </c>
      <c r="Y795" s="42">
        <f t="shared" si="359"/>
        <v>2.5274759885745516E-3</v>
      </c>
      <c r="Z795" s="10">
        <f t="shared" si="386"/>
        <v>3.1007606267442034</v>
      </c>
      <c r="AA795">
        <f t="shared" si="364"/>
        <v>1071819.4912286736</v>
      </c>
      <c r="AB795" s="10">
        <f t="shared" si="365"/>
        <v>1.0718194912286736</v>
      </c>
      <c r="AC795" s="10">
        <f t="shared" si="366"/>
        <v>0.97081949122867361</v>
      </c>
      <c r="AD795" s="3">
        <f t="shared" si="367"/>
        <v>140.80050634208465</v>
      </c>
      <c r="AI795" s="94">
        <f t="shared" si="368"/>
        <v>0.12345055500702</v>
      </c>
    </row>
    <row r="796" spans="2:35">
      <c r="B796" s="39">
        <f t="shared" si="369"/>
        <v>768</v>
      </c>
      <c r="C796" s="42">
        <f t="shared" si="370"/>
        <v>13.812949640285199</v>
      </c>
      <c r="D796" s="10">
        <f t="shared" si="371"/>
        <v>1.1870503597147035</v>
      </c>
      <c r="E796" s="40">
        <f t="shared" si="372"/>
        <v>43.625899280570593</v>
      </c>
      <c r="F796" s="40">
        <f t="shared" si="373"/>
        <v>46</v>
      </c>
      <c r="G796" s="3">
        <f t="shared" si="374"/>
        <v>57.374100719429407</v>
      </c>
      <c r="H796" s="3">
        <f t="shared" si="375"/>
        <v>111.95687429327049</v>
      </c>
      <c r="I796">
        <f t="shared" si="360"/>
        <v>1.1195687429327048E-4</v>
      </c>
      <c r="J796" s="4">
        <f t="shared" si="376"/>
        <v>1642.4396310071165</v>
      </c>
      <c r="K796" s="40">
        <f t="shared" si="377"/>
        <v>14.67028837108076</v>
      </c>
      <c r="L796" s="40">
        <f t="shared" si="361"/>
        <v>0</v>
      </c>
      <c r="M796" s="10">
        <f t="shared" si="378"/>
        <v>1.0718194912286736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8.4447899915478217</v>
      </c>
      <c r="Q796" s="42">
        <f t="shared" si="380"/>
        <v>1.6442016439810965</v>
      </c>
      <c r="R796" s="4">
        <f t="shared" si="381"/>
        <v>9588.2299010678653</v>
      </c>
      <c r="S796">
        <f t="shared" si="362"/>
        <v>9.5882299010678659E-6</v>
      </c>
      <c r="T796" s="41">
        <f t="shared" si="363"/>
        <v>8.1526230536757332E-4</v>
      </c>
      <c r="U796" s="42">
        <f t="shared" si="382"/>
        <v>1.7025436306130168E-2</v>
      </c>
      <c r="V796" s="42">
        <f t="shared" si="383"/>
        <v>0.1229493919499577</v>
      </c>
      <c r="W796" s="42">
        <f t="shared" si="384"/>
        <v>0.12338336926651419</v>
      </c>
      <c r="X796" s="42">
        <f t="shared" si="385"/>
        <v>-4.3397731655649141E-4</v>
      </c>
      <c r="Y796" s="42">
        <f t="shared" si="359"/>
        <v>2.526551708938481E-3</v>
      </c>
      <c r="Z796" s="10">
        <f t="shared" si="386"/>
        <v>3.0990660212106174</v>
      </c>
      <c r="AA796">
        <f t="shared" si="364"/>
        <v>1071288.9258997156</v>
      </c>
      <c r="AB796" s="10">
        <f t="shared" si="365"/>
        <v>1.0712889258997156</v>
      </c>
      <c r="AC796" s="10">
        <f t="shared" si="366"/>
        <v>0.9702889258997156</v>
      </c>
      <c r="AD796" s="3">
        <f t="shared" si="367"/>
        <v>140.72355705579633</v>
      </c>
      <c r="AI796" s="94">
        <f t="shared" si="368"/>
        <v>0.12338336926651419</v>
      </c>
    </row>
    <row r="797" spans="2:35">
      <c r="B797" s="39">
        <f t="shared" si="369"/>
        <v>769</v>
      </c>
      <c r="C797" s="42">
        <f t="shared" si="370"/>
        <v>13.830935251795987</v>
      </c>
      <c r="D797" s="10">
        <f t="shared" si="371"/>
        <v>1.1690647482039154</v>
      </c>
      <c r="E797" s="40">
        <f t="shared" si="372"/>
        <v>43.661870503592169</v>
      </c>
      <c r="F797" s="40">
        <f t="shared" si="373"/>
        <v>46</v>
      </c>
      <c r="G797" s="3">
        <f t="shared" si="374"/>
        <v>57.338129496407831</v>
      </c>
      <c r="H797" s="3">
        <f t="shared" si="375"/>
        <v>111.95687429327049</v>
      </c>
      <c r="I797">
        <f t="shared" si="360"/>
        <v>1.1195687429327048E-4</v>
      </c>
      <c r="J797" s="4">
        <f t="shared" si="376"/>
        <v>1644.9056617292579</v>
      </c>
      <c r="K797" s="40">
        <f t="shared" si="377"/>
        <v>14.692314983896706</v>
      </c>
      <c r="L797" s="40">
        <f t="shared" si="361"/>
        <v>0</v>
      </c>
      <c r="M797" s="10">
        <f t="shared" si="378"/>
        <v>1.0712889258997156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8.4434562552571943</v>
      </c>
      <c r="Q797" s="42">
        <f t="shared" si="380"/>
        <v>1.6463317683006948</v>
      </c>
      <c r="R797" s="4">
        <f t="shared" si="381"/>
        <v>9440.8208827745566</v>
      </c>
      <c r="S797">
        <f t="shared" si="362"/>
        <v>9.440820882774557E-6</v>
      </c>
      <c r="T797" s="41">
        <f t="shared" si="363"/>
        <v>8.1540971438586666E-4</v>
      </c>
      <c r="U797" s="42">
        <f t="shared" si="382"/>
        <v>1.6763688008707468E-2</v>
      </c>
      <c r="V797" s="42">
        <f t="shared" si="383"/>
        <v>0.12287935263424137</v>
      </c>
      <c r="W797" s="42">
        <f t="shared" si="384"/>
        <v>0.12331593866948325</v>
      </c>
      <c r="X797" s="42">
        <f t="shared" si="385"/>
        <v>-4.3658603524188155E-4</v>
      </c>
      <c r="Y797" s="42">
        <f t="shared" si="359"/>
        <v>2.5256217264072152E-3</v>
      </c>
      <c r="Z797" s="10">
        <f t="shared" si="386"/>
        <v>3.0973652653984023</v>
      </c>
      <c r="AA797">
        <f t="shared" si="364"/>
        <v>1070756.4349753668</v>
      </c>
      <c r="AB797" s="10">
        <f t="shared" si="365"/>
        <v>1.0707564349753669</v>
      </c>
      <c r="AC797" s="10">
        <f t="shared" si="366"/>
        <v>0.9697564349753669</v>
      </c>
      <c r="AD797" s="3">
        <f t="shared" si="367"/>
        <v>140.64632849533965</v>
      </c>
      <c r="AI797" s="94">
        <f t="shared" si="368"/>
        <v>0.12331593866948325</v>
      </c>
    </row>
    <row r="798" spans="2:35">
      <c r="B798" s="39">
        <f t="shared" si="369"/>
        <v>770</v>
      </c>
      <c r="C798" s="42">
        <f t="shared" si="370"/>
        <v>13.848920863306775</v>
      </c>
      <c r="D798" s="10">
        <f t="shared" si="371"/>
        <v>1.1510791366931272</v>
      </c>
      <c r="E798" s="40">
        <f t="shared" si="372"/>
        <v>43.697841726613746</v>
      </c>
      <c r="F798" s="40">
        <f t="shared" si="373"/>
        <v>46</v>
      </c>
      <c r="G798" s="3">
        <f t="shared" si="374"/>
        <v>57.302158273386254</v>
      </c>
      <c r="H798" s="3">
        <f t="shared" si="375"/>
        <v>111.95687429327049</v>
      </c>
      <c r="I798">
        <f t="shared" si="360"/>
        <v>1.1195687429327048E-4</v>
      </c>
      <c r="J798" s="4">
        <f t="shared" si="376"/>
        <v>1647.3737249501398</v>
      </c>
      <c r="K798" s="40">
        <f t="shared" si="377"/>
        <v>14.714359751013166</v>
      </c>
      <c r="L798" s="40">
        <f t="shared" si="361"/>
        <v>0</v>
      </c>
      <c r="M798" s="10">
        <f t="shared" si="378"/>
        <v>1.0707564349753669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8.442117226041093</v>
      </c>
      <c r="Q798" s="42">
        <f t="shared" si="380"/>
        <v>1.6484622304856202</v>
      </c>
      <c r="R798" s="4">
        <f t="shared" si="381"/>
        <v>9293.4728101988785</v>
      </c>
      <c r="S798">
        <f t="shared" si="362"/>
        <v>9.2934728101988777E-6</v>
      </c>
      <c r="T798" s="41">
        <f t="shared" si="363"/>
        <v>8.1555706245844224E-4</v>
      </c>
      <c r="U798" s="42">
        <f t="shared" si="382"/>
        <v>1.6502047930157741E-2</v>
      </c>
      <c r="V798" s="42">
        <f t="shared" si="383"/>
        <v>0.12280906950661827</v>
      </c>
      <c r="W798" s="42">
        <f t="shared" si="384"/>
        <v>0.12324826334472556</v>
      </c>
      <c r="X798" s="42">
        <f t="shared" si="385"/>
        <v>-4.3919383810729629E-4</v>
      </c>
      <c r="Y798" s="42">
        <f t="shared" ref="Y798:Y861" si="389">IF((X798*(Q798-Q797)+Y797)&lt;0,0,X798*(Q798-Q797)+Y797)</f>
        <v>2.5246860405432753E-3</v>
      </c>
      <c r="Z798" s="10">
        <f t="shared" si="386"/>
        <v>3.0956583625586882</v>
      </c>
      <c r="AA798">
        <f t="shared" si="364"/>
        <v>1070222.0194735266</v>
      </c>
      <c r="AB798" s="10">
        <f t="shared" si="365"/>
        <v>1.0702220194735266</v>
      </c>
      <c r="AC798" s="10">
        <f t="shared" si="366"/>
        <v>0.9692220194735266</v>
      </c>
      <c r="AD798" s="3">
        <f t="shared" si="367"/>
        <v>140.56882080834325</v>
      </c>
      <c r="AI798" s="94">
        <f t="shared" si="368"/>
        <v>0.12324826334472556</v>
      </c>
    </row>
    <row r="799" spans="2:35">
      <c r="B799" s="39">
        <f t="shared" si="369"/>
        <v>771</v>
      </c>
      <c r="C799" s="42">
        <f t="shared" si="370"/>
        <v>13.866906474817563</v>
      </c>
      <c r="D799" s="10">
        <f t="shared" si="371"/>
        <v>1.1330935251823391</v>
      </c>
      <c r="E799" s="40">
        <f t="shared" si="372"/>
        <v>43.733812949635322</v>
      </c>
      <c r="F799" s="40">
        <f t="shared" si="373"/>
        <v>46</v>
      </c>
      <c r="G799" s="3">
        <f t="shared" si="374"/>
        <v>57.266187050364678</v>
      </c>
      <c r="H799" s="3">
        <f t="shared" si="375"/>
        <v>111.95687429327049</v>
      </c>
      <c r="I799">
        <f t="shared" si="360"/>
        <v>1.1195687429327048E-4</v>
      </c>
      <c r="J799" s="4">
        <f t="shared" si="376"/>
        <v>1649.8438206697629</v>
      </c>
      <c r="K799" s="40">
        <f t="shared" si="377"/>
        <v>14.736422672430145</v>
      </c>
      <c r="L799" s="40">
        <f t="shared" si="361"/>
        <v>0</v>
      </c>
      <c r="M799" s="10">
        <f t="shared" si="378"/>
        <v>1.0702220194735266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8.4407729011631538</v>
      </c>
      <c r="Q799" s="42">
        <f t="shared" si="380"/>
        <v>1.6505930319799134</v>
      </c>
      <c r="R799" s="4">
        <f t="shared" si="381"/>
        <v>9146.1859026752263</v>
      </c>
      <c r="S799">
        <f t="shared" si="362"/>
        <v>9.1461859026752255E-6</v>
      </c>
      <c r="T799" s="41">
        <f t="shared" si="363"/>
        <v>8.1570434936596595E-4</v>
      </c>
      <c r="U799" s="42">
        <f t="shared" si="382"/>
        <v>1.6240516459944291E-2</v>
      </c>
      <c r="V799" s="42">
        <f t="shared" si="383"/>
        <v>0.12273854270982271</v>
      </c>
      <c r="W799" s="42">
        <f t="shared" si="384"/>
        <v>0.12318034342160795</v>
      </c>
      <c r="X799" s="42">
        <f t="shared" si="385"/>
        <v>-4.4180071178524793E-4</v>
      </c>
      <c r="Y799" s="42">
        <f t="shared" si="389"/>
        <v>2.5237446509264235E-3</v>
      </c>
      <c r="Z799" s="10">
        <f t="shared" si="386"/>
        <v>3.0939453159568049</v>
      </c>
      <c r="AA799">
        <f t="shared" si="364"/>
        <v>1069685.6804165393</v>
      </c>
      <c r="AB799" s="10">
        <f t="shared" si="365"/>
        <v>1.0696856804165393</v>
      </c>
      <c r="AC799" s="10">
        <f t="shared" si="366"/>
        <v>0.96868568041653935</v>
      </c>
      <c r="AD799" s="3">
        <f t="shared" si="367"/>
        <v>140.49103414308038</v>
      </c>
      <c r="AI799" s="94">
        <f t="shared" si="368"/>
        <v>0.12318034342160795</v>
      </c>
    </row>
    <row r="800" spans="2:35">
      <c r="B800" s="39">
        <f t="shared" si="369"/>
        <v>772</v>
      </c>
      <c r="C800" s="42">
        <f t="shared" si="370"/>
        <v>13.884892086328351</v>
      </c>
      <c r="D800" s="10">
        <f t="shared" si="371"/>
        <v>1.1151079136715509</v>
      </c>
      <c r="E800" s="40">
        <f t="shared" si="372"/>
        <v>43.769784172656898</v>
      </c>
      <c r="F800" s="40">
        <f t="shared" si="373"/>
        <v>46</v>
      </c>
      <c r="G800" s="3">
        <f t="shared" si="374"/>
        <v>57.230215827343102</v>
      </c>
      <c r="H800" s="3">
        <f t="shared" si="375"/>
        <v>111.95687429327049</v>
      </c>
      <c r="I800">
        <f t="shared" si="360"/>
        <v>1.1195687429327048E-4</v>
      </c>
      <c r="J800" s="4">
        <f t="shared" si="376"/>
        <v>1652.3159488881263</v>
      </c>
      <c r="K800" s="40">
        <f t="shared" si="377"/>
        <v>14.758503748147637</v>
      </c>
      <c r="L800" s="40">
        <f t="shared" si="361"/>
        <v>0</v>
      </c>
      <c r="M800" s="10">
        <f t="shared" si="378"/>
        <v>1.0696856804165393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8.4394232778751483</v>
      </c>
      <c r="Q800" s="42">
        <f t="shared" si="380"/>
        <v>1.6527241742296379</v>
      </c>
      <c r="R800" s="4">
        <f t="shared" si="381"/>
        <v>8998.9603795380081</v>
      </c>
      <c r="S800">
        <f t="shared" si="362"/>
        <v>8.9989603795380083E-6</v>
      </c>
      <c r="T800" s="41">
        <f t="shared" si="363"/>
        <v>8.1585157488910315E-4</v>
      </c>
      <c r="U800" s="42">
        <f t="shared" si="382"/>
        <v>1.597909398753046E-2</v>
      </c>
      <c r="V800" s="42">
        <f t="shared" si="383"/>
        <v>0.1226677723871412</v>
      </c>
      <c r="W800" s="42">
        <f t="shared" si="384"/>
        <v>0.12311217903006226</v>
      </c>
      <c r="X800" s="42">
        <f t="shared" si="385"/>
        <v>-4.4440664292105803E-4</v>
      </c>
      <c r="Y800" s="42">
        <f t="shared" si="389"/>
        <v>2.5227975571536364E-3</v>
      </c>
      <c r="Z800" s="10">
        <f t="shared" si="386"/>
        <v>3.092226128872221</v>
      </c>
      <c r="AA800">
        <f t="shared" si="364"/>
        <v>1069147.4188311761</v>
      </c>
      <c r="AB800" s="10">
        <f t="shared" si="365"/>
        <v>1.069147418831176</v>
      </c>
      <c r="AC800" s="10">
        <f t="shared" si="366"/>
        <v>0.96814741883117605</v>
      </c>
      <c r="AD800" s="3">
        <f t="shared" si="367"/>
        <v>140.41296864846643</v>
      </c>
      <c r="AI800" s="94">
        <f t="shared" si="368"/>
        <v>0.12311217903006226</v>
      </c>
    </row>
    <row r="801" spans="2:35">
      <c r="B801" s="39">
        <f t="shared" si="369"/>
        <v>773</v>
      </c>
      <c r="C801" s="42">
        <f t="shared" si="370"/>
        <v>13.90287769783914</v>
      </c>
      <c r="D801" s="10">
        <f t="shared" si="371"/>
        <v>1.0971223021607628</v>
      </c>
      <c r="E801" s="40">
        <f t="shared" si="372"/>
        <v>43.805755395678474</v>
      </c>
      <c r="F801" s="40">
        <f t="shared" si="373"/>
        <v>46</v>
      </c>
      <c r="G801" s="3">
        <f t="shared" si="374"/>
        <v>57.194244604321526</v>
      </c>
      <c r="H801" s="3">
        <f t="shared" si="375"/>
        <v>111.95687429327049</v>
      </c>
      <c r="I801">
        <f t="shared" si="360"/>
        <v>1.1195687429327048E-4</v>
      </c>
      <c r="J801" s="4">
        <f t="shared" si="376"/>
        <v>1654.7901096052306</v>
      </c>
      <c r="K801" s="40">
        <f t="shared" si="377"/>
        <v>14.780602978165645</v>
      </c>
      <c r="L801" s="40">
        <f t="shared" si="361"/>
        <v>0</v>
      </c>
      <c r="M801" s="10">
        <f t="shared" si="378"/>
        <v>1.069147418831176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8.438068353416881</v>
      </c>
      <c r="Q801" s="42">
        <f t="shared" si="380"/>
        <v>1.6548556586828902</v>
      </c>
      <c r="R801" s="4">
        <f t="shared" si="381"/>
        <v>8851.796460121619</v>
      </c>
      <c r="S801">
        <f t="shared" si="362"/>
        <v>8.8517964601216187E-6</v>
      </c>
      <c r="T801" s="41">
        <f t="shared" si="363"/>
        <v>8.1599873880851953E-4</v>
      </c>
      <c r="U801" s="42">
        <f t="shared" si="382"/>
        <v>1.5717780902379554E-2</v>
      </c>
      <c r="V801" s="42">
        <f t="shared" si="383"/>
        <v>0.12259675868251659</v>
      </c>
      <c r="W801" s="42">
        <f t="shared" si="384"/>
        <v>0.12304377030058279</v>
      </c>
      <c r="X801" s="42">
        <f t="shared" si="385"/>
        <v>-4.4701161806620648E-4</v>
      </c>
      <c r="Y801" s="42">
        <f t="shared" si="389"/>
        <v>2.5218447588393053E-3</v>
      </c>
      <c r="Z801" s="10">
        <f t="shared" si="386"/>
        <v>3.0905008045987628</v>
      </c>
      <c r="AA801">
        <f t="shared" si="364"/>
        <v>1068607.2357487041</v>
      </c>
      <c r="AB801" s="10">
        <f t="shared" si="365"/>
        <v>1.068607235748704</v>
      </c>
      <c r="AC801" s="10">
        <f t="shared" si="366"/>
        <v>0.967607235748704</v>
      </c>
      <c r="AD801" s="3">
        <f t="shared" si="367"/>
        <v>140.33462447406873</v>
      </c>
      <c r="AI801" s="94">
        <f t="shared" si="368"/>
        <v>0.12304377030058279</v>
      </c>
    </row>
    <row r="802" spans="2:35">
      <c r="B802" s="39">
        <f t="shared" si="369"/>
        <v>774</v>
      </c>
      <c r="C802" s="42">
        <f t="shared" si="370"/>
        <v>13.920863309349928</v>
      </c>
      <c r="D802" s="10">
        <f t="shared" si="371"/>
        <v>1.0791366906499746</v>
      </c>
      <c r="E802" s="40">
        <f t="shared" si="372"/>
        <v>43.841726618700051</v>
      </c>
      <c r="F802" s="40">
        <f t="shared" si="373"/>
        <v>46</v>
      </c>
      <c r="G802" s="3">
        <f t="shared" si="374"/>
        <v>57.158273381299949</v>
      </c>
      <c r="H802" s="3">
        <f t="shared" si="375"/>
        <v>111.95687429327049</v>
      </c>
      <c r="I802">
        <f t="shared" si="360"/>
        <v>1.1195687429327048E-4</v>
      </c>
      <c r="J802" s="4">
        <f t="shared" si="376"/>
        <v>1657.2663028210754</v>
      </c>
      <c r="K802" s="40">
        <f t="shared" si="377"/>
        <v>14.80272036248417</v>
      </c>
      <c r="L802" s="40">
        <f t="shared" si="361"/>
        <v>0</v>
      </c>
      <c r="M802" s="10">
        <f t="shared" si="378"/>
        <v>1.068607235748704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8.4367081250163416</v>
      </c>
      <c r="Q802" s="42">
        <f t="shared" si="380"/>
        <v>1.65698748678981</v>
      </c>
      <c r="R802" s="4">
        <f t="shared" si="381"/>
        <v>8704.6943637604472</v>
      </c>
      <c r="S802">
        <f t="shared" si="362"/>
        <v>8.7046943637604474E-6</v>
      </c>
      <c r="T802" s="41">
        <f t="shared" si="363"/>
        <v>8.1614584090488078E-4</v>
      </c>
      <c r="U802" s="42">
        <f t="shared" si="382"/>
        <v>1.5456577593954877E-2</v>
      </c>
      <c r="V802" s="42">
        <f t="shared" si="383"/>
        <v>0.12252550174041855</v>
      </c>
      <c r="W802" s="42">
        <f t="shared" si="384"/>
        <v>0.12297511736423537</v>
      </c>
      <c r="X802" s="42">
        <f t="shared" si="385"/>
        <v>-4.4961562381681808E-4</v>
      </c>
      <c r="Y802" s="42">
        <f t="shared" si="389"/>
        <v>2.5208862556151423E-3</v>
      </c>
      <c r="Z802" s="10">
        <f t="shared" si="386"/>
        <v>3.0887693464444714</v>
      </c>
      <c r="AA802">
        <f t="shared" si="364"/>
        <v>1068065.1322048397</v>
      </c>
      <c r="AB802" s="10">
        <f t="shared" si="365"/>
        <v>1.0680651322048398</v>
      </c>
      <c r="AC802" s="10">
        <f t="shared" si="366"/>
        <v>0.96706513220483981</v>
      </c>
      <c r="AD802" s="3">
        <f t="shared" si="367"/>
        <v>140.25600177010006</v>
      </c>
      <c r="AI802" s="94">
        <f t="shared" si="368"/>
        <v>0.12297511736423537</v>
      </c>
    </row>
    <row r="803" spans="2:35">
      <c r="B803" s="39">
        <f t="shared" si="369"/>
        <v>775</v>
      </c>
      <c r="C803" s="42">
        <f t="shared" si="370"/>
        <v>13.938848920860716</v>
      </c>
      <c r="D803" s="10">
        <f t="shared" si="371"/>
        <v>1.0611510791391865</v>
      </c>
      <c r="E803" s="40">
        <f t="shared" si="372"/>
        <v>43.877697841721627</v>
      </c>
      <c r="F803" s="40">
        <f t="shared" si="373"/>
        <v>46</v>
      </c>
      <c r="G803" s="3">
        <f t="shared" si="374"/>
        <v>57.122302158278373</v>
      </c>
      <c r="H803" s="3">
        <f t="shared" si="375"/>
        <v>111.95687429327049</v>
      </c>
      <c r="I803">
        <f t="shared" si="360"/>
        <v>1.1195687429327048E-4</v>
      </c>
      <c r="J803" s="4">
        <f t="shared" si="376"/>
        <v>1659.7445285356612</v>
      </c>
      <c r="K803" s="40">
        <f t="shared" si="377"/>
        <v>14.824855901103209</v>
      </c>
      <c r="L803" s="40">
        <f t="shared" si="361"/>
        <v>0</v>
      </c>
      <c r="M803" s="10">
        <f t="shared" si="378"/>
        <v>1.0680651322048398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8.4353425898895491</v>
      </c>
      <c r="Q803" s="42">
        <f t="shared" si="380"/>
        <v>1.6591196600025904</v>
      </c>
      <c r="R803" s="4">
        <f t="shared" si="381"/>
        <v>8557.6543097888989</v>
      </c>
      <c r="S803">
        <f t="shared" si="362"/>
        <v>8.5576543097888989E-6</v>
      </c>
      <c r="T803" s="41">
        <f t="shared" si="363"/>
        <v>8.1629288095885224E-4</v>
      </c>
      <c r="U803" s="42">
        <f t="shared" si="382"/>
        <v>1.5195484451719756E-2</v>
      </c>
      <c r="V803" s="42">
        <f t="shared" si="383"/>
        <v>0.12245400170591909</v>
      </c>
      <c r="W803" s="42">
        <f t="shared" si="384"/>
        <v>0.12290622035265124</v>
      </c>
      <c r="X803" s="42">
        <f t="shared" si="385"/>
        <v>-4.5221864673214429E-4</v>
      </c>
      <c r="Y803" s="42">
        <f t="shared" si="389"/>
        <v>2.5199220471302602E-3</v>
      </c>
      <c r="Z803" s="10">
        <f t="shared" si="386"/>
        <v>3.087031757731677</v>
      </c>
      <c r="AA803">
        <f t="shared" si="364"/>
        <v>1067521.1092397743</v>
      </c>
      <c r="AB803" s="10">
        <f t="shared" si="365"/>
        <v>1.0675211092397743</v>
      </c>
      <c r="AC803" s="10">
        <f t="shared" si="366"/>
        <v>0.9665211092397743</v>
      </c>
      <c r="AD803" s="3">
        <f t="shared" si="367"/>
        <v>140.17710068742196</v>
      </c>
      <c r="AI803" s="94">
        <f t="shared" si="368"/>
        <v>0.12290622035265124</v>
      </c>
    </row>
    <row r="804" spans="2:35">
      <c r="B804" s="39">
        <f t="shared" si="369"/>
        <v>776</v>
      </c>
      <c r="C804" s="42">
        <f t="shared" si="370"/>
        <v>13.956834532371504</v>
      </c>
      <c r="D804" s="10">
        <f t="shared" si="371"/>
        <v>1.0431654676283983</v>
      </c>
      <c r="E804" s="40">
        <f t="shared" si="372"/>
        <v>43.913669064743203</v>
      </c>
      <c r="F804" s="40">
        <f t="shared" si="373"/>
        <v>46</v>
      </c>
      <c r="G804" s="3">
        <f t="shared" si="374"/>
        <v>57.086330935256797</v>
      </c>
      <c r="H804" s="3">
        <f t="shared" si="375"/>
        <v>111.95687429327049</v>
      </c>
      <c r="I804">
        <f t="shared" si="360"/>
        <v>1.1195687429327048E-4</v>
      </c>
      <c r="J804" s="4">
        <f t="shared" si="376"/>
        <v>1662.2247867489878</v>
      </c>
      <c r="K804" s="40">
        <f t="shared" si="377"/>
        <v>14.847009594022767</v>
      </c>
      <c r="L804" s="40">
        <f t="shared" si="361"/>
        <v>0</v>
      </c>
      <c r="M804" s="10">
        <f t="shared" si="378"/>
        <v>1.0675211092397743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8.4339717452405729</v>
      </c>
      <c r="Q804" s="42">
        <f t="shared" si="380"/>
        <v>1.6612521797754882</v>
      </c>
      <c r="R804" s="4">
        <f t="shared" si="381"/>
        <v>8410.6765175413602</v>
      </c>
      <c r="S804">
        <f t="shared" si="362"/>
        <v>8.4106765175413608E-6</v>
      </c>
      <c r="T804" s="41">
        <f t="shared" si="363"/>
        <v>8.1643985875109982E-4</v>
      </c>
      <c r="U804" s="42">
        <f t="shared" si="382"/>
        <v>1.4934501865137492E-2</v>
      </c>
      <c r="V804" s="42">
        <f t="shared" si="383"/>
        <v>0.12238225872467169</v>
      </c>
      <c r="W804" s="42">
        <f t="shared" si="384"/>
        <v>0.12283707939803032</v>
      </c>
      <c r="X804" s="42">
        <f t="shared" si="385"/>
        <v>-4.5482067335862741E-4</v>
      </c>
      <c r="Y804" s="42">
        <f t="shared" si="389"/>
        <v>2.5189521330512003E-3</v>
      </c>
      <c r="Z804" s="10">
        <f t="shared" si="386"/>
        <v>3.0852880417970003</v>
      </c>
      <c r="AA804">
        <f t="shared" si="364"/>
        <v>1066975.1678981725</v>
      </c>
      <c r="AB804" s="10">
        <f t="shared" si="365"/>
        <v>1.0669751678981725</v>
      </c>
      <c r="AC804" s="10">
        <f t="shared" si="366"/>
        <v>0.9659751678981725</v>
      </c>
      <c r="AD804" s="3">
        <f t="shared" si="367"/>
        <v>140.09792137754496</v>
      </c>
      <c r="AI804" s="94">
        <f t="shared" si="368"/>
        <v>0.12283707939803032</v>
      </c>
    </row>
    <row r="805" spans="2:35">
      <c r="B805" s="39">
        <f t="shared" si="369"/>
        <v>777</v>
      </c>
      <c r="C805" s="42">
        <f t="shared" si="370"/>
        <v>13.974820143882292</v>
      </c>
      <c r="D805" s="10">
        <f t="shared" si="371"/>
        <v>1.0251798561176102</v>
      </c>
      <c r="E805" s="40">
        <f t="shared" si="372"/>
        <v>43.94964028776478</v>
      </c>
      <c r="F805" s="40">
        <f t="shared" si="373"/>
        <v>46</v>
      </c>
      <c r="G805" s="3">
        <f t="shared" si="374"/>
        <v>57.05035971223522</v>
      </c>
      <c r="H805" s="3">
        <f t="shared" si="375"/>
        <v>111.95687429327049</v>
      </c>
      <c r="I805">
        <f t="shared" si="360"/>
        <v>1.1195687429327048E-4</v>
      </c>
      <c r="J805" s="4">
        <f t="shared" si="376"/>
        <v>1664.707077461055</v>
      </c>
      <c r="K805" s="40">
        <f t="shared" si="377"/>
        <v>14.869181441242839</v>
      </c>
      <c r="L805" s="40">
        <f t="shared" si="361"/>
        <v>0</v>
      </c>
      <c r="M805" s="10">
        <f t="shared" si="378"/>
        <v>1.0669751678981725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8.4325955882615027</v>
      </c>
      <c r="Q805" s="42">
        <f t="shared" si="380"/>
        <v>1.6633850475648346</v>
      </c>
      <c r="R805" s="4">
        <f t="shared" si="381"/>
        <v>8263.7612063522374</v>
      </c>
      <c r="S805">
        <f t="shared" si="362"/>
        <v>8.2637612063522375E-6</v>
      </c>
      <c r="T805" s="41">
        <f t="shared" si="363"/>
        <v>8.1658677406228888E-4</v>
      </c>
      <c r="U805" s="42">
        <f t="shared" si="382"/>
        <v>1.4673630223671415E-2</v>
      </c>
      <c r="V805" s="42">
        <f t="shared" si="383"/>
        <v>0.12231027294289955</v>
      </c>
      <c r="W805" s="42">
        <f t="shared" si="384"/>
        <v>0.12276769463314116</v>
      </c>
      <c r="X805" s="42">
        <f t="shared" si="385"/>
        <v>-4.5742169024161339E-4</v>
      </c>
      <c r="Y805" s="42">
        <f t="shared" si="389"/>
        <v>2.5179765130619357E-3</v>
      </c>
      <c r="Z805" s="10">
        <f t="shared" si="386"/>
        <v>3.083538201991336</v>
      </c>
      <c r="AA805">
        <f t="shared" si="364"/>
        <v>1066427.309229169</v>
      </c>
      <c r="AB805" s="10">
        <f t="shared" si="365"/>
        <v>1.066427309229169</v>
      </c>
      <c r="AC805" s="10">
        <f t="shared" si="366"/>
        <v>0.96542730922916897</v>
      </c>
      <c r="AD805" s="3">
        <f t="shared" si="367"/>
        <v>140.01846399262783</v>
      </c>
      <c r="AI805" s="94">
        <f t="shared" si="368"/>
        <v>0.12276769463314116</v>
      </c>
    </row>
    <row r="806" spans="2:35">
      <c r="B806" s="39">
        <f t="shared" si="369"/>
        <v>778</v>
      </c>
      <c r="C806" s="42">
        <f t="shared" si="370"/>
        <v>13.99280575539308</v>
      </c>
      <c r="D806" s="10">
        <f t="shared" si="371"/>
        <v>1.0071942446068221</v>
      </c>
      <c r="E806" s="40">
        <f t="shared" si="372"/>
        <v>43.985611510786356</v>
      </c>
      <c r="F806" s="40">
        <f t="shared" si="373"/>
        <v>46</v>
      </c>
      <c r="G806" s="3">
        <f t="shared" si="374"/>
        <v>57.014388489213644</v>
      </c>
      <c r="H806" s="3">
        <f t="shared" si="375"/>
        <v>111.95687429327049</v>
      </c>
      <c r="I806">
        <f t="shared" si="360"/>
        <v>1.1195687429327048E-4</v>
      </c>
      <c r="J806" s="4">
        <f t="shared" si="376"/>
        <v>1667.191400671863</v>
      </c>
      <c r="K806" s="40">
        <f t="shared" si="377"/>
        <v>14.891371442763427</v>
      </c>
      <c r="L806" s="40">
        <f t="shared" si="361"/>
        <v>0</v>
      </c>
      <c r="M806" s="10">
        <f t="shared" si="378"/>
        <v>1.066427309229169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8.4312141161323915</v>
      </c>
      <c r="Q806" s="42">
        <f t="shared" si="380"/>
        <v>1.665518264829045</v>
      </c>
      <c r="R806" s="4">
        <f t="shared" si="381"/>
        <v>8116.9085955559158</v>
      </c>
      <c r="S806">
        <f t="shared" si="362"/>
        <v>8.1169085955559163E-6</v>
      </c>
      <c r="T806" s="41">
        <f t="shared" si="363"/>
        <v>8.1673362667308521E-4</v>
      </c>
      <c r="U806" s="42">
        <f t="shared" si="382"/>
        <v>1.4412869916784816E-2</v>
      </c>
      <c r="V806" s="42">
        <f t="shared" si="383"/>
        <v>0.12223804450744713</v>
      </c>
      <c r="W806" s="42">
        <f t="shared" si="384"/>
        <v>0.12269806619132034</v>
      </c>
      <c r="X806" s="42">
        <f t="shared" si="385"/>
        <v>-4.6002168387321296E-4</v>
      </c>
      <c r="Y806" s="42">
        <f t="shared" si="389"/>
        <v>2.5169951868639863E-3</v>
      </c>
      <c r="Z806" s="10">
        <f t="shared" si="386"/>
        <v>3.0817822416799627</v>
      </c>
      <c r="AA806">
        <f t="shared" si="364"/>
        <v>1065877.5342864012</v>
      </c>
      <c r="AB806" s="10">
        <f t="shared" si="365"/>
        <v>1.0658775342864013</v>
      </c>
      <c r="AC806" s="10">
        <f t="shared" si="366"/>
        <v>0.96487753428640133</v>
      </c>
      <c r="AD806" s="3">
        <f t="shared" si="367"/>
        <v>139.93872868548243</v>
      </c>
      <c r="AI806" s="94">
        <f t="shared" si="368"/>
        <v>0.12269806619132034</v>
      </c>
    </row>
    <row r="807" spans="2:35">
      <c r="B807" s="39">
        <f t="shared" si="369"/>
        <v>779</v>
      </c>
      <c r="C807" s="42">
        <f t="shared" si="370"/>
        <v>14.010791366903868</v>
      </c>
      <c r="D807" s="10">
        <f t="shared" si="371"/>
        <v>0.98920863309603391</v>
      </c>
      <c r="E807" s="40">
        <f t="shared" si="372"/>
        <v>44.021582733807932</v>
      </c>
      <c r="F807" s="40">
        <f t="shared" si="373"/>
        <v>46</v>
      </c>
      <c r="G807" s="3">
        <f t="shared" si="374"/>
        <v>56.978417266192068</v>
      </c>
      <c r="H807" s="3">
        <f t="shared" si="375"/>
        <v>111.95687429327049</v>
      </c>
      <c r="I807">
        <f t="shared" ref="I807:I862" si="390">H807/1000^2</f>
        <v>1.1195687429327048E-4</v>
      </c>
      <c r="J807" s="4">
        <f t="shared" si="376"/>
        <v>1669.6777563814117</v>
      </c>
      <c r="K807" s="40">
        <f t="shared" si="377"/>
        <v>14.913579598584532</v>
      </c>
      <c r="L807" s="40">
        <f t="shared" ref="L807:L862" si="391">IF((gstar-K807)&lt;0,0,gstar-K807)</f>
        <v>0</v>
      </c>
      <c r="M807" s="10">
        <f t="shared" si="378"/>
        <v>1.0658775342864013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8.429827326021309</v>
      </c>
      <c r="Q807" s="42">
        <f t="shared" si="380"/>
        <v>1.6676518330286294</v>
      </c>
      <c r="R807" s="4">
        <f t="shared" si="381"/>
        <v>7970.1189044868042</v>
      </c>
      <c r="S807">
        <f t="shared" ref="S807:S862" si="392">R807/1000^3</f>
        <v>7.9701189044868035E-6</v>
      </c>
      <c r="T807" s="41">
        <f t="shared" ref="T807:T862" si="393">(vc/1000^3-S807)</f>
        <v>8.1688041636415439E-4</v>
      </c>
      <c r="U807" s="42">
        <f t="shared" si="382"/>
        <v>1.4152221333941039E-2</v>
      </c>
      <c r="V807" s="42">
        <f t="shared" si="383"/>
        <v>0.12216557356570321</v>
      </c>
      <c r="W807" s="42">
        <f t="shared" si="384"/>
        <v>0.12262819420647678</v>
      </c>
      <c r="X807" s="42">
        <f t="shared" si="385"/>
        <v>-4.6262064077357001E-4</v>
      </c>
      <c r="Y807" s="42">
        <f t="shared" si="389"/>
        <v>2.5160081541763602E-3</v>
      </c>
      <c r="Z807" s="10">
        <f t="shared" si="386"/>
        <v>3.0800201642424456</v>
      </c>
      <c r="AA807">
        <f t="shared" ref="AA807:AA862" si="394">Z807*rat*to+patm*1000000</f>
        <v>1065325.8441279796</v>
      </c>
      <c r="AB807" s="10">
        <f t="shared" ref="AB807:AB862" si="395">AA807/1000000</f>
        <v>1.0653258441279796</v>
      </c>
      <c r="AC807" s="10">
        <f t="shared" ref="AC807:AC862" si="396">AB807-patm</f>
        <v>0.96432584412797961</v>
      </c>
      <c r="AD807" s="3">
        <f t="shared" ref="AD807:AD862" si="397">AC807*1000000/6895</f>
        <v>139.8587156095692</v>
      </c>
      <c r="AI807" s="94">
        <f t="shared" ref="AI807:AI862" si="398">($M807-patm)*1000000*$I807/SQRT(rat*to)*SQRT(k)*(2/(k+1))^((k+1)/2/(k-1))</f>
        <v>0.12262819420647678</v>
      </c>
    </row>
    <row r="808" spans="2:35">
      <c r="B808" s="39">
        <f t="shared" ref="B808:B862" si="399">1+B807</f>
        <v>780</v>
      </c>
      <c r="C808" s="42">
        <f t="shared" ref="C808:C862" si="400">xincp+C807</f>
        <v>14.028776978414657</v>
      </c>
      <c r="D808" s="10">
        <f t="shared" ref="D808:D862" si="401">(F808-E808)/2</f>
        <v>0.97122302158524576</v>
      </c>
      <c r="E808" s="40">
        <f t="shared" ref="E808:E862" si="402">E807+ci*2*xincp</f>
        <v>44.057553956829508</v>
      </c>
      <c r="F808" s="40">
        <f t="shared" ref="F808:F862" si="403">F807-osi*2*xincp</f>
        <v>46</v>
      </c>
      <c r="G808" s="3">
        <f t="shared" ref="G808:G862" si="404">G807-ei*n*2*xincp</f>
        <v>56.942446043170492</v>
      </c>
      <c r="H808" s="3">
        <f t="shared" ref="H808:H862" si="405">PI()/4*(dto+erate*(two-D808)/two)^2</f>
        <v>111.95687429327049</v>
      </c>
      <c r="I808">
        <f t="shared" si="390"/>
        <v>1.1195687429327048E-4</v>
      </c>
      <c r="J808" s="4">
        <f t="shared" ref="J808:J862" si="406">PI()/4*dc^2-PI()/4*(F808^2-E808^2)</f>
        <v>1672.1661445897012</v>
      </c>
      <c r="K808" s="40">
        <f t="shared" ref="K808:K862" si="407">J808/H808</f>
        <v>14.935805908706151</v>
      </c>
      <c r="L808" s="40">
        <f t="shared" si="391"/>
        <v>0</v>
      </c>
      <c r="M808" s="10">
        <f t="shared" ref="M808:M862" si="408">AB807</f>
        <v>1.0653258441279796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8.4284352150842246</v>
      </c>
      <c r="Q808" s="42">
        <f t="shared" ref="Q808:Q862" si="410">xincp/P808+Q807</f>
        <v>1.6697857536262035</v>
      </c>
      <c r="R808" s="4">
        <f t="shared" ref="R808:R862" si="411">PI()/4*(F808^2-E808^2)*G808</f>
        <v>7823.3923524792872</v>
      </c>
      <c r="S808">
        <f t="shared" si="392"/>
        <v>7.8233923524792865E-6</v>
      </c>
      <c r="T808" s="41">
        <f t="shared" si="393"/>
        <v>8.1702714291616188E-4</v>
      </c>
      <c r="U808" s="42">
        <f t="shared" ref="U808:U862" si="412">rhopgrain*R808/1000^2</f>
        <v>1.3891684864603371E-2</v>
      </c>
      <c r="V808" s="42">
        <f t="shared" ref="V808:V862" si="413">(U807-U808)/(Q808-Q807)</f>
        <v>0.12209286026567795</v>
      </c>
      <c r="W808" s="42">
        <f t="shared" ref="W808:W862" si="414">IF(V808&lt;AI808,IF(AB807&gt;pbd,AI808,0),AI808)</f>
        <v>0.12255807881308772</v>
      </c>
      <c r="X808" s="42">
        <f t="shared" ref="X808:X862" si="415">V808-W808</f>
        <v>-4.6521854740977364E-4</v>
      </c>
      <c r="Y808" s="42">
        <f t="shared" si="389"/>
        <v>2.5150154147356688E-3</v>
      </c>
      <c r="Z808" s="10">
        <f t="shared" ref="Z808:Z862" si="416">Y808/T808</f>
        <v>3.078251973072752</v>
      </c>
      <c r="AA808">
        <f t="shared" si="394"/>
        <v>1064772.2398165241</v>
      </c>
      <c r="AB808" s="10">
        <f t="shared" si="395"/>
        <v>1.064772239816524</v>
      </c>
      <c r="AC808" s="10">
        <f t="shared" si="396"/>
        <v>0.96377223981652405</v>
      </c>
      <c r="AD808" s="3">
        <f t="shared" si="397"/>
        <v>139.77842491900276</v>
      </c>
      <c r="AI808" s="94">
        <f t="shared" si="398"/>
        <v>0.12255807881308772</v>
      </c>
    </row>
    <row r="809" spans="2:35">
      <c r="B809" s="39">
        <f t="shared" si="399"/>
        <v>781</v>
      </c>
      <c r="C809" s="42">
        <f t="shared" si="400"/>
        <v>14.046762589925445</v>
      </c>
      <c r="D809" s="10">
        <f t="shared" si="401"/>
        <v>0.95323741007445761</v>
      </c>
      <c r="E809" s="40">
        <f t="shared" si="402"/>
        <v>44.093525179851085</v>
      </c>
      <c r="F809" s="40">
        <f t="shared" si="403"/>
        <v>46</v>
      </c>
      <c r="G809" s="3">
        <f t="shared" si="404"/>
        <v>56.906474820148915</v>
      </c>
      <c r="H809" s="3">
        <f t="shared" si="405"/>
        <v>111.95687429327049</v>
      </c>
      <c r="I809">
        <f t="shared" si="390"/>
        <v>1.1195687429327048E-4</v>
      </c>
      <c r="J809" s="4">
        <f t="shared" si="406"/>
        <v>1674.6565652967315</v>
      </c>
      <c r="K809" s="40">
        <f t="shared" si="407"/>
        <v>14.958050373128289</v>
      </c>
      <c r="L809" s="40">
        <f t="shared" si="391"/>
        <v>0</v>
      </c>
      <c r="M809" s="10">
        <f t="shared" si="408"/>
        <v>1.064772239816524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8.4270377804650671</v>
      </c>
      <c r="Q809" s="42">
        <f t="shared" si="410"/>
        <v>1.6719200280864985</v>
      </c>
      <c r="R809" s="4">
        <f t="shared" si="411"/>
        <v>7676.7291588677735</v>
      </c>
      <c r="S809">
        <f t="shared" si="392"/>
        <v>7.6767291588677732E-6</v>
      </c>
      <c r="T809" s="41">
        <f t="shared" si="393"/>
        <v>8.1717380610977336E-4</v>
      </c>
      <c r="U809" s="42">
        <f t="shared" si="412"/>
        <v>1.363126089823515E-2</v>
      </c>
      <c r="V809" s="42">
        <f t="shared" si="413"/>
        <v>0.12201990475593423</v>
      </c>
      <c r="W809" s="42">
        <f t="shared" si="414"/>
        <v>0.12248772014620375</v>
      </c>
      <c r="X809" s="42">
        <f t="shared" si="415"/>
        <v>-4.6781539026952146E-4</v>
      </c>
      <c r="Y809" s="42">
        <f t="shared" si="389"/>
        <v>2.5140169682960835E-3</v>
      </c>
      <c r="Z809" s="10">
        <f t="shared" si="416"/>
        <v>3.0764776715791697</v>
      </c>
      <c r="AA809">
        <f t="shared" si="394"/>
        <v>1064216.7224191381</v>
      </c>
      <c r="AB809" s="10">
        <f t="shared" si="395"/>
        <v>1.0642167224191381</v>
      </c>
      <c r="AC809" s="10">
        <f t="shared" si="396"/>
        <v>0.96321672241913814</v>
      </c>
      <c r="AD809" s="3">
        <f t="shared" si="397"/>
        <v>139.69785676854795</v>
      </c>
      <c r="AI809" s="94">
        <f t="shared" si="398"/>
        <v>0.12248772014620375</v>
      </c>
    </row>
    <row r="810" spans="2:35">
      <c r="B810" s="39">
        <f t="shared" si="399"/>
        <v>782</v>
      </c>
      <c r="C810" s="42">
        <f t="shared" si="400"/>
        <v>14.064748201436233</v>
      </c>
      <c r="D810" s="10">
        <f t="shared" si="401"/>
        <v>0.93525179856366947</v>
      </c>
      <c r="E810" s="40">
        <f t="shared" si="402"/>
        <v>44.129496402872661</v>
      </c>
      <c r="F810" s="40">
        <f t="shared" si="403"/>
        <v>46</v>
      </c>
      <c r="G810" s="3">
        <f t="shared" si="404"/>
        <v>56.870503597127339</v>
      </c>
      <c r="H810" s="3">
        <f t="shared" si="405"/>
        <v>111.95687429327049</v>
      </c>
      <c r="I810">
        <f t="shared" si="390"/>
        <v>1.1195687429327048E-4</v>
      </c>
      <c r="J810" s="4">
        <f t="shared" si="406"/>
        <v>1677.1490185025023</v>
      </c>
      <c r="K810" s="40">
        <f t="shared" si="407"/>
        <v>14.980312991850939</v>
      </c>
      <c r="L810" s="40">
        <f t="shared" si="391"/>
        <v>0</v>
      </c>
      <c r="M810" s="10">
        <f t="shared" si="408"/>
        <v>1.0642167224191381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8.4256350192956155</v>
      </c>
      <c r="Q810" s="42">
        <f t="shared" si="410"/>
        <v>1.6740546578763718</v>
      </c>
      <c r="R810" s="4">
        <f t="shared" si="411"/>
        <v>7530.1295429866568</v>
      </c>
      <c r="S810">
        <f t="shared" si="392"/>
        <v>7.5301295429866569E-6</v>
      </c>
      <c r="T810" s="41">
        <f t="shared" si="393"/>
        <v>8.1732040572565453E-4</v>
      </c>
      <c r="U810" s="42">
        <f t="shared" si="412"/>
        <v>1.3370949824299688E-2</v>
      </c>
      <c r="V810" s="42">
        <f t="shared" si="413"/>
        <v>0.12194670718566289</v>
      </c>
      <c r="W810" s="42">
        <f t="shared" si="414"/>
        <v>0.12241711834144506</v>
      </c>
      <c r="X810" s="42">
        <f t="shared" si="415"/>
        <v>-4.7041115578216885E-4</v>
      </c>
      <c r="Y810" s="42">
        <f t="shared" si="389"/>
        <v>2.5130128146294622E-3</v>
      </c>
      <c r="Z810" s="10">
        <f t="shared" si="416"/>
        <v>3.0746972631844351</v>
      </c>
      <c r="AA810">
        <f t="shared" si="394"/>
        <v>1063659.2930074488</v>
      </c>
      <c r="AB810" s="10">
        <f t="shared" si="395"/>
        <v>1.0636592930074489</v>
      </c>
      <c r="AC810" s="10">
        <f t="shared" si="396"/>
        <v>0.9626592930074489</v>
      </c>
      <c r="AD810" s="3">
        <f t="shared" si="397"/>
        <v>139.61701131362565</v>
      </c>
      <c r="AI810" s="94">
        <f t="shared" si="398"/>
        <v>0.12241711834144506</v>
      </c>
    </row>
    <row r="811" spans="2:35">
      <c r="B811" s="39">
        <f t="shared" si="399"/>
        <v>783</v>
      </c>
      <c r="C811" s="42">
        <f t="shared" si="400"/>
        <v>14.082733812947021</v>
      </c>
      <c r="D811" s="10">
        <f t="shared" si="401"/>
        <v>0.91726618705288132</v>
      </c>
      <c r="E811" s="40">
        <f t="shared" si="402"/>
        <v>44.165467625894237</v>
      </c>
      <c r="F811" s="40">
        <f t="shared" si="403"/>
        <v>46</v>
      </c>
      <c r="G811" s="3">
        <f t="shared" si="404"/>
        <v>56.834532374105763</v>
      </c>
      <c r="H811" s="3">
        <f t="shared" si="405"/>
        <v>111.95687429327049</v>
      </c>
      <c r="I811">
        <f t="shared" si="390"/>
        <v>1.1195687429327048E-4</v>
      </c>
      <c r="J811" s="4">
        <f t="shared" si="406"/>
        <v>1679.6435042070141</v>
      </c>
      <c r="K811" s="40">
        <f t="shared" si="407"/>
        <v>15.002593764874108</v>
      </c>
      <c r="L811" s="40">
        <f t="shared" si="391"/>
        <v>0</v>
      </c>
      <c r="M811" s="10">
        <f t="shared" si="408"/>
        <v>1.0636592930074489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8.4242269286955622</v>
      </c>
      <c r="Q811" s="42">
        <f t="shared" si="410"/>
        <v>1.6761896444648174</v>
      </c>
      <c r="R811" s="4">
        <f t="shared" si="411"/>
        <v>7383.593724170325</v>
      </c>
      <c r="S811">
        <f t="shared" si="392"/>
        <v>7.3835937241703252E-6</v>
      </c>
      <c r="T811" s="41">
        <f t="shared" si="393"/>
        <v>8.1746694154447084E-4</v>
      </c>
      <c r="U811" s="42">
        <f t="shared" si="412"/>
        <v>1.3110752032260279E-2</v>
      </c>
      <c r="V811" s="42">
        <f t="shared" si="413"/>
        <v>0.12187326770461705</v>
      </c>
      <c r="W811" s="42">
        <f t="shared" si="414"/>
        <v>0.12234627353500693</v>
      </c>
      <c r="X811" s="42">
        <f t="shared" si="415"/>
        <v>-4.7300583038988042E-4</v>
      </c>
      <c r="Y811" s="42">
        <f t="shared" si="389"/>
        <v>2.5120029535253231E-3</v>
      </c>
      <c r="Z811" s="10">
        <f t="shared" si="416"/>
        <v>3.072910751325677</v>
      </c>
      <c r="AA811">
        <f t="shared" si="394"/>
        <v>1063099.9526575892</v>
      </c>
      <c r="AB811" s="10">
        <f t="shared" si="395"/>
        <v>1.0630999526575893</v>
      </c>
      <c r="AC811" s="10">
        <f t="shared" si="396"/>
        <v>0.9620999526575893</v>
      </c>
      <c r="AD811" s="3">
        <f t="shared" si="397"/>
        <v>139.53588871031027</v>
      </c>
      <c r="AI811" s="94">
        <f t="shared" si="398"/>
        <v>0.12234627353500693</v>
      </c>
    </row>
    <row r="812" spans="2:35">
      <c r="B812" s="39">
        <f t="shared" si="399"/>
        <v>784</v>
      </c>
      <c r="C812" s="42">
        <f t="shared" si="400"/>
        <v>14.100719424457809</v>
      </c>
      <c r="D812" s="10">
        <f t="shared" si="401"/>
        <v>0.89928057554209317</v>
      </c>
      <c r="E812" s="40">
        <f t="shared" si="402"/>
        <v>44.201438848915814</v>
      </c>
      <c r="F812" s="40">
        <f t="shared" si="403"/>
        <v>46</v>
      </c>
      <c r="G812" s="3">
        <f t="shared" si="404"/>
        <v>56.798561151084186</v>
      </c>
      <c r="H812" s="3">
        <f t="shared" si="405"/>
        <v>111.95687429327049</v>
      </c>
      <c r="I812">
        <f t="shared" si="390"/>
        <v>1.1195687429327048E-4</v>
      </c>
      <c r="J812" s="4">
        <f t="shared" si="406"/>
        <v>1682.1400224102665</v>
      </c>
      <c r="K812" s="40">
        <f t="shared" si="407"/>
        <v>15.024892692197792</v>
      </c>
      <c r="L812" s="40">
        <f t="shared" si="391"/>
        <v>0</v>
      </c>
      <c r="M812" s="10">
        <f t="shared" si="408"/>
        <v>1.0630999526575893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8.4228135057724369</v>
      </c>
      <c r="Q812" s="42">
        <f t="shared" si="410"/>
        <v>1.678324989322977</v>
      </c>
      <c r="R812" s="4">
        <f t="shared" si="411"/>
        <v>7237.1219217531761</v>
      </c>
      <c r="S812">
        <f t="shared" si="392"/>
        <v>7.2371219217531765E-6</v>
      </c>
      <c r="T812" s="41">
        <f t="shared" si="393"/>
        <v>8.1761341334688799E-4</v>
      </c>
      <c r="U812" s="42">
        <f t="shared" si="412"/>
        <v>1.2850667911580245E-2</v>
      </c>
      <c r="V812" s="42">
        <f t="shared" si="413"/>
        <v>0.12179958646314229</v>
      </c>
      <c r="W812" s="42">
        <f t="shared" si="414"/>
        <v>0.12227518586365717</v>
      </c>
      <c r="X812" s="42">
        <f t="shared" si="415"/>
        <v>-4.7559940051487837E-4</v>
      </c>
      <c r="Y812" s="42">
        <f t="shared" si="389"/>
        <v>2.5109873847908898E-3</v>
      </c>
      <c r="Z812" s="10">
        <f t="shared" si="416"/>
        <v>3.0711181394544416</v>
      </c>
      <c r="AA812">
        <f t="shared" si="394"/>
        <v>1062538.702450207</v>
      </c>
      <c r="AB812" s="10">
        <f t="shared" si="395"/>
        <v>1.0625387024502069</v>
      </c>
      <c r="AC812" s="10">
        <f t="shared" si="396"/>
        <v>0.96153870245020689</v>
      </c>
      <c r="AD812" s="3">
        <f t="shared" si="397"/>
        <v>139.45448911533094</v>
      </c>
      <c r="AI812" s="94">
        <f t="shared" si="398"/>
        <v>0.12227518586365717</v>
      </c>
    </row>
    <row r="813" spans="2:35">
      <c r="B813" s="39">
        <f t="shared" si="399"/>
        <v>785</v>
      </c>
      <c r="C813" s="42">
        <f t="shared" si="400"/>
        <v>14.118705035968597</v>
      </c>
      <c r="D813" s="10">
        <f t="shared" si="401"/>
        <v>0.88129496403130503</v>
      </c>
      <c r="E813" s="40">
        <f t="shared" si="402"/>
        <v>44.23741007193739</v>
      </c>
      <c r="F813" s="40">
        <f t="shared" si="403"/>
        <v>46</v>
      </c>
      <c r="G813" s="3">
        <f t="shared" si="404"/>
        <v>56.76258992806261</v>
      </c>
      <c r="H813" s="3">
        <f t="shared" si="405"/>
        <v>111.95687429327049</v>
      </c>
      <c r="I813">
        <f t="shared" si="390"/>
        <v>1.1195687429327048E-4</v>
      </c>
      <c r="J813" s="4">
        <f t="shared" si="406"/>
        <v>1684.6385731122598</v>
      </c>
      <c r="K813" s="40">
        <f t="shared" si="407"/>
        <v>15.047209773821992</v>
      </c>
      <c r="L813" s="40">
        <f t="shared" si="391"/>
        <v>0</v>
      </c>
      <c r="M813" s="10">
        <f t="shared" si="408"/>
        <v>1.0625387024502069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8.42139474762158</v>
      </c>
      <c r="Q813" s="42">
        <f t="shared" si="410"/>
        <v>1.6804606939241498</v>
      </c>
      <c r="R813" s="4">
        <f t="shared" si="411"/>
        <v>7090.7143550696128</v>
      </c>
      <c r="S813">
        <f t="shared" si="392"/>
        <v>7.0907143550696128E-6</v>
      </c>
      <c r="T813" s="41">
        <f t="shared" si="393"/>
        <v>8.1775982091357154E-4</v>
      </c>
      <c r="U813" s="42">
        <f t="shared" si="412"/>
        <v>1.2590697851722909E-2</v>
      </c>
      <c r="V813" s="42">
        <f t="shared" si="413"/>
        <v>0.12172566361217918</v>
      </c>
      <c r="W813" s="42">
        <f t="shared" si="414"/>
        <v>0.12220385546473746</v>
      </c>
      <c r="X813" s="42">
        <f t="shared" si="415"/>
        <v>-4.7819185255827679E-4</v>
      </c>
      <c r="Y813" s="42">
        <f t="shared" si="389"/>
        <v>2.5099661082511378E-3</v>
      </c>
      <c r="Z813" s="10">
        <f t="shared" si="416"/>
        <v>3.0693194310367256</v>
      </c>
      <c r="AA813">
        <f t="shared" si="394"/>
        <v>1061975.5434704733</v>
      </c>
      <c r="AB813" s="10">
        <f t="shared" si="395"/>
        <v>1.0619755434704732</v>
      </c>
      <c r="AC813" s="10">
        <f t="shared" si="396"/>
        <v>0.9609755434704732</v>
      </c>
      <c r="AD813" s="3">
        <f t="shared" si="397"/>
        <v>139.37281268607299</v>
      </c>
      <c r="AI813" s="94">
        <f t="shared" si="398"/>
        <v>0.12220385546473746</v>
      </c>
    </row>
    <row r="814" spans="2:35">
      <c r="B814" s="39">
        <f t="shared" si="399"/>
        <v>786</v>
      </c>
      <c r="C814" s="42">
        <f t="shared" si="400"/>
        <v>14.136690647479385</v>
      </c>
      <c r="D814" s="10">
        <f t="shared" si="401"/>
        <v>0.86330935252051688</v>
      </c>
      <c r="E814" s="40">
        <f t="shared" si="402"/>
        <v>44.273381294958966</v>
      </c>
      <c r="F814" s="40">
        <f t="shared" si="403"/>
        <v>46</v>
      </c>
      <c r="G814" s="3">
        <f t="shared" si="404"/>
        <v>56.726618705041034</v>
      </c>
      <c r="H814" s="3">
        <f t="shared" si="405"/>
        <v>111.95687429327049</v>
      </c>
      <c r="I814">
        <f t="shared" si="390"/>
        <v>1.1195687429327048E-4</v>
      </c>
      <c r="J814" s="4">
        <f t="shared" si="406"/>
        <v>1687.1391563129935</v>
      </c>
      <c r="K814" s="40">
        <f t="shared" si="407"/>
        <v>15.069545009746705</v>
      </c>
      <c r="L814" s="40">
        <f t="shared" si="391"/>
        <v>0</v>
      </c>
      <c r="M814" s="10">
        <f t="shared" si="408"/>
        <v>1.0619755434704732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8.4199706513261425</v>
      </c>
      <c r="Q814" s="42">
        <f t="shared" si="410"/>
        <v>1.6825967597438038</v>
      </c>
      <c r="R814" s="4">
        <f t="shared" si="411"/>
        <v>6944.3712434540357</v>
      </c>
      <c r="S814">
        <f t="shared" si="392"/>
        <v>6.9443712434540358E-6</v>
      </c>
      <c r="T814" s="41">
        <f t="shared" si="393"/>
        <v>8.1790616402518718E-4</v>
      </c>
      <c r="U814" s="42">
        <f t="shared" si="412"/>
        <v>1.2330842242151594E-2</v>
      </c>
      <c r="V814" s="42">
        <f t="shared" si="413"/>
        <v>0.12165149930323585</v>
      </c>
      <c r="W814" s="42">
        <f t="shared" si="414"/>
        <v>0.12213228247616439</v>
      </c>
      <c r="X814" s="42">
        <f t="shared" si="415"/>
        <v>-4.80783172928545E-4</v>
      </c>
      <c r="Y814" s="42">
        <f t="shared" si="389"/>
        <v>2.5089391237487803E-3</v>
      </c>
      <c r="Z814" s="10">
        <f t="shared" si="416"/>
        <v>3.0675146295529303</v>
      </c>
      <c r="AA814">
        <f t="shared" si="394"/>
        <v>1061410.4768080697</v>
      </c>
      <c r="AB814" s="10">
        <f t="shared" si="395"/>
        <v>1.0614104768080697</v>
      </c>
      <c r="AC814" s="10">
        <f t="shared" si="396"/>
        <v>0.96041047680806968</v>
      </c>
      <c r="AD814" s="3">
        <f t="shared" si="397"/>
        <v>139.29085958057573</v>
      </c>
      <c r="AI814" s="94">
        <f t="shared" si="398"/>
        <v>0.12213228247616439</v>
      </c>
    </row>
    <row r="815" spans="2:35">
      <c r="B815" s="39">
        <f t="shared" si="399"/>
        <v>787</v>
      </c>
      <c r="C815" s="42">
        <f t="shared" si="400"/>
        <v>14.154676258990174</v>
      </c>
      <c r="D815" s="10">
        <f t="shared" si="401"/>
        <v>0.84532374100972874</v>
      </c>
      <c r="E815" s="40">
        <f t="shared" si="402"/>
        <v>44.309352517980543</v>
      </c>
      <c r="F815" s="40">
        <f t="shared" si="403"/>
        <v>46</v>
      </c>
      <c r="G815" s="3">
        <f t="shared" si="404"/>
        <v>56.690647482019457</v>
      </c>
      <c r="H815" s="3">
        <f t="shared" si="405"/>
        <v>111.95687429327049</v>
      </c>
      <c r="I815">
        <f t="shared" si="390"/>
        <v>1.1195687429327048E-4</v>
      </c>
      <c r="J815" s="4">
        <f t="shared" si="406"/>
        <v>1689.6417720124682</v>
      </c>
      <c r="K815" s="40">
        <f t="shared" si="407"/>
        <v>15.091898399971937</v>
      </c>
      <c r="L815" s="40">
        <f t="shared" si="391"/>
        <v>0</v>
      </c>
      <c r="M815" s="10">
        <f t="shared" si="408"/>
        <v>1.0614104768080697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8.418541213956992</v>
      </c>
      <c r="Q815" s="42">
        <f t="shared" si="410"/>
        <v>1.6847331882595864</v>
      </c>
      <c r="R815" s="4">
        <f t="shared" si="411"/>
        <v>6798.0928062408284</v>
      </c>
      <c r="S815">
        <f t="shared" si="392"/>
        <v>6.7980928062408281E-6</v>
      </c>
      <c r="T815" s="41">
        <f t="shared" si="393"/>
        <v>8.1805244246240037E-4</v>
      </c>
      <c r="U815" s="42">
        <f t="shared" si="412"/>
        <v>1.2071101472329591E-2</v>
      </c>
      <c r="V815" s="42">
        <f t="shared" si="413"/>
        <v>0.12157709368846462</v>
      </c>
      <c r="W815" s="42">
        <f t="shared" si="414"/>
        <v>0.12206046703642767</v>
      </c>
      <c r="X815" s="42">
        <f t="shared" si="415"/>
        <v>-4.8337334796305642E-4</v>
      </c>
      <c r="Y815" s="42">
        <f t="shared" si="389"/>
        <v>2.5079064311444225E-3</v>
      </c>
      <c r="Z815" s="10">
        <f t="shared" si="416"/>
        <v>3.0657037384980264</v>
      </c>
      <c r="AA815">
        <f t="shared" si="394"/>
        <v>1060843.5035572392</v>
      </c>
      <c r="AB815" s="10">
        <f t="shared" si="395"/>
        <v>1.0608435035572392</v>
      </c>
      <c r="AC815" s="10">
        <f t="shared" si="396"/>
        <v>0.95984350355723924</v>
      </c>
      <c r="AD815" s="3">
        <f t="shared" si="397"/>
        <v>139.20862995754013</v>
      </c>
      <c r="AI815" s="94">
        <f t="shared" si="398"/>
        <v>0.12206046703642767</v>
      </c>
    </row>
    <row r="816" spans="2:35">
      <c r="B816" s="39">
        <f t="shared" si="399"/>
        <v>788</v>
      </c>
      <c r="C816" s="42">
        <f t="shared" si="400"/>
        <v>14.172661870500962</v>
      </c>
      <c r="D816" s="10">
        <f t="shared" si="401"/>
        <v>0.82733812949894059</v>
      </c>
      <c r="E816" s="40">
        <f t="shared" si="402"/>
        <v>44.345323741002119</v>
      </c>
      <c r="F816" s="40">
        <f t="shared" si="403"/>
        <v>46</v>
      </c>
      <c r="G816" s="3">
        <f t="shared" si="404"/>
        <v>56.654676258997881</v>
      </c>
      <c r="H816" s="3">
        <f t="shared" si="405"/>
        <v>111.95687429327049</v>
      </c>
      <c r="I816">
        <f t="shared" si="390"/>
        <v>1.1195687429327048E-4</v>
      </c>
      <c r="J816" s="4">
        <f t="shared" si="406"/>
        <v>1692.1464202106836</v>
      </c>
      <c r="K816" s="40">
        <f t="shared" si="407"/>
        <v>15.114269944497684</v>
      </c>
      <c r="L816" s="40">
        <f t="shared" si="391"/>
        <v>0</v>
      </c>
      <c r="M816" s="10">
        <f t="shared" si="408"/>
        <v>1.0608435035572392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8.4171064325728207</v>
      </c>
      <c r="Q816" s="42">
        <f t="shared" si="410"/>
        <v>1.6868699809513346</v>
      </c>
      <c r="R816" s="4">
        <f t="shared" si="411"/>
        <v>6651.8792627643988</v>
      </c>
      <c r="S816">
        <f t="shared" si="392"/>
        <v>6.6518792627643991E-6</v>
      </c>
      <c r="T816" s="41">
        <f t="shared" si="393"/>
        <v>8.1819865600587681E-4</v>
      </c>
      <c r="U816" s="42">
        <f t="shared" si="412"/>
        <v>1.1811475931720234E-2</v>
      </c>
      <c r="V816" s="42">
        <f t="shared" si="413"/>
        <v>0.12150244692055348</v>
      </c>
      <c r="W816" s="42">
        <f t="shared" si="414"/>
        <v>0.12198840928459688</v>
      </c>
      <c r="X816" s="42">
        <f t="shared" si="415"/>
        <v>-4.859623640433991E-4</v>
      </c>
      <c r="Y816" s="42">
        <f t="shared" si="389"/>
        <v>2.50686803031647E-3</v>
      </c>
      <c r="Z816" s="10">
        <f t="shared" si="416"/>
        <v>3.0638867613814122</v>
      </c>
      <c r="AA816">
        <f t="shared" si="394"/>
        <v>1060274.6248167418</v>
      </c>
      <c r="AB816" s="10">
        <f t="shared" si="395"/>
        <v>1.0602746248167418</v>
      </c>
      <c r="AC816" s="10">
        <f t="shared" si="396"/>
        <v>0.95927462481674186</v>
      </c>
      <c r="AD816" s="3">
        <f t="shared" si="397"/>
        <v>139.12612397632225</v>
      </c>
      <c r="AI816" s="94">
        <f t="shared" si="398"/>
        <v>0.12198840928459688</v>
      </c>
    </row>
    <row r="817" spans="2:35">
      <c r="B817" s="39">
        <f t="shared" si="399"/>
        <v>789</v>
      </c>
      <c r="C817" s="42">
        <f t="shared" si="400"/>
        <v>14.19064748201175</v>
      </c>
      <c r="D817" s="10">
        <f t="shared" si="401"/>
        <v>0.80935251798815244</v>
      </c>
      <c r="E817" s="40">
        <f t="shared" si="402"/>
        <v>44.381294964023695</v>
      </c>
      <c r="F817" s="40">
        <f t="shared" si="403"/>
        <v>46</v>
      </c>
      <c r="G817" s="3">
        <f t="shared" si="404"/>
        <v>56.618705035976305</v>
      </c>
      <c r="H817" s="3">
        <f t="shared" si="405"/>
        <v>111.95687429327049</v>
      </c>
      <c r="I817">
        <f t="shared" si="390"/>
        <v>1.1195687429327048E-4</v>
      </c>
      <c r="J817" s="4">
        <f t="shared" si="406"/>
        <v>1694.6531009076398</v>
      </c>
      <c r="K817" s="40">
        <f t="shared" si="407"/>
        <v>15.136659643323949</v>
      </c>
      <c r="L817" s="40">
        <f t="shared" si="391"/>
        <v>0</v>
      </c>
      <c r="M817" s="10">
        <f t="shared" si="408"/>
        <v>1.0602746248167418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8.4156663042199877</v>
      </c>
      <c r="Q817" s="42">
        <f t="shared" si="410"/>
        <v>1.6890071393010861</v>
      </c>
      <c r="R817" s="4">
        <f t="shared" si="411"/>
        <v>6505.7308323591324</v>
      </c>
      <c r="S817">
        <f t="shared" si="392"/>
        <v>6.5057308323591321E-6</v>
      </c>
      <c r="T817" s="41">
        <f t="shared" si="393"/>
        <v>8.1834480443628206E-4</v>
      </c>
      <c r="U817" s="42">
        <f t="shared" si="412"/>
        <v>1.1551966009786816E-2</v>
      </c>
      <c r="V817" s="42">
        <f t="shared" si="413"/>
        <v>0.12142755915282658</v>
      </c>
      <c r="W817" s="42">
        <f t="shared" si="414"/>
        <v>0.12191610936031559</v>
      </c>
      <c r="X817" s="42">
        <f t="shared" si="415"/>
        <v>-4.8855020748901634E-4</v>
      </c>
      <c r="Y817" s="42">
        <f t="shared" si="389"/>
        <v>2.5058239211612622E-3</v>
      </c>
      <c r="Z817" s="10">
        <f t="shared" si="416"/>
        <v>3.0620637017270518</v>
      </c>
      <c r="AA817">
        <f t="shared" si="394"/>
        <v>1059703.8416898986</v>
      </c>
      <c r="AB817" s="10">
        <f t="shared" si="395"/>
        <v>1.0597038416898987</v>
      </c>
      <c r="AC817" s="10">
        <f t="shared" si="396"/>
        <v>0.95870384168989875</v>
      </c>
      <c r="AD817" s="3">
        <f t="shared" si="397"/>
        <v>139.04334179693964</v>
      </c>
      <c r="AI817" s="94">
        <f t="shared" si="398"/>
        <v>0.12191610936031559</v>
      </c>
    </row>
    <row r="818" spans="2:35">
      <c r="B818" s="39">
        <f t="shared" si="399"/>
        <v>790</v>
      </c>
      <c r="C818" s="42">
        <f t="shared" si="400"/>
        <v>14.208633093522538</v>
      </c>
      <c r="D818" s="10">
        <f t="shared" si="401"/>
        <v>0.7913669064773643</v>
      </c>
      <c r="E818" s="40">
        <f t="shared" si="402"/>
        <v>44.417266187045271</v>
      </c>
      <c r="F818" s="40">
        <f t="shared" si="403"/>
        <v>46</v>
      </c>
      <c r="G818" s="3">
        <f t="shared" si="404"/>
        <v>56.582733812954729</v>
      </c>
      <c r="H818" s="3">
        <f t="shared" si="405"/>
        <v>111.95687429327049</v>
      </c>
      <c r="I818">
        <f t="shared" si="390"/>
        <v>1.1195687429327048E-4</v>
      </c>
      <c r="J818" s="4">
        <f t="shared" si="406"/>
        <v>1697.1618141033366</v>
      </c>
      <c r="K818" s="40">
        <f t="shared" si="407"/>
        <v>15.159067496450726</v>
      </c>
      <c r="L818" s="40">
        <f t="shared" si="391"/>
        <v>0</v>
      </c>
      <c r="M818" s="10">
        <f t="shared" si="408"/>
        <v>1.0597038416898987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8.4142208259325866</v>
      </c>
      <c r="Q818" s="42">
        <f t="shared" si="410"/>
        <v>1.6911446647930908</v>
      </c>
      <c r="R818" s="4">
        <f t="shared" si="411"/>
        <v>6359.6477343594361</v>
      </c>
      <c r="S818">
        <f t="shared" si="392"/>
        <v>6.3596477343594357E-6</v>
      </c>
      <c r="T818" s="41">
        <f t="shared" si="393"/>
        <v>8.184908875342817E-4</v>
      </c>
      <c r="U818" s="42">
        <f t="shared" si="412"/>
        <v>1.1292572095992676E-2</v>
      </c>
      <c r="V818" s="42">
        <f t="shared" si="413"/>
        <v>0.12135243053914289</v>
      </c>
      <c r="W818" s="42">
        <f t="shared" si="414"/>
        <v>0.12184356740380702</v>
      </c>
      <c r="X818" s="42">
        <f t="shared" si="415"/>
        <v>-4.9113686466412121E-4</v>
      </c>
      <c r="Y818" s="42">
        <f t="shared" si="389"/>
        <v>2.5047741035929792E-3</v>
      </c>
      <c r="Z818" s="10">
        <f t="shared" si="416"/>
        <v>3.0602345630733354</v>
      </c>
      <c r="AA818">
        <f t="shared" si="394"/>
        <v>1059131.1552845465</v>
      </c>
      <c r="AB818" s="10">
        <f t="shared" si="395"/>
        <v>1.0591311552845466</v>
      </c>
      <c r="AC818" s="10">
        <f t="shared" si="396"/>
        <v>0.95813115528454662</v>
      </c>
      <c r="AD818" s="3">
        <f t="shared" si="397"/>
        <v>138.96028358006478</v>
      </c>
      <c r="AI818" s="94">
        <f t="shared" si="398"/>
        <v>0.12184356740380702</v>
      </c>
    </row>
    <row r="819" spans="2:35">
      <c r="B819" s="39">
        <f t="shared" si="399"/>
        <v>791</v>
      </c>
      <c r="C819" s="42">
        <f t="shared" si="400"/>
        <v>14.226618705033326</v>
      </c>
      <c r="D819" s="10">
        <f t="shared" si="401"/>
        <v>0.77338129496657615</v>
      </c>
      <c r="E819" s="40">
        <f t="shared" si="402"/>
        <v>44.453237410066848</v>
      </c>
      <c r="F819" s="40">
        <f t="shared" si="403"/>
        <v>46</v>
      </c>
      <c r="G819" s="3">
        <f t="shared" si="404"/>
        <v>56.546762589933152</v>
      </c>
      <c r="H819" s="3">
        <f t="shared" si="405"/>
        <v>111.95687429327049</v>
      </c>
      <c r="I819">
        <f t="shared" si="390"/>
        <v>1.1195687429327048E-4</v>
      </c>
      <c r="J819" s="4">
        <f t="shared" si="406"/>
        <v>1699.6725597977743</v>
      </c>
      <c r="K819" s="40">
        <f t="shared" si="407"/>
        <v>15.181493503878022</v>
      </c>
      <c r="L819" s="40">
        <f t="shared" si="391"/>
        <v>0</v>
      </c>
      <c r="M819" s="10">
        <f t="shared" si="408"/>
        <v>1.0591311552845466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8.4127699947323009</v>
      </c>
      <c r="Q819" s="42">
        <f t="shared" si="410"/>
        <v>1.6932825589138203</v>
      </c>
      <c r="R819" s="4">
        <f t="shared" si="411"/>
        <v>6213.6301880996971</v>
      </c>
      <c r="S819">
        <f t="shared" si="392"/>
        <v>6.2136301880996974E-6</v>
      </c>
      <c r="T819" s="41">
        <f t="shared" si="393"/>
        <v>8.1863690508054152E-4</v>
      </c>
      <c r="U819" s="42">
        <f t="shared" si="412"/>
        <v>1.1033294579801107E-2</v>
      </c>
      <c r="V819" s="42">
        <f t="shared" si="413"/>
        <v>0.12127706123402228</v>
      </c>
      <c r="W819" s="42">
        <f t="shared" si="414"/>
        <v>0.12177078355586837</v>
      </c>
      <c r="X819" s="42">
        <f t="shared" si="415"/>
        <v>-4.9372232184609344E-4</v>
      </c>
      <c r="Y819" s="42">
        <f t="shared" si="389"/>
        <v>2.5037185775438316E-3</v>
      </c>
      <c r="Z819" s="10">
        <f t="shared" si="416"/>
        <v>3.0583993489732832</v>
      </c>
      <c r="AA819">
        <f t="shared" si="394"/>
        <v>1058556.5667131031</v>
      </c>
      <c r="AB819" s="10">
        <f t="shared" si="395"/>
        <v>1.0585565667131032</v>
      </c>
      <c r="AC819" s="10">
        <f t="shared" si="396"/>
        <v>0.95755656671310319</v>
      </c>
      <c r="AD819" s="3">
        <f t="shared" si="397"/>
        <v>138.87694948703455</v>
      </c>
      <c r="AI819" s="94">
        <f t="shared" si="398"/>
        <v>0.12177078355586837</v>
      </c>
    </row>
    <row r="820" spans="2:35">
      <c r="B820" s="39">
        <f t="shared" si="399"/>
        <v>792</v>
      </c>
      <c r="C820" s="42">
        <f t="shared" si="400"/>
        <v>14.244604316544114</v>
      </c>
      <c r="D820" s="10">
        <f t="shared" si="401"/>
        <v>0.755395683455788</v>
      </c>
      <c r="E820" s="40">
        <f t="shared" si="402"/>
        <v>44.489208633088424</v>
      </c>
      <c r="F820" s="40">
        <f t="shared" si="403"/>
        <v>46</v>
      </c>
      <c r="G820" s="3">
        <f t="shared" si="404"/>
        <v>56.510791366911576</v>
      </c>
      <c r="H820" s="3">
        <f t="shared" si="405"/>
        <v>111.95687429327049</v>
      </c>
      <c r="I820">
        <f t="shared" si="390"/>
        <v>1.1195687429327048E-4</v>
      </c>
      <c r="J820" s="4">
        <f t="shared" si="406"/>
        <v>1702.1853379909526</v>
      </c>
      <c r="K820" s="40">
        <f t="shared" si="407"/>
        <v>15.203937665605833</v>
      </c>
      <c r="L820" s="40">
        <f t="shared" si="391"/>
        <v>0</v>
      </c>
      <c r="M820" s="10">
        <f t="shared" si="408"/>
        <v>1.0585565667131032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8.4113138076285221</v>
      </c>
      <c r="Q820" s="42">
        <f t="shared" si="410"/>
        <v>1.6954208231519796</v>
      </c>
      <c r="R820" s="4">
        <f t="shared" si="411"/>
        <v>6067.6784129143216</v>
      </c>
      <c r="S820">
        <f t="shared" si="392"/>
        <v>6.0676784129143217E-6</v>
      </c>
      <c r="T820" s="41">
        <f t="shared" si="393"/>
        <v>8.1878285685572688E-4</v>
      </c>
      <c r="U820" s="42">
        <f t="shared" si="412"/>
        <v>1.0774133850675443E-2</v>
      </c>
      <c r="V820" s="42">
        <f t="shared" si="413"/>
        <v>0.12120145139253521</v>
      </c>
      <c r="W820" s="42">
        <f t="shared" si="414"/>
        <v>0.121697757957879</v>
      </c>
      <c r="X820" s="42">
        <f t="shared" si="415"/>
        <v>-4.9630656534378759E-4</v>
      </c>
      <c r="Y820" s="42">
        <f t="shared" si="389"/>
        <v>2.5026573429639933E-3</v>
      </c>
      <c r="Z820" s="10">
        <f t="shared" si="416"/>
        <v>3.0565580629944384</v>
      </c>
      <c r="AA820">
        <f t="shared" si="394"/>
        <v>1057980.0770925339</v>
      </c>
      <c r="AB820" s="10">
        <f t="shared" si="395"/>
        <v>1.0579800770925338</v>
      </c>
      <c r="AC820" s="10">
        <f t="shared" si="396"/>
        <v>0.95698007709253385</v>
      </c>
      <c r="AD820" s="3">
        <f t="shared" si="397"/>
        <v>138.79333967984536</v>
      </c>
      <c r="AI820" s="94">
        <f t="shared" si="398"/>
        <v>0.121697757957879</v>
      </c>
    </row>
    <row r="821" spans="2:35">
      <c r="B821" s="39">
        <f t="shared" si="399"/>
        <v>793</v>
      </c>
      <c r="C821" s="42">
        <f t="shared" si="400"/>
        <v>14.262589928054902</v>
      </c>
      <c r="D821" s="10">
        <f t="shared" si="401"/>
        <v>0.73741007194499986</v>
      </c>
      <c r="E821" s="40">
        <f t="shared" si="402"/>
        <v>44.52517985611</v>
      </c>
      <c r="F821" s="40">
        <f t="shared" si="403"/>
        <v>46</v>
      </c>
      <c r="G821" s="3">
        <f t="shared" si="404"/>
        <v>56.47482014389</v>
      </c>
      <c r="H821" s="3">
        <f t="shared" si="405"/>
        <v>111.95687429327049</v>
      </c>
      <c r="I821">
        <f t="shared" si="390"/>
        <v>1.1195687429327048E-4</v>
      </c>
      <c r="J821" s="4">
        <f t="shared" si="406"/>
        <v>1704.7001486828715</v>
      </c>
      <c r="K821" s="40">
        <f t="shared" si="407"/>
        <v>15.226399981634158</v>
      </c>
      <c r="L821" s="40">
        <f t="shared" si="391"/>
        <v>0</v>
      </c>
      <c r="M821" s="10">
        <f t="shared" si="408"/>
        <v>1.0579800770925338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8.4098522616182247</v>
      </c>
      <c r="Q821" s="42">
        <f t="shared" si="410"/>
        <v>1.6975594589985179</v>
      </c>
      <c r="R821" s="4">
        <f t="shared" si="411"/>
        <v>5921.7926281377058</v>
      </c>
      <c r="S821">
        <f t="shared" si="392"/>
        <v>5.9217926281377061E-6</v>
      </c>
      <c r="T821" s="41">
        <f t="shared" si="393"/>
        <v>8.1892874264050347E-4</v>
      </c>
      <c r="U821" s="42">
        <f t="shared" si="412"/>
        <v>1.0515090298079E-2</v>
      </c>
      <c r="V821" s="42">
        <f t="shared" si="413"/>
        <v>0.12112560117036544</v>
      </c>
      <c r="W821" s="42">
        <f t="shared" si="414"/>
        <v>0.12162449075179621</v>
      </c>
      <c r="X821" s="42">
        <f t="shared" si="415"/>
        <v>-4.98889581430767E-4</v>
      </c>
      <c r="Y821" s="42">
        <f t="shared" si="389"/>
        <v>2.5015903998216811E-3</v>
      </c>
      <c r="Z821" s="10">
        <f t="shared" si="416"/>
        <v>3.0547107087189378</v>
      </c>
      <c r="AA821">
        <f t="shared" si="394"/>
        <v>1057401.6875443719</v>
      </c>
      <c r="AB821" s="10">
        <f t="shared" si="395"/>
        <v>1.0574016875443719</v>
      </c>
      <c r="AC821" s="10">
        <f t="shared" si="396"/>
        <v>0.95640168754437194</v>
      </c>
      <c r="AD821" s="3">
        <f t="shared" si="397"/>
        <v>138.70945432115619</v>
      </c>
      <c r="AI821" s="94">
        <f t="shared" si="398"/>
        <v>0.12162449075179621</v>
      </c>
    </row>
    <row r="822" spans="2:35">
      <c r="B822" s="39">
        <f t="shared" si="399"/>
        <v>794</v>
      </c>
      <c r="C822" s="42">
        <f t="shared" si="400"/>
        <v>14.280575539565691</v>
      </c>
      <c r="D822" s="10">
        <f t="shared" si="401"/>
        <v>0.71942446043421171</v>
      </c>
      <c r="E822" s="40">
        <f t="shared" si="402"/>
        <v>44.561151079131577</v>
      </c>
      <c r="F822" s="40">
        <f t="shared" si="403"/>
        <v>46</v>
      </c>
      <c r="G822" s="3">
        <f t="shared" si="404"/>
        <v>56.438848920868423</v>
      </c>
      <c r="H822" s="3">
        <f t="shared" si="405"/>
        <v>111.95687429327049</v>
      </c>
      <c r="I822">
        <f t="shared" si="390"/>
        <v>1.1195687429327048E-4</v>
      </c>
      <c r="J822" s="4">
        <f t="shared" si="406"/>
        <v>1707.2169918735315</v>
      </c>
      <c r="K822" s="40">
        <f t="shared" si="407"/>
        <v>15.248880451963002</v>
      </c>
      <c r="L822" s="40">
        <f t="shared" si="391"/>
        <v>0</v>
      </c>
      <c r="M822" s="10">
        <f t="shared" si="408"/>
        <v>1.0574016875443719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8.4083853536859827</v>
      </c>
      <c r="Q822" s="42">
        <f t="shared" si="410"/>
        <v>1.6996984679466394</v>
      </c>
      <c r="R822" s="4">
        <f t="shared" si="411"/>
        <v>5775.973053104236</v>
      </c>
      <c r="S822">
        <f t="shared" si="392"/>
        <v>5.7759730531042357E-6</v>
      </c>
      <c r="T822" s="41">
        <f t="shared" si="393"/>
        <v>8.1907456221553697E-4</v>
      </c>
      <c r="U822" s="42">
        <f t="shared" si="412"/>
        <v>1.0256164311475068E-2</v>
      </c>
      <c r="V822" s="42">
        <f t="shared" si="413"/>
        <v>0.12104951072379933</v>
      </c>
      <c r="W822" s="42">
        <f t="shared" si="414"/>
        <v>0.12155098208015797</v>
      </c>
      <c r="X822" s="42">
        <f t="shared" si="415"/>
        <v>-5.0147135635864037E-4</v>
      </c>
      <c r="Y822" s="42">
        <f t="shared" si="389"/>
        <v>2.5005177481032034E-3</v>
      </c>
      <c r="Z822" s="10">
        <f t="shared" si="416"/>
        <v>3.0528572897435433</v>
      </c>
      <c r="AA822">
        <f t="shared" si="394"/>
        <v>1056821.3991947307</v>
      </c>
      <c r="AB822" s="10">
        <f t="shared" si="395"/>
        <v>1.0568213991947306</v>
      </c>
      <c r="AC822" s="10">
        <f t="shared" si="396"/>
        <v>0.95582139919473064</v>
      </c>
      <c r="AD822" s="3">
        <f t="shared" si="397"/>
        <v>138.62529357429017</v>
      </c>
      <c r="AI822" s="94">
        <f t="shared" si="398"/>
        <v>0.12155098208015797</v>
      </c>
    </row>
    <row r="823" spans="2:35">
      <c r="B823" s="39">
        <f t="shared" si="399"/>
        <v>795</v>
      </c>
      <c r="C823" s="42">
        <f t="shared" si="400"/>
        <v>14.298561151076479</v>
      </c>
      <c r="D823" s="10">
        <f t="shared" si="401"/>
        <v>0.70143884892342356</v>
      </c>
      <c r="E823" s="40">
        <f t="shared" si="402"/>
        <v>44.597122302153153</v>
      </c>
      <c r="F823" s="40">
        <f t="shared" si="403"/>
        <v>46</v>
      </c>
      <c r="G823" s="3">
        <f t="shared" si="404"/>
        <v>56.402877697846847</v>
      </c>
      <c r="H823" s="3">
        <f t="shared" si="405"/>
        <v>111.95687429327049</v>
      </c>
      <c r="I823">
        <f t="shared" si="390"/>
        <v>1.1195687429327048E-4</v>
      </c>
      <c r="J823" s="4">
        <f t="shared" si="406"/>
        <v>1709.7358675629321</v>
      </c>
      <c r="K823" s="40">
        <f t="shared" si="407"/>
        <v>15.27137907659236</v>
      </c>
      <c r="L823" s="40">
        <f t="shared" si="391"/>
        <v>0</v>
      </c>
      <c r="M823" s="10">
        <f t="shared" si="408"/>
        <v>1.0568213991947306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8.4069130808039549</v>
      </c>
      <c r="Q823" s="42">
        <f t="shared" si="410"/>
        <v>1.7018378514918142</v>
      </c>
      <c r="R823" s="4">
        <f t="shared" si="411"/>
        <v>5630.2199071483083</v>
      </c>
      <c r="S823">
        <f t="shared" si="392"/>
        <v>5.6302199071483081E-6</v>
      </c>
      <c r="T823" s="41">
        <f t="shared" si="393"/>
        <v>8.1922031536149284E-4</v>
      </c>
      <c r="U823" s="42">
        <f t="shared" si="412"/>
        <v>9.9973562803269654E-3</v>
      </c>
      <c r="V823" s="42">
        <f t="shared" si="413"/>
        <v>0.1209731802096996</v>
      </c>
      <c r="W823" s="42">
        <f t="shared" si="414"/>
        <v>0.12147723208608416</v>
      </c>
      <c r="X823" s="42">
        <f t="shared" si="415"/>
        <v>-5.0405187638455362E-4</v>
      </c>
      <c r="Y823" s="42">
        <f t="shared" si="389"/>
        <v>2.4994393878129519E-3</v>
      </c>
      <c r="Z823" s="10">
        <f t="shared" si="416"/>
        <v>3.0509978096796075</v>
      </c>
      <c r="AA823">
        <f t="shared" si="394"/>
        <v>1056239.213174291</v>
      </c>
      <c r="AB823" s="10">
        <f t="shared" si="395"/>
        <v>1.056239213174291</v>
      </c>
      <c r="AC823" s="10">
        <f t="shared" si="396"/>
        <v>0.95523921317429106</v>
      </c>
      <c r="AD823" s="3">
        <f t="shared" si="397"/>
        <v>138.54085760323292</v>
      </c>
      <c r="AI823" s="94">
        <f t="shared" si="398"/>
        <v>0.12147723208608416</v>
      </c>
    </row>
    <row r="824" spans="2:35">
      <c r="B824" s="39">
        <f t="shared" si="399"/>
        <v>796</v>
      </c>
      <c r="C824" s="42">
        <f t="shared" si="400"/>
        <v>14.316546762587267</v>
      </c>
      <c r="D824" s="10">
        <f t="shared" si="401"/>
        <v>0.68345323741263542</v>
      </c>
      <c r="E824" s="40">
        <f t="shared" si="402"/>
        <v>44.633093525174729</v>
      </c>
      <c r="F824" s="40">
        <f t="shared" si="403"/>
        <v>46</v>
      </c>
      <c r="G824" s="3">
        <f t="shared" si="404"/>
        <v>56.366906474825271</v>
      </c>
      <c r="H824" s="3">
        <f t="shared" si="405"/>
        <v>111.95687429327049</v>
      </c>
      <c r="I824">
        <f t="shared" si="390"/>
        <v>1.1195687429327048E-4</v>
      </c>
      <c r="J824" s="4">
        <f t="shared" si="406"/>
        <v>1712.2567757510735</v>
      </c>
      <c r="K824" s="40">
        <f t="shared" si="407"/>
        <v>15.293895855522237</v>
      </c>
      <c r="L824" s="40">
        <f t="shared" si="391"/>
        <v>0</v>
      </c>
      <c r="M824" s="10">
        <f t="shared" si="408"/>
        <v>1.056239213174291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8.4054354399318196</v>
      </c>
      <c r="Q824" s="42">
        <f t="shared" si="410"/>
        <v>1.7039776111317899</v>
      </c>
      <c r="R824" s="4">
        <f t="shared" si="411"/>
        <v>5484.5334096043298</v>
      </c>
      <c r="S824">
        <f t="shared" si="392"/>
        <v>5.4845334096043302E-6</v>
      </c>
      <c r="T824" s="41">
        <f t="shared" si="393"/>
        <v>8.1936600185903688E-4</v>
      </c>
      <c r="U824" s="42">
        <f t="shared" si="412"/>
        <v>9.7386665940980242E-3</v>
      </c>
      <c r="V824" s="42">
        <f t="shared" si="413"/>
        <v>0.12089660978551715</v>
      </c>
      <c r="W824" s="42">
        <f t="shared" si="414"/>
        <v>0.1214032409132753</v>
      </c>
      <c r="X824" s="42">
        <f t="shared" si="415"/>
        <v>-5.0663112775814478E-4</v>
      </c>
      <c r="Y824" s="42">
        <f t="shared" si="389"/>
        <v>2.4983553189734196E-3</v>
      </c>
      <c r="Z824" s="10">
        <f t="shared" si="416"/>
        <v>3.0491322721530674</v>
      </c>
      <c r="AA824">
        <f t="shared" si="394"/>
        <v>1055655.1306183003</v>
      </c>
      <c r="AB824" s="10">
        <f t="shared" si="395"/>
        <v>1.0556551306183002</v>
      </c>
      <c r="AC824" s="10">
        <f t="shared" si="396"/>
        <v>0.95465513061830021</v>
      </c>
      <c r="AD824" s="3">
        <f t="shared" si="397"/>
        <v>138.45614657263238</v>
      </c>
      <c r="AI824" s="94">
        <f t="shared" si="398"/>
        <v>0.1214032409132753</v>
      </c>
    </row>
    <row r="825" spans="2:35">
      <c r="B825" s="39">
        <f t="shared" si="399"/>
        <v>797</v>
      </c>
      <c r="C825" s="42">
        <f t="shared" si="400"/>
        <v>14.334532374098055</v>
      </c>
      <c r="D825" s="10">
        <f t="shared" si="401"/>
        <v>0.66546762590184727</v>
      </c>
      <c r="E825" s="40">
        <f t="shared" si="402"/>
        <v>44.669064748196305</v>
      </c>
      <c r="F825" s="40">
        <f t="shared" si="403"/>
        <v>46</v>
      </c>
      <c r="G825" s="3">
        <f t="shared" si="404"/>
        <v>56.330935251803695</v>
      </c>
      <c r="H825" s="3">
        <f t="shared" si="405"/>
        <v>111.95687429327049</v>
      </c>
      <c r="I825">
        <f t="shared" si="390"/>
        <v>1.1195687429327048E-4</v>
      </c>
      <c r="J825" s="4">
        <f t="shared" si="406"/>
        <v>1714.7797164379554</v>
      </c>
      <c r="K825" s="40">
        <f t="shared" si="407"/>
        <v>15.316430788752625</v>
      </c>
      <c r="L825" s="40">
        <f t="shared" si="391"/>
        <v>0</v>
      </c>
      <c r="M825" s="10">
        <f t="shared" si="408"/>
        <v>1.0556551306183002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8.4039524280167193</v>
      </c>
      <c r="Q825" s="42">
        <f t="shared" si="410"/>
        <v>1.7061177483666019</v>
      </c>
      <c r="R825" s="4">
        <f t="shared" si="411"/>
        <v>5338.9137798066968</v>
      </c>
      <c r="S825">
        <f t="shared" si="392"/>
        <v>5.3389137798066972E-6</v>
      </c>
      <c r="T825" s="41">
        <f t="shared" si="393"/>
        <v>8.1951162148883444E-4</v>
      </c>
      <c r="U825" s="42">
        <f t="shared" si="412"/>
        <v>9.4800956422515584E-3</v>
      </c>
      <c r="V825" s="42">
        <f t="shared" si="413"/>
        <v>0.12081979960933732</v>
      </c>
      <c r="W825" s="42">
        <f t="shared" si="414"/>
        <v>0.1213290087060122</v>
      </c>
      <c r="X825" s="42">
        <f t="shared" si="415"/>
        <v>-5.0920909667487302E-4</v>
      </c>
      <c r="Y825" s="42">
        <f t="shared" si="389"/>
        <v>2.4972655416253208E-3</v>
      </c>
      <c r="Z825" s="10">
        <f t="shared" si="416"/>
        <v>3.0472606808045675</v>
      </c>
      <c r="AA825">
        <f t="shared" si="394"/>
        <v>1055069.1526666111</v>
      </c>
      <c r="AB825" s="10">
        <f t="shared" si="395"/>
        <v>1.0550691526666112</v>
      </c>
      <c r="AC825" s="10">
        <f t="shared" si="396"/>
        <v>0.95406915266661119</v>
      </c>
      <c r="AD825" s="3">
        <f t="shared" si="397"/>
        <v>138.37116064780437</v>
      </c>
      <c r="AI825" s="94">
        <f t="shared" si="398"/>
        <v>0.1213290087060122</v>
      </c>
    </row>
    <row r="826" spans="2:35">
      <c r="B826" s="39">
        <f t="shared" si="399"/>
        <v>798</v>
      </c>
      <c r="C826" s="42">
        <f t="shared" si="400"/>
        <v>14.352517985608843</v>
      </c>
      <c r="D826" s="10">
        <f t="shared" si="401"/>
        <v>0.64748201439105912</v>
      </c>
      <c r="E826" s="40">
        <f t="shared" si="402"/>
        <v>44.705035971217882</v>
      </c>
      <c r="F826" s="40">
        <f t="shared" si="403"/>
        <v>46</v>
      </c>
      <c r="G826" s="3">
        <f t="shared" si="404"/>
        <v>56.294964028782118</v>
      </c>
      <c r="H826" s="3">
        <f t="shared" si="405"/>
        <v>111.95687429327049</v>
      </c>
      <c r="I826">
        <f t="shared" si="390"/>
        <v>1.1195687429327048E-4</v>
      </c>
      <c r="J826" s="4">
        <f t="shared" si="406"/>
        <v>1717.3046896235783</v>
      </c>
      <c r="K826" s="40">
        <f t="shared" si="407"/>
        <v>15.338983876283532</v>
      </c>
      <c r="L826" s="40">
        <f t="shared" si="391"/>
        <v>0</v>
      </c>
      <c r="M826" s="10">
        <f t="shared" si="408"/>
        <v>1.0550691526666112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8.4024640419933352</v>
      </c>
      <c r="Q826" s="42">
        <f t="shared" si="410"/>
        <v>1.7082582646985851</v>
      </c>
      <c r="R826" s="4">
        <f t="shared" si="411"/>
        <v>5193.3612370897963</v>
      </c>
      <c r="S826">
        <f t="shared" si="392"/>
        <v>5.1933612370897965E-6</v>
      </c>
      <c r="T826" s="41">
        <f t="shared" si="393"/>
        <v>8.1965717403155133E-4</v>
      </c>
      <c r="U826" s="42">
        <f t="shared" si="412"/>
        <v>9.221643814250868E-3</v>
      </c>
      <c r="V826" s="42">
        <f t="shared" si="413"/>
        <v>0.1207427498398171</v>
      </c>
      <c r="W826" s="42">
        <f t="shared" si="414"/>
        <v>0.12125453560916101</v>
      </c>
      <c r="X826" s="42">
        <f t="shared" si="415"/>
        <v>-5.1178576934390874E-4</v>
      </c>
      <c r="Y826" s="42">
        <f t="shared" si="389"/>
        <v>2.4961700558275637E-3</v>
      </c>
      <c r="Z826" s="10">
        <f t="shared" si="416"/>
        <v>3.0453830392893968</v>
      </c>
      <c r="AA826">
        <f t="shared" si="394"/>
        <v>1054481.2804636601</v>
      </c>
      <c r="AB826" s="10">
        <f t="shared" si="395"/>
        <v>1.0544812804636601</v>
      </c>
      <c r="AC826" s="10">
        <f t="shared" si="396"/>
        <v>0.9534812804636601</v>
      </c>
      <c r="AD826" s="3">
        <f t="shared" si="397"/>
        <v>138.28589999472953</v>
      </c>
      <c r="AI826" s="94">
        <f t="shared" si="398"/>
        <v>0.12125453560916101</v>
      </c>
    </row>
    <row r="827" spans="2:35">
      <c r="B827" s="39">
        <f t="shared" si="399"/>
        <v>799</v>
      </c>
      <c r="C827" s="42">
        <f t="shared" si="400"/>
        <v>14.370503597119631</v>
      </c>
      <c r="D827" s="10">
        <f t="shared" si="401"/>
        <v>0.62949640288027098</v>
      </c>
      <c r="E827" s="40">
        <f t="shared" si="402"/>
        <v>44.741007194239458</v>
      </c>
      <c r="F827" s="40">
        <f t="shared" si="403"/>
        <v>46</v>
      </c>
      <c r="G827" s="3">
        <f t="shared" si="404"/>
        <v>56.258992805760542</v>
      </c>
      <c r="H827" s="3">
        <f t="shared" si="405"/>
        <v>111.95687429327049</v>
      </c>
      <c r="I827">
        <f t="shared" si="390"/>
        <v>1.1195687429327048E-4</v>
      </c>
      <c r="J827" s="4">
        <f t="shared" si="406"/>
        <v>1719.8316953079418</v>
      </c>
      <c r="K827" s="40">
        <f t="shared" si="407"/>
        <v>15.361555118114953</v>
      </c>
      <c r="L827" s="40">
        <f t="shared" si="391"/>
        <v>0</v>
      </c>
      <c r="M827" s="10">
        <f t="shared" si="408"/>
        <v>1.0544812804636601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8.4009702787837686</v>
      </c>
      <c r="Q827" s="42">
        <f t="shared" si="410"/>
        <v>1.7103991616323844</v>
      </c>
      <c r="R827" s="4">
        <f t="shared" si="411"/>
        <v>5047.8760007880346</v>
      </c>
      <c r="S827">
        <f t="shared" si="392"/>
        <v>5.0478760007880343E-6</v>
      </c>
      <c r="T827" s="41">
        <f t="shared" si="393"/>
        <v>8.198026592678531E-4</v>
      </c>
      <c r="U827" s="42">
        <f t="shared" si="412"/>
        <v>8.9633114995592827E-3</v>
      </c>
      <c r="V827" s="42">
        <f t="shared" si="413"/>
        <v>0.12066546063623224</v>
      </c>
      <c r="W827" s="42">
        <f t="shared" si="414"/>
        <v>0.12117982176817042</v>
      </c>
      <c r="X827" s="42">
        <f t="shared" si="415"/>
        <v>-5.1436113193818744E-4</v>
      </c>
      <c r="Y827" s="42">
        <f t="shared" si="389"/>
        <v>2.4950688616573319E-3</v>
      </c>
      <c r="Z827" s="10">
        <f t="shared" si="416"/>
        <v>3.0434993512775628</v>
      </c>
      <c r="AA827">
        <f t="shared" si="394"/>
        <v>1053891.5151584928</v>
      </c>
      <c r="AB827" s="10">
        <f t="shared" si="395"/>
        <v>1.0538915151584929</v>
      </c>
      <c r="AC827" s="10">
        <f t="shared" si="396"/>
        <v>0.95289151515849291</v>
      </c>
      <c r="AD827" s="3">
        <f t="shared" si="397"/>
        <v>138.20036478005699</v>
      </c>
      <c r="AI827" s="94">
        <f t="shared" si="398"/>
        <v>0.12117982176817042</v>
      </c>
    </row>
    <row r="828" spans="2:35">
      <c r="B828" s="39">
        <f t="shared" si="399"/>
        <v>800</v>
      </c>
      <c r="C828" s="42">
        <f t="shared" si="400"/>
        <v>14.388489208630419</v>
      </c>
      <c r="D828" s="10">
        <f t="shared" si="401"/>
        <v>0.61151079136948283</v>
      </c>
      <c r="E828" s="40">
        <f t="shared" si="402"/>
        <v>44.776978417261034</v>
      </c>
      <c r="F828" s="40">
        <f t="shared" si="403"/>
        <v>46</v>
      </c>
      <c r="G828" s="3">
        <f t="shared" si="404"/>
        <v>56.223021582738966</v>
      </c>
      <c r="H828" s="3">
        <f t="shared" si="405"/>
        <v>111.95687429327049</v>
      </c>
      <c r="I828">
        <f t="shared" si="390"/>
        <v>1.1195687429327048E-4</v>
      </c>
      <c r="J828" s="4">
        <f t="shared" si="406"/>
        <v>1722.3607334910459</v>
      </c>
      <c r="K828" s="40">
        <f t="shared" si="407"/>
        <v>15.384144514246891</v>
      </c>
      <c r="L828" s="40">
        <f t="shared" si="391"/>
        <v>0</v>
      </c>
      <c r="M828" s="10">
        <f t="shared" si="408"/>
        <v>1.0538915151584929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8.3994711352975884</v>
      </c>
      <c r="Q828" s="42">
        <f t="shared" si="410"/>
        <v>1.7125404406749667</v>
      </c>
      <c r="R828" s="4">
        <f t="shared" si="411"/>
        <v>4902.4582902357979</v>
      </c>
      <c r="S828">
        <f t="shared" si="392"/>
        <v>4.9024582902357981E-6</v>
      </c>
      <c r="T828" s="41">
        <f t="shared" si="393"/>
        <v>8.1994807697840534E-4</v>
      </c>
      <c r="U828" s="42">
        <f t="shared" si="412"/>
        <v>8.7050990876400974E-3</v>
      </c>
      <c r="V828" s="42">
        <f t="shared" si="413"/>
        <v>0.1205879321584301</v>
      </c>
      <c r="W828" s="42">
        <f t="shared" si="414"/>
        <v>0.12110486732907493</v>
      </c>
      <c r="X828" s="42">
        <f t="shared" si="415"/>
        <v>-5.1693517064482775E-4</v>
      </c>
      <c r="Y828" s="42">
        <f t="shared" si="389"/>
        <v>2.4939619592100563E-3</v>
      </c>
      <c r="Z828" s="10">
        <f t="shared" si="416"/>
        <v>3.0416096204537335</v>
      </c>
      <c r="AA828">
        <f t="shared" si="394"/>
        <v>1053299.8579047448</v>
      </c>
      <c r="AB828" s="10">
        <f t="shared" si="395"/>
        <v>1.0532998579047448</v>
      </c>
      <c r="AC828" s="10">
        <f t="shared" si="396"/>
        <v>0.95229985790474481</v>
      </c>
      <c r="AD828" s="3">
        <f t="shared" si="397"/>
        <v>138.1145551711015</v>
      </c>
      <c r="AI828" s="94">
        <f t="shared" si="398"/>
        <v>0.12110486732907493</v>
      </c>
    </row>
    <row r="829" spans="2:35">
      <c r="B829" s="39">
        <f t="shared" si="399"/>
        <v>801</v>
      </c>
      <c r="C829" s="42">
        <f t="shared" si="400"/>
        <v>14.406474820141208</v>
      </c>
      <c r="D829" s="10">
        <f t="shared" si="401"/>
        <v>0.59352517985869468</v>
      </c>
      <c r="E829" s="40">
        <f t="shared" si="402"/>
        <v>44.812949640282611</v>
      </c>
      <c r="F829" s="40">
        <f t="shared" si="403"/>
        <v>46</v>
      </c>
      <c r="G829" s="3">
        <f t="shared" si="404"/>
        <v>56.187050359717389</v>
      </c>
      <c r="H829" s="3">
        <f t="shared" si="405"/>
        <v>111.95687429327049</v>
      </c>
      <c r="I829">
        <f t="shared" si="390"/>
        <v>1.1195687429327048E-4</v>
      </c>
      <c r="J829" s="4">
        <f t="shared" si="406"/>
        <v>1724.8918041728909</v>
      </c>
      <c r="K829" s="40">
        <f t="shared" si="407"/>
        <v>15.406752064679345</v>
      </c>
      <c r="L829" s="40">
        <f t="shared" si="391"/>
        <v>0</v>
      </c>
      <c r="M829" s="10">
        <f t="shared" si="408"/>
        <v>1.0532998579047448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8.3979666084317195</v>
      </c>
      <c r="Q829" s="42">
        <f t="shared" si="410"/>
        <v>1.7146821033356314</v>
      </c>
      <c r="R829" s="4">
        <f t="shared" si="411"/>
        <v>4757.1083247674924</v>
      </c>
      <c r="S829">
        <f t="shared" si="392"/>
        <v>4.7571083247674922E-6</v>
      </c>
      <c r="T829" s="41">
        <f t="shared" si="393"/>
        <v>8.2009342694387363E-4</v>
      </c>
      <c r="U829" s="42">
        <f t="shared" si="412"/>
        <v>8.4470069679566454E-3</v>
      </c>
      <c r="V829" s="42">
        <f t="shared" si="413"/>
        <v>0.12051016456688138</v>
      </c>
      <c r="W829" s="42">
        <f t="shared" si="414"/>
        <v>0.1210296724384923</v>
      </c>
      <c r="X829" s="42">
        <f t="shared" si="415"/>
        <v>-5.1950787161092471E-4</v>
      </c>
      <c r="Y829" s="42">
        <f t="shared" si="389"/>
        <v>2.4928493485995057E-3</v>
      </c>
      <c r="Z829" s="10">
        <f t="shared" si="416"/>
        <v>3.0397138505173191</v>
      </c>
      <c r="AA829">
        <f t="shared" si="394"/>
        <v>1052706.3098606674</v>
      </c>
      <c r="AB829" s="10">
        <f t="shared" si="395"/>
        <v>1.0527063098606675</v>
      </c>
      <c r="AC829" s="10">
        <f t="shared" si="396"/>
        <v>0.95170630986066751</v>
      </c>
      <c r="AD829" s="3">
        <f t="shared" si="397"/>
        <v>138.02847133584737</v>
      </c>
      <c r="AI829" s="94">
        <f t="shared" si="398"/>
        <v>0.1210296724384923</v>
      </c>
    </row>
    <row r="830" spans="2:35">
      <c r="B830" s="39">
        <f t="shared" si="399"/>
        <v>802</v>
      </c>
      <c r="C830" s="42">
        <f t="shared" si="400"/>
        <v>14.424460431651996</v>
      </c>
      <c r="D830" s="10">
        <f t="shared" si="401"/>
        <v>0.57553956834790654</v>
      </c>
      <c r="E830" s="40">
        <f t="shared" si="402"/>
        <v>44.848920863304187</v>
      </c>
      <c r="F830" s="40">
        <f t="shared" si="403"/>
        <v>46</v>
      </c>
      <c r="G830" s="3">
        <f t="shared" si="404"/>
        <v>56.151079136695813</v>
      </c>
      <c r="H830" s="3">
        <f t="shared" si="405"/>
        <v>111.95687429327049</v>
      </c>
      <c r="I830">
        <f t="shared" si="390"/>
        <v>1.1195687429327048E-4</v>
      </c>
      <c r="J830" s="4">
        <f t="shared" si="406"/>
        <v>1727.4249073534768</v>
      </c>
      <c r="K830" s="40">
        <f t="shared" si="407"/>
        <v>15.429377769412316</v>
      </c>
      <c r="L830" s="40">
        <f t="shared" si="391"/>
        <v>0</v>
      </c>
      <c r="M830" s="10">
        <f t="shared" si="408"/>
        <v>1.0527063098606675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8.3964566950704871</v>
      </c>
      <c r="Q830" s="42">
        <f t="shared" si="410"/>
        <v>1.7168241511260223</v>
      </c>
      <c r="R830" s="4">
        <f t="shared" si="411"/>
        <v>4611.8263237175042</v>
      </c>
      <c r="S830">
        <f t="shared" si="392"/>
        <v>4.6118263237175042E-6</v>
      </c>
      <c r="T830" s="41">
        <f t="shared" si="393"/>
        <v>8.2023870894492364E-4</v>
      </c>
      <c r="U830" s="42">
        <f t="shared" si="412"/>
        <v>8.1890355299722231E-3</v>
      </c>
      <c r="V830" s="42">
        <f t="shared" si="413"/>
        <v>0.12043215802265179</v>
      </c>
      <c r="W830" s="42">
        <f t="shared" si="414"/>
        <v>0.12095423724362707</v>
      </c>
      <c r="X830" s="42">
        <f t="shared" si="415"/>
        <v>-5.2207922097527448E-4</v>
      </c>
      <c r="Y830" s="42">
        <f t="shared" si="389"/>
        <v>2.4917310299578067E-3</v>
      </c>
      <c r="Z830" s="10">
        <f t="shared" si="416"/>
        <v>3.0378120451824695</v>
      </c>
      <c r="AA830">
        <f t="shared" si="394"/>
        <v>1052110.8721891264</v>
      </c>
      <c r="AB830" s="10">
        <f t="shared" si="395"/>
        <v>1.0521108721891264</v>
      </c>
      <c r="AC830" s="10">
        <f t="shared" si="396"/>
        <v>0.95111087218912638</v>
      </c>
      <c r="AD830" s="3">
        <f t="shared" si="397"/>
        <v>137.94211344294797</v>
      </c>
      <c r="AI830" s="94">
        <f t="shared" si="398"/>
        <v>0.12095423724362707</v>
      </c>
    </row>
    <row r="831" spans="2:35">
      <c r="B831" s="39">
        <f t="shared" si="399"/>
        <v>803</v>
      </c>
      <c r="C831" s="42">
        <f t="shared" si="400"/>
        <v>14.442446043162784</v>
      </c>
      <c r="D831" s="10">
        <f t="shared" si="401"/>
        <v>0.55755395683711839</v>
      </c>
      <c r="E831" s="40">
        <f t="shared" si="402"/>
        <v>44.884892086325763</v>
      </c>
      <c r="F831" s="40">
        <f t="shared" si="403"/>
        <v>46</v>
      </c>
      <c r="G831" s="3">
        <f t="shared" si="404"/>
        <v>56.115107913674237</v>
      </c>
      <c r="H831" s="3">
        <f t="shared" si="405"/>
        <v>111.95687429327049</v>
      </c>
      <c r="I831">
        <f t="shared" si="390"/>
        <v>1.1195687429327048E-4</v>
      </c>
      <c r="J831" s="4">
        <f t="shared" si="406"/>
        <v>1729.9600430328032</v>
      </c>
      <c r="K831" s="40">
        <f t="shared" si="407"/>
        <v>15.452021628445801</v>
      </c>
      <c r="L831" s="40">
        <f t="shared" si="391"/>
        <v>0</v>
      </c>
      <c r="M831" s="10">
        <f t="shared" si="408"/>
        <v>1.0521108721891264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8.3949413920855527</v>
      </c>
      <c r="Q831" s="42">
        <f t="shared" si="410"/>
        <v>1.7189665855601379</v>
      </c>
      <c r="R831" s="4">
        <f t="shared" si="411"/>
        <v>4466.6125064202424</v>
      </c>
      <c r="S831">
        <f t="shared" si="392"/>
        <v>4.4666125064202427E-6</v>
      </c>
      <c r="T831" s="41">
        <f t="shared" si="393"/>
        <v>8.2038392276222096E-4</v>
      </c>
      <c r="U831" s="42">
        <f t="shared" si="412"/>
        <v>7.9311851631501673E-3</v>
      </c>
      <c r="V831" s="42">
        <f t="shared" si="413"/>
        <v>0.12035391268740961</v>
      </c>
      <c r="W831" s="42">
        <f t="shared" si="414"/>
        <v>0.12087856189227004</v>
      </c>
      <c r="X831" s="42">
        <f t="shared" si="415"/>
        <v>-5.246492048604362E-4</v>
      </c>
      <c r="Y831" s="42">
        <f t="shared" si="389"/>
        <v>2.4906070034354825E-3</v>
      </c>
      <c r="Z831" s="10">
        <f t="shared" si="416"/>
        <v>3.0359042081780983</v>
      </c>
      <c r="AA831">
        <f t="shared" si="394"/>
        <v>1051513.5460576103</v>
      </c>
      <c r="AB831" s="10">
        <f t="shared" si="395"/>
        <v>1.0515135460576104</v>
      </c>
      <c r="AC831" s="10">
        <f t="shared" si="396"/>
        <v>0.9505135460576104</v>
      </c>
      <c r="AD831" s="3">
        <f t="shared" si="397"/>
        <v>137.8554816617274</v>
      </c>
      <c r="AI831" s="94">
        <f t="shared" si="398"/>
        <v>0.12087856189227004</v>
      </c>
    </row>
    <row r="832" spans="2:35">
      <c r="B832" s="39">
        <f t="shared" si="399"/>
        <v>804</v>
      </c>
      <c r="C832" s="42">
        <f t="shared" si="400"/>
        <v>14.460431654673572</v>
      </c>
      <c r="D832" s="10">
        <f t="shared" si="401"/>
        <v>0.53956834532633025</v>
      </c>
      <c r="E832" s="40">
        <f t="shared" si="402"/>
        <v>44.92086330934734</v>
      </c>
      <c r="F832" s="40">
        <f t="shared" si="403"/>
        <v>46</v>
      </c>
      <c r="G832" s="3">
        <f t="shared" si="404"/>
        <v>56.07913669065266</v>
      </c>
      <c r="H832" s="3">
        <f t="shared" si="405"/>
        <v>111.95687429327049</v>
      </c>
      <c r="I832">
        <f t="shared" si="390"/>
        <v>1.1195687429327048E-4</v>
      </c>
      <c r="J832" s="4">
        <f t="shared" si="406"/>
        <v>1732.4972112108708</v>
      </c>
      <c r="K832" s="40">
        <f t="shared" si="407"/>
        <v>15.474683641779805</v>
      </c>
      <c r="L832" s="40">
        <f t="shared" si="391"/>
        <v>0</v>
      </c>
      <c r="M832" s="10">
        <f t="shared" si="408"/>
        <v>1.0515135460576104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8.3934206963358999</v>
      </c>
      <c r="Q832" s="42">
        <f t="shared" si="410"/>
        <v>1.7211094081543443</v>
      </c>
      <c r="R832" s="4">
        <f t="shared" si="411"/>
        <v>4321.4670922100904</v>
      </c>
      <c r="S832">
        <f t="shared" si="392"/>
        <v>4.3214670922100901E-6</v>
      </c>
      <c r="T832" s="41">
        <f t="shared" si="393"/>
        <v>8.2052906817643104E-4</v>
      </c>
      <c r="U832" s="42">
        <f t="shared" si="412"/>
        <v>7.6734562569537694E-3</v>
      </c>
      <c r="V832" s="42">
        <f t="shared" si="413"/>
        <v>0.12027542872341659</v>
      </c>
      <c r="W832" s="42">
        <f t="shared" si="414"/>
        <v>0.1208026465327998</v>
      </c>
      <c r="X832" s="42">
        <f t="shared" si="415"/>
        <v>-5.2721780938320972E-4</v>
      </c>
      <c r="Y832" s="42">
        <f t="shared" si="389"/>
        <v>2.4894772692014683E-3</v>
      </c>
      <c r="Z832" s="10">
        <f t="shared" si="416"/>
        <v>3.0339903432478743</v>
      </c>
      <c r="AA832">
        <f t="shared" si="394"/>
        <v>1050914.3326382269</v>
      </c>
      <c r="AB832" s="10">
        <f t="shared" si="395"/>
        <v>1.0509143326382269</v>
      </c>
      <c r="AC832" s="10">
        <f t="shared" si="396"/>
        <v>0.94991433263822689</v>
      </c>
      <c r="AD832" s="3">
        <f t="shared" si="397"/>
        <v>137.76857616217939</v>
      </c>
      <c r="AI832" s="94">
        <f t="shared" si="398"/>
        <v>0.1208026465327998</v>
      </c>
    </row>
    <row r="833" spans="2:35">
      <c r="B833" s="39">
        <f t="shared" si="399"/>
        <v>805</v>
      </c>
      <c r="C833" s="42">
        <f t="shared" si="400"/>
        <v>14.47841726618436</v>
      </c>
      <c r="D833" s="10">
        <f t="shared" si="401"/>
        <v>0.5215827338155421</v>
      </c>
      <c r="E833" s="40">
        <f t="shared" si="402"/>
        <v>44.956834532368916</v>
      </c>
      <c r="F833" s="40">
        <f t="shared" si="403"/>
        <v>46</v>
      </c>
      <c r="G833" s="3">
        <f t="shared" si="404"/>
        <v>56.043165467631084</v>
      </c>
      <c r="H833" s="3">
        <f t="shared" si="405"/>
        <v>111.95687429327049</v>
      </c>
      <c r="I833">
        <f t="shared" si="390"/>
        <v>1.1195687429327048E-4</v>
      </c>
      <c r="J833" s="4">
        <f t="shared" si="406"/>
        <v>1735.0364118876787</v>
      </c>
      <c r="K833" s="40">
        <f t="shared" si="407"/>
        <v>15.497363809414322</v>
      </c>
      <c r="L833" s="40">
        <f t="shared" si="391"/>
        <v>0</v>
      </c>
      <c r="M833" s="10">
        <f t="shared" si="408"/>
        <v>1.0509143326382269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8.3918946046677885</v>
      </c>
      <c r="Q833" s="42">
        <f t="shared" si="410"/>
        <v>1.723252620427385</v>
      </c>
      <c r="R833" s="4">
        <f t="shared" si="411"/>
        <v>4176.3903004214562</v>
      </c>
      <c r="S833">
        <f t="shared" si="392"/>
        <v>4.176390300421456E-6</v>
      </c>
      <c r="T833" s="41">
        <f t="shared" si="393"/>
        <v>8.2067414496821969E-4</v>
      </c>
      <c r="U833" s="42">
        <f t="shared" si="412"/>
        <v>7.4158492008463625E-3</v>
      </c>
      <c r="V833" s="42">
        <f t="shared" si="413"/>
        <v>0.12019670629355064</v>
      </c>
      <c r="W833" s="42">
        <f t="shared" si="414"/>
        <v>0.12072649131418169</v>
      </c>
      <c r="X833" s="42">
        <f t="shared" si="415"/>
        <v>-5.2978502063104338E-4</v>
      </c>
      <c r="Y833" s="42">
        <f t="shared" si="389"/>
        <v>2.4883418274431789E-3</v>
      </c>
      <c r="Z833" s="10">
        <f t="shared" si="416"/>
        <v>3.0320704541502757</v>
      </c>
      <c r="AA833">
        <f t="shared" si="394"/>
        <v>1050313.2331077214</v>
      </c>
      <c r="AB833" s="10">
        <f t="shared" si="395"/>
        <v>1.0503132331077214</v>
      </c>
      <c r="AC833" s="10">
        <f t="shared" si="396"/>
        <v>0.94931323310772142</v>
      </c>
      <c r="AD833" s="3">
        <f t="shared" si="397"/>
        <v>137.68139711497048</v>
      </c>
      <c r="AI833" s="94">
        <f t="shared" si="398"/>
        <v>0.12072649131418169</v>
      </c>
    </row>
    <row r="834" spans="2:35">
      <c r="B834" s="39">
        <f t="shared" si="399"/>
        <v>806</v>
      </c>
      <c r="C834" s="42">
        <f t="shared" si="400"/>
        <v>14.496402877695148</v>
      </c>
      <c r="D834" s="10">
        <f t="shared" si="401"/>
        <v>0.50359712230475395</v>
      </c>
      <c r="E834" s="40">
        <f t="shared" si="402"/>
        <v>44.992805755390492</v>
      </c>
      <c r="F834" s="40">
        <f t="shared" si="403"/>
        <v>46</v>
      </c>
      <c r="G834" s="3">
        <f t="shared" si="404"/>
        <v>56.007194244609508</v>
      </c>
      <c r="H834" s="3">
        <f t="shared" si="405"/>
        <v>111.95687429327049</v>
      </c>
      <c r="I834">
        <f t="shared" si="390"/>
        <v>1.1195687429327048E-4</v>
      </c>
      <c r="J834" s="4">
        <f t="shared" si="406"/>
        <v>1737.5776450632272</v>
      </c>
      <c r="K834" s="40">
        <f t="shared" si="407"/>
        <v>15.520062131349354</v>
      </c>
      <c r="L834" s="40">
        <f t="shared" si="391"/>
        <v>0</v>
      </c>
      <c r="M834" s="10">
        <f t="shared" si="408"/>
        <v>1.0503132331077214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8.3903631139147539</v>
      </c>
      <c r="Q834" s="42">
        <f t="shared" si="410"/>
        <v>1.7253962239003933</v>
      </c>
      <c r="R834" s="4">
        <f t="shared" si="411"/>
        <v>4031.3823503887356</v>
      </c>
      <c r="S834">
        <f t="shared" si="392"/>
        <v>4.0313823503887354E-6</v>
      </c>
      <c r="T834" s="41">
        <f t="shared" si="393"/>
        <v>8.2081915291825247E-4</v>
      </c>
      <c r="U834" s="42">
        <f t="shared" si="412"/>
        <v>7.1583643842912624E-3</v>
      </c>
      <c r="V834" s="42">
        <f t="shared" si="413"/>
        <v>0.12011774556128955</v>
      </c>
      <c r="W834" s="42">
        <f t="shared" si="414"/>
        <v>0.12065009638597064</v>
      </c>
      <c r="X834" s="42">
        <f t="shared" si="415"/>
        <v>-5.3235082468108819E-4</v>
      </c>
      <c r="Y834" s="42">
        <f t="shared" si="389"/>
        <v>2.4872006783665337E-3</v>
      </c>
      <c r="Z834" s="10">
        <f t="shared" si="416"/>
        <v>3.0301445446585973</v>
      </c>
      <c r="AA834">
        <f t="shared" si="394"/>
        <v>1049710.2486474772</v>
      </c>
      <c r="AB834" s="10">
        <f t="shared" si="395"/>
        <v>1.0497102486474772</v>
      </c>
      <c r="AC834" s="10">
        <f t="shared" si="396"/>
        <v>0.94871024864747722</v>
      </c>
      <c r="AD834" s="3">
        <f t="shared" si="397"/>
        <v>137.59394469143979</v>
      </c>
      <c r="AI834" s="94">
        <f t="shared" si="398"/>
        <v>0.12065009638597064</v>
      </c>
    </row>
    <row r="835" spans="2:35">
      <c r="B835" s="39">
        <f t="shared" si="399"/>
        <v>807</v>
      </c>
      <c r="C835" s="42">
        <f t="shared" si="400"/>
        <v>14.514388489205936</v>
      </c>
      <c r="D835" s="10">
        <f t="shared" si="401"/>
        <v>0.48561151079396581</v>
      </c>
      <c r="E835" s="40">
        <f t="shared" si="402"/>
        <v>45.028776978412068</v>
      </c>
      <c r="F835" s="40">
        <f t="shared" si="403"/>
        <v>46</v>
      </c>
      <c r="G835" s="3">
        <f t="shared" si="404"/>
        <v>55.971223021587932</v>
      </c>
      <c r="H835" s="3">
        <f t="shared" si="405"/>
        <v>111.95687429327049</v>
      </c>
      <c r="I835">
        <f t="shared" si="390"/>
        <v>1.1195687429327048E-4</v>
      </c>
      <c r="J835" s="4">
        <f t="shared" si="406"/>
        <v>1740.1209107375169</v>
      </c>
      <c r="K835" s="40">
        <f t="shared" si="407"/>
        <v>15.542778607584905</v>
      </c>
      <c r="L835" s="40">
        <f t="shared" si="391"/>
        <v>0</v>
      </c>
      <c r="M835" s="10">
        <f t="shared" si="408"/>
        <v>1.0497102486474772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8.3888262208975597</v>
      </c>
      <c r="Q835" s="42">
        <f t="shared" si="410"/>
        <v>1.7275402200969032</v>
      </c>
      <c r="R835" s="4">
        <f t="shared" si="411"/>
        <v>3886.4434614463153</v>
      </c>
      <c r="S835">
        <f t="shared" si="392"/>
        <v>3.886443461446315E-6</v>
      </c>
      <c r="T835" s="41">
        <f t="shared" si="393"/>
        <v>8.2096409180719486E-4</v>
      </c>
      <c r="U835" s="42">
        <f t="shared" si="412"/>
        <v>6.901002196751764E-3</v>
      </c>
      <c r="V835" s="42">
        <f t="shared" si="413"/>
        <v>0.12003854669072556</v>
      </c>
      <c r="W835" s="42">
        <f t="shared" si="414"/>
        <v>0.12057346189831102</v>
      </c>
      <c r="X835" s="42">
        <f t="shared" si="415"/>
        <v>-5.3491520758545963E-4</v>
      </c>
      <c r="Y835" s="42">
        <f t="shared" si="389"/>
        <v>2.4860538221960151E-3</v>
      </c>
      <c r="Z835" s="10">
        <f t="shared" si="416"/>
        <v>3.0282126185609957</v>
      </c>
      <c r="AA835">
        <f t="shared" si="394"/>
        <v>1049105.3804435313</v>
      </c>
      <c r="AB835" s="10">
        <f t="shared" si="395"/>
        <v>1.0491053804435313</v>
      </c>
      <c r="AC835" s="10">
        <f t="shared" si="396"/>
        <v>0.94810538044353132</v>
      </c>
      <c r="AD835" s="3">
        <f t="shared" si="397"/>
        <v>137.50621906360135</v>
      </c>
      <c r="AI835" s="94">
        <f t="shared" si="398"/>
        <v>0.12057346189831102</v>
      </c>
    </row>
    <row r="836" spans="2:35">
      <c r="B836" s="39">
        <f t="shared" si="399"/>
        <v>808</v>
      </c>
      <c r="C836" s="42">
        <f t="shared" si="400"/>
        <v>14.532374100716725</v>
      </c>
      <c r="D836" s="10">
        <f t="shared" si="401"/>
        <v>0.46762589928317766</v>
      </c>
      <c r="E836" s="40">
        <f t="shared" si="402"/>
        <v>45.064748201433645</v>
      </c>
      <c r="F836" s="40">
        <f t="shared" si="403"/>
        <v>46</v>
      </c>
      <c r="G836" s="3">
        <f t="shared" si="404"/>
        <v>55.935251798566355</v>
      </c>
      <c r="H836" s="3">
        <f t="shared" si="405"/>
        <v>111.95687429327049</v>
      </c>
      <c r="I836">
        <f t="shared" si="390"/>
        <v>1.1195687429327048E-4</v>
      </c>
      <c r="J836" s="4">
        <f t="shared" si="406"/>
        <v>1742.6662089105471</v>
      </c>
      <c r="K836" s="40">
        <f t="shared" si="407"/>
        <v>15.565513238120969</v>
      </c>
      <c r="L836" s="40">
        <f t="shared" si="391"/>
        <v>0</v>
      </c>
      <c r="M836" s="10">
        <f t="shared" si="408"/>
        <v>1.0491053804435313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8.3872839224242099</v>
      </c>
      <c r="Q836" s="42">
        <f t="shared" si="410"/>
        <v>1.7296846105428618</v>
      </c>
      <c r="R836" s="4">
        <f t="shared" si="411"/>
        <v>3741.5738529285927</v>
      </c>
      <c r="S836">
        <f t="shared" si="392"/>
        <v>3.7415738529285928E-6</v>
      </c>
      <c r="T836" s="41">
        <f t="shared" si="393"/>
        <v>8.2110896141571253E-4</v>
      </c>
      <c r="U836" s="42">
        <f t="shared" si="412"/>
        <v>6.6437630276911849E-3</v>
      </c>
      <c r="V836" s="42">
        <f t="shared" si="413"/>
        <v>0.11995910984652164</v>
      </c>
      <c r="W836" s="42">
        <f t="shared" si="414"/>
        <v>0.12049658800193863</v>
      </c>
      <c r="X836" s="42">
        <f t="shared" si="415"/>
        <v>-5.3747815541699273E-4</v>
      </c>
      <c r="Y836" s="42">
        <f t="shared" si="389"/>
        <v>2.4849012591746274E-3</v>
      </c>
      <c r="Z836" s="10">
        <f t="shared" si="416"/>
        <v>3.0262746796604101</v>
      </c>
      <c r="AA836">
        <f t="shared" si="394"/>
        <v>1048498.6296865487</v>
      </c>
      <c r="AB836" s="10">
        <f t="shared" si="395"/>
        <v>1.0484986296865488</v>
      </c>
      <c r="AC836" s="10">
        <f t="shared" si="396"/>
        <v>0.94749862968654885</v>
      </c>
      <c r="AD836" s="3">
        <f t="shared" si="397"/>
        <v>137.41822040414053</v>
      </c>
      <c r="AI836" s="94">
        <f t="shared" si="398"/>
        <v>0.12049658800193863</v>
      </c>
    </row>
    <row r="837" spans="2:35">
      <c r="B837" s="39">
        <f t="shared" si="399"/>
        <v>809</v>
      </c>
      <c r="C837" s="42">
        <f t="shared" si="400"/>
        <v>14.550359712227513</v>
      </c>
      <c r="D837" s="10">
        <f t="shared" si="401"/>
        <v>0.44964028777238951</v>
      </c>
      <c r="E837" s="40">
        <f t="shared" si="402"/>
        <v>45.100719424455221</v>
      </c>
      <c r="F837" s="40">
        <f t="shared" si="403"/>
        <v>46</v>
      </c>
      <c r="G837" s="3">
        <f t="shared" si="404"/>
        <v>55.899280575544779</v>
      </c>
      <c r="H837" s="3">
        <f t="shared" si="405"/>
        <v>111.95687429327049</v>
      </c>
      <c r="I837">
        <f t="shared" si="390"/>
        <v>1.1195687429327048E-4</v>
      </c>
      <c r="J837" s="4">
        <f t="shared" si="406"/>
        <v>1745.2135395823179</v>
      </c>
      <c r="K837" s="40">
        <f t="shared" si="407"/>
        <v>15.58826602295755</v>
      </c>
      <c r="L837" s="40">
        <f t="shared" si="391"/>
        <v>0</v>
      </c>
      <c r="M837" s="10">
        <f t="shared" si="408"/>
        <v>1.0484986296865488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8.3857362152898176</v>
      </c>
      <c r="Q837" s="42">
        <f t="shared" si="410"/>
        <v>1.7318293967666396</v>
      </c>
      <c r="R837" s="4">
        <f t="shared" si="411"/>
        <v>3596.7737441699728</v>
      </c>
      <c r="S837">
        <f t="shared" si="392"/>
        <v>3.5967737441699729E-6</v>
      </c>
      <c r="T837" s="41">
        <f t="shared" si="393"/>
        <v>8.2125376152447117E-4</v>
      </c>
      <c r="U837" s="42">
        <f t="shared" si="412"/>
        <v>6.3866472665728546E-3</v>
      </c>
      <c r="V837" s="42">
        <f t="shared" si="413"/>
        <v>0.1198794351939895</v>
      </c>
      <c r="W837" s="42">
        <f t="shared" si="414"/>
        <v>0.12041947484817737</v>
      </c>
      <c r="X837" s="42">
        <f t="shared" si="415"/>
        <v>-5.4003965418787658E-4</v>
      </c>
      <c r="Y837" s="42">
        <f t="shared" si="389"/>
        <v>2.4837429895640316E-3</v>
      </c>
      <c r="Z837" s="10">
        <f t="shared" si="416"/>
        <v>3.0243307317747035</v>
      </c>
      <c r="AA837">
        <f t="shared" si="394"/>
        <v>1047889.9975718672</v>
      </c>
      <c r="AB837" s="10">
        <f t="shared" si="395"/>
        <v>1.0478899975718672</v>
      </c>
      <c r="AC837" s="10">
        <f t="shared" si="396"/>
        <v>0.9468899975718672</v>
      </c>
      <c r="AD837" s="3">
        <f t="shared" si="397"/>
        <v>137.3299488864202</v>
      </c>
      <c r="AI837" s="94">
        <f t="shared" si="398"/>
        <v>0.12041947484817737</v>
      </c>
    </row>
    <row r="838" spans="2:35">
      <c r="B838" s="39">
        <f t="shared" si="399"/>
        <v>810</v>
      </c>
      <c r="C838" s="42">
        <f t="shared" si="400"/>
        <v>14.568345323738301</v>
      </c>
      <c r="D838" s="10">
        <f t="shared" si="401"/>
        <v>0.43165467626160137</v>
      </c>
      <c r="E838" s="40">
        <f t="shared" si="402"/>
        <v>45.136690647476797</v>
      </c>
      <c r="F838" s="40">
        <f t="shared" si="403"/>
        <v>46</v>
      </c>
      <c r="G838" s="3">
        <f t="shared" si="404"/>
        <v>55.863309352523203</v>
      </c>
      <c r="H838" s="3">
        <f t="shared" si="405"/>
        <v>111.95687429327049</v>
      </c>
      <c r="I838">
        <f t="shared" si="390"/>
        <v>1.1195687429327048E-4</v>
      </c>
      <c r="J838" s="4">
        <f t="shared" si="406"/>
        <v>1747.7629027528296</v>
      </c>
      <c r="K838" s="40">
        <f t="shared" si="407"/>
        <v>15.611036962094648</v>
      </c>
      <c r="L838" s="40">
        <f t="shared" si="391"/>
        <v>0</v>
      </c>
      <c r="M838" s="10">
        <f t="shared" si="408"/>
        <v>1.0478899975718672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8.3841830962766988</v>
      </c>
      <c r="Q838" s="42">
        <f t="shared" si="410"/>
        <v>1.7339745802990429</v>
      </c>
      <c r="R838" s="4">
        <f t="shared" si="411"/>
        <v>3452.0433545048531</v>
      </c>
      <c r="S838">
        <f t="shared" si="392"/>
        <v>3.4520433545048533E-6</v>
      </c>
      <c r="T838" s="41">
        <f t="shared" si="393"/>
        <v>8.2139849191413636E-4</v>
      </c>
      <c r="U838" s="42">
        <f t="shared" si="412"/>
        <v>6.1296553028600872E-3</v>
      </c>
      <c r="V838" s="42">
        <f t="shared" si="413"/>
        <v>0.11979952289902607</v>
      </c>
      <c r="W838" s="42">
        <f t="shared" si="414"/>
        <v>0.12034212258894517</v>
      </c>
      <c r="X838" s="42">
        <f t="shared" si="415"/>
        <v>-5.4259968991909879E-4</v>
      </c>
      <c r="Y838" s="42">
        <f t="shared" si="389"/>
        <v>2.4825790136445299E-3</v>
      </c>
      <c r="Z838" s="10">
        <f t="shared" si="416"/>
        <v>3.0223807787366166</v>
      </c>
      <c r="AA838">
        <f t="shared" si="394"/>
        <v>1047279.4852994821</v>
      </c>
      <c r="AB838" s="10">
        <f t="shared" si="395"/>
        <v>1.0472794852994822</v>
      </c>
      <c r="AC838" s="10">
        <f t="shared" si="396"/>
        <v>0.94627948529948225</v>
      </c>
      <c r="AD838" s="3">
        <f t="shared" si="397"/>
        <v>137.24140468447894</v>
      </c>
      <c r="AI838" s="94">
        <f t="shared" si="398"/>
        <v>0.12034212258894517</v>
      </c>
    </row>
    <row r="839" spans="2:35">
      <c r="B839" s="39">
        <f t="shared" si="399"/>
        <v>811</v>
      </c>
      <c r="C839" s="42">
        <f t="shared" si="400"/>
        <v>14.586330935249089</v>
      </c>
      <c r="D839" s="10">
        <f t="shared" si="401"/>
        <v>0.41366906475081322</v>
      </c>
      <c r="E839" s="40">
        <f t="shared" si="402"/>
        <v>45.172661870498374</v>
      </c>
      <c r="F839" s="40">
        <f t="shared" si="403"/>
        <v>46</v>
      </c>
      <c r="G839" s="3">
        <f t="shared" si="404"/>
        <v>55.827338129501626</v>
      </c>
      <c r="H839" s="3">
        <f t="shared" si="405"/>
        <v>111.95687429327049</v>
      </c>
      <c r="I839">
        <f t="shared" si="390"/>
        <v>1.1195687429327048E-4</v>
      </c>
      <c r="J839" s="4">
        <f t="shared" si="406"/>
        <v>1750.3142984220822</v>
      </c>
      <c r="K839" s="40">
        <f t="shared" si="407"/>
        <v>15.633826055532261</v>
      </c>
      <c r="L839" s="40">
        <f t="shared" si="391"/>
        <v>0</v>
      </c>
      <c r="M839" s="10">
        <f t="shared" si="408"/>
        <v>1.0472794852994822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8.3826245621542768</v>
      </c>
      <c r="Q839" s="42">
        <f t="shared" si="410"/>
        <v>1.7361201626733256</v>
      </c>
      <c r="R839" s="4">
        <f t="shared" si="411"/>
        <v>3307.3829032676199</v>
      </c>
      <c r="S839">
        <f t="shared" si="392"/>
        <v>3.3073829032676199E-6</v>
      </c>
      <c r="T839" s="41">
        <f t="shared" si="393"/>
        <v>8.2154315236537356E-4</v>
      </c>
      <c r="U839" s="42">
        <f t="shared" si="412"/>
        <v>5.872787526016182E-3</v>
      </c>
      <c r="V839" s="42">
        <f t="shared" si="413"/>
        <v>0.11971937312814063</v>
      </c>
      <c r="W839" s="42">
        <f t="shared" si="414"/>
        <v>0.12026453137675178</v>
      </c>
      <c r="X839" s="42">
        <f t="shared" si="415"/>
        <v>-5.4515824861114948E-4</v>
      </c>
      <c r="Y839" s="42">
        <f t="shared" si="389"/>
        <v>2.481409331715115E-3</v>
      </c>
      <c r="Z839" s="10">
        <f t="shared" si="416"/>
        <v>3.0204248243938032</v>
      </c>
      <c r="AA839">
        <f t="shared" si="394"/>
        <v>1046667.0940740588</v>
      </c>
      <c r="AB839" s="10">
        <f t="shared" si="395"/>
        <v>1.0466670940740588</v>
      </c>
      <c r="AC839" s="10">
        <f t="shared" si="396"/>
        <v>0.9456670940740588</v>
      </c>
      <c r="AD839" s="3">
        <f t="shared" si="397"/>
        <v>137.15258797303247</v>
      </c>
      <c r="AI839" s="94">
        <f t="shared" si="398"/>
        <v>0.12026453137675178</v>
      </c>
    </row>
    <row r="840" spans="2:35">
      <c r="B840" s="39">
        <f t="shared" si="399"/>
        <v>812</v>
      </c>
      <c r="C840" s="42">
        <f t="shared" si="400"/>
        <v>14.604316546759877</v>
      </c>
      <c r="D840" s="10">
        <f t="shared" si="401"/>
        <v>0.39568345324002507</v>
      </c>
      <c r="E840" s="40">
        <f t="shared" si="402"/>
        <v>45.20863309351995</v>
      </c>
      <c r="F840" s="40">
        <f t="shared" si="403"/>
        <v>46</v>
      </c>
      <c r="G840" s="3">
        <f t="shared" si="404"/>
        <v>55.79136690648005</v>
      </c>
      <c r="H840" s="3">
        <f t="shared" si="405"/>
        <v>111.95687429327049</v>
      </c>
      <c r="I840">
        <f t="shared" si="390"/>
        <v>1.1195687429327048E-4</v>
      </c>
      <c r="J840" s="4">
        <f t="shared" si="406"/>
        <v>1752.8677265900753</v>
      </c>
      <c r="K840" s="40">
        <f t="shared" si="407"/>
        <v>15.656633303270389</v>
      </c>
      <c r="L840" s="40">
        <f t="shared" si="391"/>
        <v>0</v>
      </c>
      <c r="M840" s="10">
        <f t="shared" si="408"/>
        <v>1.0466670940740588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8.3810606096790714</v>
      </c>
      <c r="Q840" s="42">
        <f t="shared" si="410"/>
        <v>1.7382661454252002</v>
      </c>
      <c r="R840" s="4">
        <f t="shared" si="411"/>
        <v>3162.7926097926793</v>
      </c>
      <c r="S840">
        <f t="shared" si="392"/>
        <v>3.1627926097926795E-6</v>
      </c>
      <c r="T840" s="41">
        <f t="shared" si="393"/>
        <v>8.2168774265884846E-4</v>
      </c>
      <c r="U840" s="42">
        <f t="shared" si="412"/>
        <v>5.6160443255044695E-3</v>
      </c>
      <c r="V840" s="42">
        <f t="shared" si="413"/>
        <v>0.11963898604843688</v>
      </c>
      <c r="W840" s="42">
        <f t="shared" si="414"/>
        <v>0.12018670136470044</v>
      </c>
      <c r="X840" s="42">
        <f t="shared" si="415"/>
        <v>-5.4771531626356118E-4</v>
      </c>
      <c r="Y840" s="42">
        <f t="shared" si="389"/>
        <v>2.4802339440934758E-3</v>
      </c>
      <c r="Z840" s="10">
        <f t="shared" si="416"/>
        <v>3.0184628726088092</v>
      </c>
      <c r="AA840">
        <f t="shared" si="394"/>
        <v>1046052.8251049244</v>
      </c>
      <c r="AB840" s="10">
        <f t="shared" si="395"/>
        <v>1.0460528251049244</v>
      </c>
      <c r="AC840" s="10">
        <f t="shared" si="396"/>
        <v>0.94505282510492439</v>
      </c>
      <c r="AD840" s="3">
        <f t="shared" si="397"/>
        <v>137.06349892747272</v>
      </c>
      <c r="AI840" s="94">
        <f t="shared" si="398"/>
        <v>0.12018670136470044</v>
      </c>
    </row>
    <row r="841" spans="2:35">
      <c r="B841" s="39">
        <f t="shared" si="399"/>
        <v>813</v>
      </c>
      <c r="C841" s="42">
        <f t="shared" si="400"/>
        <v>14.622302158270665</v>
      </c>
      <c r="D841" s="10">
        <f t="shared" si="401"/>
        <v>0.37769784172923693</v>
      </c>
      <c r="E841" s="40">
        <f t="shared" si="402"/>
        <v>45.244604316541526</v>
      </c>
      <c r="F841" s="40">
        <f t="shared" si="403"/>
        <v>46</v>
      </c>
      <c r="G841" s="3">
        <f t="shared" si="404"/>
        <v>55.755395683458474</v>
      </c>
      <c r="H841" s="3">
        <f t="shared" si="405"/>
        <v>111.95687429327049</v>
      </c>
      <c r="I841">
        <f t="shared" si="390"/>
        <v>1.1195687429327048E-4</v>
      </c>
      <c r="J841" s="4">
        <f t="shared" si="406"/>
        <v>1755.4231872568093</v>
      </c>
      <c r="K841" s="40">
        <f t="shared" si="407"/>
        <v>15.679458705309036</v>
      </c>
      <c r="L841" s="40">
        <f t="shared" si="391"/>
        <v>0</v>
      </c>
      <c r="M841" s="10">
        <f t="shared" si="408"/>
        <v>1.0460528251049244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8.3794912355946387</v>
      </c>
      <c r="Q841" s="42">
        <f t="shared" si="410"/>
        <v>1.7404125300928501</v>
      </c>
      <c r="R841" s="4">
        <f t="shared" si="411"/>
        <v>3018.2726934144184</v>
      </c>
      <c r="S841">
        <f t="shared" si="392"/>
        <v>3.0182726934144184E-6</v>
      </c>
      <c r="T841" s="41">
        <f t="shared" si="393"/>
        <v>8.2183226257522674E-4</v>
      </c>
      <c r="U841" s="42">
        <f t="shared" si="412"/>
        <v>5.3594260907882463E-3</v>
      </c>
      <c r="V841" s="42">
        <f t="shared" si="413"/>
        <v>0.11955836182765547</v>
      </c>
      <c r="W841" s="42">
        <f t="shared" si="414"/>
        <v>0.12010863270648699</v>
      </c>
      <c r="X841" s="42">
        <f t="shared" si="415"/>
        <v>-5.5027087883151304E-4</v>
      </c>
      <c r="Y841" s="42">
        <f t="shared" si="389"/>
        <v>2.4790528511160976E-3</v>
      </c>
      <c r="Z841" s="10">
        <f t="shared" si="416"/>
        <v>3.0164949272591697</v>
      </c>
      <c r="AA841">
        <f t="shared" si="394"/>
        <v>1045436.6796060991</v>
      </c>
      <c r="AB841" s="10">
        <f t="shared" si="395"/>
        <v>1.0454366796060992</v>
      </c>
      <c r="AC841" s="10">
        <f t="shared" si="396"/>
        <v>0.94443667960609923</v>
      </c>
      <c r="AD841" s="3">
        <f t="shared" si="397"/>
        <v>136.97413772387227</v>
      </c>
      <c r="AI841" s="94">
        <f t="shared" si="398"/>
        <v>0.12010863270648699</v>
      </c>
    </row>
    <row r="842" spans="2:35">
      <c r="B842" s="39">
        <f t="shared" si="399"/>
        <v>814</v>
      </c>
      <c r="C842" s="42">
        <f t="shared" si="400"/>
        <v>14.640287769781454</v>
      </c>
      <c r="D842" s="10">
        <f t="shared" si="401"/>
        <v>0.35971223021844878</v>
      </c>
      <c r="E842" s="40">
        <f t="shared" si="402"/>
        <v>45.280575539563102</v>
      </c>
      <c r="F842" s="40">
        <f t="shared" si="403"/>
        <v>46</v>
      </c>
      <c r="G842" s="3">
        <f t="shared" si="404"/>
        <v>55.719424460436898</v>
      </c>
      <c r="H842" s="3">
        <f t="shared" si="405"/>
        <v>111.95687429327049</v>
      </c>
      <c r="I842">
        <f t="shared" si="390"/>
        <v>1.1195687429327048E-4</v>
      </c>
      <c r="J842" s="4">
        <f t="shared" si="406"/>
        <v>1757.9806804222837</v>
      </c>
      <c r="K842" s="40">
        <f t="shared" si="407"/>
        <v>15.702302261648194</v>
      </c>
      <c r="L842" s="40">
        <f t="shared" si="391"/>
        <v>0</v>
      </c>
      <c r="M842" s="10">
        <f t="shared" si="408"/>
        <v>1.0454366796060992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8.3779164366315975</v>
      </c>
      <c r="Q842" s="42">
        <f t="shared" si="410"/>
        <v>1.7425593182169412</v>
      </c>
      <c r="R842" s="4">
        <f t="shared" si="411"/>
        <v>2873.8233734672531</v>
      </c>
      <c r="S842">
        <f t="shared" si="392"/>
        <v>2.8738233734672529E-6</v>
      </c>
      <c r="T842" s="41">
        <f t="shared" si="393"/>
        <v>8.2197671189517387E-4</v>
      </c>
      <c r="U842" s="42">
        <f t="shared" si="412"/>
        <v>5.102933211330863E-3</v>
      </c>
      <c r="V842" s="42">
        <f t="shared" si="413"/>
        <v>0.11947750063410596</v>
      </c>
      <c r="W842" s="42">
        <f t="shared" si="414"/>
        <v>0.12003032555640369</v>
      </c>
      <c r="X842" s="42">
        <f t="shared" si="415"/>
        <v>-5.5282492229773161E-4</v>
      </c>
      <c r="Y842" s="42">
        <f t="shared" si="389"/>
        <v>2.4778660531382074E-3</v>
      </c>
      <c r="Z842" s="10">
        <f t="shared" si="416"/>
        <v>3.0145209922373177</v>
      </c>
      <c r="AA842">
        <f t="shared" si="394"/>
        <v>1044818.658796268</v>
      </c>
      <c r="AB842" s="10">
        <f t="shared" si="395"/>
        <v>1.044818658796268</v>
      </c>
      <c r="AC842" s="10">
        <f t="shared" si="396"/>
        <v>0.94381865879626803</v>
      </c>
      <c r="AD842" s="3">
        <f t="shared" si="397"/>
        <v>136.88450453898014</v>
      </c>
      <c r="AI842" s="94">
        <f t="shared" si="398"/>
        <v>0.12003032555640369</v>
      </c>
    </row>
    <row r="843" spans="2:35">
      <c r="B843" s="39">
        <f t="shared" si="399"/>
        <v>815</v>
      </c>
      <c r="C843" s="42">
        <f t="shared" si="400"/>
        <v>14.658273381292242</v>
      </c>
      <c r="D843" s="10">
        <f t="shared" si="401"/>
        <v>0.34172661870766063</v>
      </c>
      <c r="E843" s="40">
        <f t="shared" si="402"/>
        <v>45.316546762584679</v>
      </c>
      <c r="F843" s="40">
        <f t="shared" si="403"/>
        <v>46</v>
      </c>
      <c r="G843" s="3">
        <f t="shared" si="404"/>
        <v>55.683453237415321</v>
      </c>
      <c r="H843" s="3">
        <f t="shared" si="405"/>
        <v>111.95687429327049</v>
      </c>
      <c r="I843">
        <f t="shared" si="390"/>
        <v>1.1195687429327048E-4</v>
      </c>
      <c r="J843" s="4">
        <f t="shared" si="406"/>
        <v>1760.5402060864992</v>
      </c>
      <c r="K843" s="40">
        <f t="shared" si="407"/>
        <v>15.725163972287872</v>
      </c>
      <c r="L843" s="40">
        <f t="shared" si="391"/>
        <v>0</v>
      </c>
      <c r="M843" s="10">
        <f t="shared" si="408"/>
        <v>1.044818658796268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8.3763362095075244</v>
      </c>
      <c r="Q843" s="42">
        <f t="shared" si="410"/>
        <v>1.7447065113406333</v>
      </c>
      <c r="R843" s="4">
        <f t="shared" si="411"/>
        <v>2729.4448692855499</v>
      </c>
      <c r="S843">
        <f t="shared" si="392"/>
        <v>2.7294448692855497E-6</v>
      </c>
      <c r="T843" s="41">
        <f t="shared" si="393"/>
        <v>8.2212109039935563E-4</v>
      </c>
      <c r="U843" s="42">
        <f t="shared" si="412"/>
        <v>4.8465660765955798E-3</v>
      </c>
      <c r="V843" s="42">
        <f t="shared" si="413"/>
        <v>0.11939640263679027</v>
      </c>
      <c r="W843" s="42">
        <f t="shared" si="414"/>
        <v>0.11995178006933557</v>
      </c>
      <c r="X843" s="42">
        <f t="shared" si="415"/>
        <v>-5.5537743254530092E-4</v>
      </c>
      <c r="Y843" s="42">
        <f t="shared" si="389"/>
        <v>2.4766735505339925E-3</v>
      </c>
      <c r="Z843" s="10">
        <f t="shared" si="416"/>
        <v>3.0125410714508214</v>
      </c>
      <c r="AA843">
        <f t="shared" si="394"/>
        <v>1044198.7638988546</v>
      </c>
      <c r="AB843" s="10">
        <f t="shared" si="395"/>
        <v>1.0441987638988546</v>
      </c>
      <c r="AC843" s="10">
        <f t="shared" si="396"/>
        <v>0.9431987638988546</v>
      </c>
      <c r="AD843" s="3">
        <f t="shared" si="397"/>
        <v>136.79459955023273</v>
      </c>
      <c r="AI843" s="94">
        <f t="shared" si="398"/>
        <v>0.11995178006933557</v>
      </c>
    </row>
    <row r="844" spans="2:35">
      <c r="B844" s="39">
        <f t="shared" si="399"/>
        <v>816</v>
      </c>
      <c r="C844" s="42">
        <f t="shared" si="400"/>
        <v>14.67625899280303</v>
      </c>
      <c r="D844" s="10">
        <f t="shared" si="401"/>
        <v>0.32374100719687249</v>
      </c>
      <c r="E844" s="40">
        <f t="shared" si="402"/>
        <v>45.352517985606255</v>
      </c>
      <c r="F844" s="40">
        <f t="shared" si="403"/>
        <v>46</v>
      </c>
      <c r="G844" s="3">
        <f t="shared" si="404"/>
        <v>55.647482014393745</v>
      </c>
      <c r="H844" s="3">
        <f t="shared" si="405"/>
        <v>111.95687429327049</v>
      </c>
      <c r="I844">
        <f t="shared" si="390"/>
        <v>1.1195687429327048E-4</v>
      </c>
      <c r="J844" s="4">
        <f t="shared" si="406"/>
        <v>1763.1017642494553</v>
      </c>
      <c r="K844" s="40">
        <f t="shared" si="407"/>
        <v>15.748043837228064</v>
      </c>
      <c r="L844" s="40">
        <f t="shared" si="391"/>
        <v>0</v>
      </c>
      <c r="M844" s="10">
        <f t="shared" si="408"/>
        <v>1.0441987638988546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8.3747505509270876</v>
      </c>
      <c r="Q844" s="42">
        <f t="shared" si="410"/>
        <v>1.7468541110095925</v>
      </c>
      <c r="R844" s="4">
        <f t="shared" si="411"/>
        <v>2585.1374002037255</v>
      </c>
      <c r="S844">
        <f t="shared" si="392"/>
        <v>2.5851374002037256E-6</v>
      </c>
      <c r="T844" s="41">
        <f t="shared" si="393"/>
        <v>8.222653978684375E-4</v>
      </c>
      <c r="U844" s="42">
        <f t="shared" si="412"/>
        <v>4.590325076045748E-3</v>
      </c>
      <c r="V844" s="42">
        <f t="shared" si="413"/>
        <v>0.11931506800520497</v>
      </c>
      <c r="W844" s="42">
        <f t="shared" si="414"/>
        <v>0.11987299640076997</v>
      </c>
      <c r="X844" s="42">
        <f t="shared" si="415"/>
        <v>-5.5792839556499663E-4</v>
      </c>
      <c r="Y844" s="42">
        <f t="shared" si="389"/>
        <v>2.4754753436963743E-3</v>
      </c>
      <c r="Z844" s="10">
        <f t="shared" si="416"/>
        <v>3.0105551688220871</v>
      </c>
      <c r="AA844">
        <f t="shared" si="394"/>
        <v>1043576.9961419277</v>
      </c>
      <c r="AB844" s="10">
        <f t="shared" si="395"/>
        <v>1.0435769961419277</v>
      </c>
      <c r="AC844" s="10">
        <f t="shared" si="396"/>
        <v>0.94257699614192769</v>
      </c>
      <c r="AD844" s="3">
        <f t="shared" si="397"/>
        <v>136.70442293574004</v>
      </c>
      <c r="AI844" s="94">
        <f t="shared" si="398"/>
        <v>0.11987299640076997</v>
      </c>
    </row>
    <row r="845" spans="2:35">
      <c r="B845" s="39">
        <f t="shared" si="399"/>
        <v>817</v>
      </c>
      <c r="C845" s="42">
        <f t="shared" si="400"/>
        <v>14.694244604313818</v>
      </c>
      <c r="D845" s="10">
        <f t="shared" si="401"/>
        <v>0.30575539568608434</v>
      </c>
      <c r="E845" s="40">
        <f t="shared" si="402"/>
        <v>45.388489208627831</v>
      </c>
      <c r="F845" s="40">
        <f t="shared" si="403"/>
        <v>46</v>
      </c>
      <c r="G845" s="3">
        <f t="shared" si="404"/>
        <v>55.611510791372169</v>
      </c>
      <c r="H845" s="3">
        <f t="shared" si="405"/>
        <v>111.95687429327049</v>
      </c>
      <c r="I845">
        <f t="shared" si="390"/>
        <v>1.1195687429327048E-4</v>
      </c>
      <c r="J845" s="4">
        <f t="shared" si="406"/>
        <v>1765.6653549111525</v>
      </c>
      <c r="K845" s="40">
        <f t="shared" si="407"/>
        <v>15.770941856468774</v>
      </c>
      <c r="L845" s="40">
        <f t="shared" si="391"/>
        <v>0</v>
      </c>
      <c r="M845" s="10">
        <f t="shared" si="408"/>
        <v>1.0435769961419277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8.3731594575817674</v>
      </c>
      <c r="Q845" s="42">
        <f t="shared" si="410"/>
        <v>1.7490021187720033</v>
      </c>
      <c r="R845" s="4">
        <f t="shared" si="411"/>
        <v>2440.9011855561566</v>
      </c>
      <c r="S845">
        <f t="shared" si="392"/>
        <v>2.4409011855561565E-6</v>
      </c>
      <c r="T845" s="41">
        <f t="shared" si="393"/>
        <v>8.2240963408308505E-4</v>
      </c>
      <c r="U845" s="42">
        <f t="shared" si="412"/>
        <v>4.3342105991446452E-3</v>
      </c>
      <c r="V845" s="42">
        <f t="shared" si="413"/>
        <v>0.11923349690955506</v>
      </c>
      <c r="W845" s="42">
        <f t="shared" si="414"/>
        <v>0.11979397470678457</v>
      </c>
      <c r="X845" s="42">
        <f t="shared" si="415"/>
        <v>-5.604777972295083E-4</v>
      </c>
      <c r="Y845" s="42">
        <f t="shared" si="389"/>
        <v>2.4742714330372663E-3</v>
      </c>
      <c r="Z845" s="10">
        <f t="shared" si="416"/>
        <v>3.0085632882886433</v>
      </c>
      <c r="AA845">
        <f t="shared" si="394"/>
        <v>1042953.3567582915</v>
      </c>
      <c r="AB845" s="10">
        <f t="shared" si="395"/>
        <v>1.0429533567582916</v>
      </c>
      <c r="AC845" s="10">
        <f t="shared" si="396"/>
        <v>0.94195335675829162</v>
      </c>
      <c r="AD845" s="3">
        <f t="shared" si="397"/>
        <v>136.613974874299</v>
      </c>
      <c r="AI845" s="94">
        <f t="shared" si="398"/>
        <v>0.11979397470678457</v>
      </c>
    </row>
    <row r="846" spans="2:35">
      <c r="B846" s="39">
        <f t="shared" si="399"/>
        <v>818</v>
      </c>
      <c r="C846" s="42">
        <f t="shared" si="400"/>
        <v>14.712230215824606</v>
      </c>
      <c r="D846" s="10">
        <f t="shared" si="401"/>
        <v>0.28776978417529619</v>
      </c>
      <c r="E846" s="40">
        <f t="shared" si="402"/>
        <v>45.424460431649408</v>
      </c>
      <c r="F846" s="40">
        <f t="shared" si="403"/>
        <v>46</v>
      </c>
      <c r="G846" s="3">
        <f t="shared" si="404"/>
        <v>55.575539568350592</v>
      </c>
      <c r="H846" s="3">
        <f t="shared" si="405"/>
        <v>111.95687429327049</v>
      </c>
      <c r="I846">
        <f t="shared" si="390"/>
        <v>1.1195687429327048E-4</v>
      </c>
      <c r="J846" s="4">
        <f t="shared" si="406"/>
        <v>1768.2309780715898</v>
      </c>
      <c r="K846" s="40">
        <f t="shared" si="407"/>
        <v>15.793858030009996</v>
      </c>
      <c r="L846" s="40">
        <f t="shared" si="391"/>
        <v>0</v>
      </c>
      <c r="M846" s="10">
        <f t="shared" si="408"/>
        <v>1.0429533567582916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8.3715629261500428</v>
      </c>
      <c r="Q846" s="42">
        <f t="shared" si="410"/>
        <v>1.7511505361785793</v>
      </c>
      <c r="R846" s="4">
        <f t="shared" si="411"/>
        <v>2296.7364446772795</v>
      </c>
      <c r="S846">
        <f t="shared" si="392"/>
        <v>2.2967364446772795E-6</v>
      </c>
      <c r="T846" s="41">
        <f t="shared" si="393"/>
        <v>8.2255379882396386E-4</v>
      </c>
      <c r="U846" s="42">
        <f t="shared" si="412"/>
        <v>4.0782230353556582E-3</v>
      </c>
      <c r="V846" s="42">
        <f t="shared" si="413"/>
        <v>0.11915168952059518</v>
      </c>
      <c r="W846" s="42">
        <f t="shared" si="414"/>
        <v>0.11971471514405892</v>
      </c>
      <c r="X846" s="42">
        <f t="shared" si="415"/>
        <v>-5.6302562346373375E-4</v>
      </c>
      <c r="Y846" s="42">
        <f t="shared" si="389"/>
        <v>2.4730618189874685E-3</v>
      </c>
      <c r="Z846" s="10">
        <f t="shared" si="416"/>
        <v>3.0065654338029901</v>
      </c>
      <c r="AA846">
        <f t="shared" si="394"/>
        <v>1042327.8469854372</v>
      </c>
      <c r="AB846" s="10">
        <f t="shared" si="395"/>
        <v>1.0423278469854371</v>
      </c>
      <c r="AC846" s="10">
        <f t="shared" si="396"/>
        <v>0.94132784698543714</v>
      </c>
      <c r="AD846" s="3">
        <f t="shared" si="397"/>
        <v>136.52325554538609</v>
      </c>
      <c r="AI846" s="94">
        <f t="shared" si="398"/>
        <v>0.11971471514405892</v>
      </c>
    </row>
    <row r="847" spans="2:35">
      <c r="B847" s="39">
        <f t="shared" si="399"/>
        <v>819</v>
      </c>
      <c r="C847" s="42">
        <f t="shared" si="400"/>
        <v>14.730215827335394</v>
      </c>
      <c r="D847" s="10">
        <f t="shared" si="401"/>
        <v>0.26978417266450805</v>
      </c>
      <c r="E847" s="40">
        <f t="shared" si="402"/>
        <v>45.460431654670984</v>
      </c>
      <c r="F847" s="40">
        <f t="shared" si="403"/>
        <v>46</v>
      </c>
      <c r="G847" s="3">
        <f t="shared" si="404"/>
        <v>55.539568345329016</v>
      </c>
      <c r="H847" s="3">
        <f t="shared" si="405"/>
        <v>111.95687429327049</v>
      </c>
      <c r="I847">
        <f t="shared" si="390"/>
        <v>1.1195687429327048E-4</v>
      </c>
      <c r="J847" s="4">
        <f t="shared" si="406"/>
        <v>1770.7986337307684</v>
      </c>
      <c r="K847" s="40">
        <f t="shared" si="407"/>
        <v>15.816792357851739</v>
      </c>
      <c r="L847" s="40">
        <f t="shared" si="391"/>
        <v>0</v>
      </c>
      <c r="M847" s="10">
        <f t="shared" si="408"/>
        <v>1.0423278469854371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8.3699609532972197</v>
      </c>
      <c r="Q847" s="42">
        <f t="shared" si="410"/>
        <v>1.7532993647825768</v>
      </c>
      <c r="R847" s="4">
        <f t="shared" si="411"/>
        <v>2152.6433969014506</v>
      </c>
      <c r="S847">
        <f t="shared" si="392"/>
        <v>2.1526433969014508E-6</v>
      </c>
      <c r="T847" s="41">
        <f t="shared" si="393"/>
        <v>8.2269789187173971E-4</v>
      </c>
      <c r="U847" s="42">
        <f t="shared" si="412"/>
        <v>3.8223627741420301E-3</v>
      </c>
      <c r="V847" s="42">
        <f t="shared" si="413"/>
        <v>0.11906964600976205</v>
      </c>
      <c r="W847" s="42">
        <f t="shared" si="414"/>
        <v>0.11963521786986818</v>
      </c>
      <c r="X847" s="42">
        <f t="shared" si="415"/>
        <v>-5.6557186010612603E-4</v>
      </c>
      <c r="Y847" s="42">
        <f t="shared" si="389"/>
        <v>2.4718465019968562E-3</v>
      </c>
      <c r="Z847" s="10">
        <f t="shared" si="416"/>
        <v>3.0045616093328</v>
      </c>
      <c r="AA847">
        <f t="shared" si="394"/>
        <v>1041700.4680656061</v>
      </c>
      <c r="AB847" s="10">
        <f t="shared" si="395"/>
        <v>1.0417004680656061</v>
      </c>
      <c r="AC847" s="10">
        <f t="shared" si="396"/>
        <v>0.94070046806560614</v>
      </c>
      <c r="AD847" s="3">
        <f t="shared" si="397"/>
        <v>136.43226512916695</v>
      </c>
      <c r="AI847" s="94">
        <f t="shared" si="398"/>
        <v>0.11963521786986818</v>
      </c>
    </row>
    <row r="848" spans="2:35">
      <c r="B848" s="39">
        <f t="shared" si="399"/>
        <v>820</v>
      </c>
      <c r="C848" s="42">
        <f t="shared" si="400"/>
        <v>14.748201438846182</v>
      </c>
      <c r="D848" s="10">
        <f t="shared" si="401"/>
        <v>0.2517985611537199</v>
      </c>
      <c r="E848" s="40">
        <f t="shared" si="402"/>
        <v>45.49640287769256</v>
      </c>
      <c r="F848" s="40">
        <f t="shared" si="403"/>
        <v>46</v>
      </c>
      <c r="G848" s="3">
        <f t="shared" si="404"/>
        <v>55.50359712230744</v>
      </c>
      <c r="H848" s="3">
        <f t="shared" si="405"/>
        <v>111.95687429327049</v>
      </c>
      <c r="I848">
        <f t="shared" si="390"/>
        <v>1.1195687429327048E-4</v>
      </c>
      <c r="J848" s="4">
        <f t="shared" si="406"/>
        <v>1773.3683218886874</v>
      </c>
      <c r="K848" s="40">
        <f t="shared" si="407"/>
        <v>15.839744839993994</v>
      </c>
      <c r="L848" s="40">
        <f t="shared" si="391"/>
        <v>0</v>
      </c>
      <c r="M848" s="10">
        <f t="shared" si="408"/>
        <v>1.0417004680656061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8.3683535356755474</v>
      </c>
      <c r="Q848" s="42">
        <f t="shared" si="410"/>
        <v>1.7554486061398058</v>
      </c>
      <c r="R848" s="4">
        <f t="shared" si="411"/>
        <v>2008.6222615630863</v>
      </c>
      <c r="S848">
        <f t="shared" si="392"/>
        <v>2.0086222615630862E-6</v>
      </c>
      <c r="T848" s="41">
        <f t="shared" si="393"/>
        <v>8.2284191300707808E-4</v>
      </c>
      <c r="U848" s="42">
        <f t="shared" si="412"/>
        <v>3.56663020496711E-3</v>
      </c>
      <c r="V848" s="42">
        <f t="shared" si="413"/>
        <v>0.11898736654901729</v>
      </c>
      <c r="W848" s="42">
        <f t="shared" si="414"/>
        <v>0.11955548304209132</v>
      </c>
      <c r="X848" s="42">
        <f t="shared" si="415"/>
        <v>-5.6811649307403345E-4</v>
      </c>
      <c r="Y848" s="42">
        <f t="shared" si="389"/>
        <v>2.4706254825342176E-3</v>
      </c>
      <c r="Z848" s="10">
        <f t="shared" si="416"/>
        <v>3.002551818860697</v>
      </c>
      <c r="AA848">
        <f t="shared" si="394"/>
        <v>1041071.2212457211</v>
      </c>
      <c r="AB848" s="10">
        <f t="shared" si="395"/>
        <v>1.0410712212457212</v>
      </c>
      <c r="AC848" s="10">
        <f t="shared" si="396"/>
        <v>0.94007122124572118</v>
      </c>
      <c r="AD848" s="3">
        <f t="shared" si="397"/>
        <v>136.34100380648604</v>
      </c>
      <c r="AI848" s="94">
        <f t="shared" si="398"/>
        <v>0.11955548304209132</v>
      </c>
    </row>
    <row r="849" spans="2:35">
      <c r="B849" s="39">
        <f t="shared" si="399"/>
        <v>821</v>
      </c>
      <c r="C849" s="42">
        <f t="shared" si="400"/>
        <v>14.766187050356971</v>
      </c>
      <c r="D849" s="10">
        <f t="shared" si="401"/>
        <v>0.23381294964293176</v>
      </c>
      <c r="E849" s="40">
        <f t="shared" si="402"/>
        <v>45.532374100714136</v>
      </c>
      <c r="F849" s="40">
        <f t="shared" si="403"/>
        <v>46</v>
      </c>
      <c r="G849" s="3">
        <f t="shared" si="404"/>
        <v>55.467625899285864</v>
      </c>
      <c r="H849" s="3">
        <f t="shared" si="405"/>
        <v>111.95687429327049</v>
      </c>
      <c r="I849">
        <f t="shared" si="390"/>
        <v>1.1195687429327048E-4</v>
      </c>
      <c r="J849" s="4">
        <f t="shared" si="406"/>
        <v>1775.9400425453473</v>
      </c>
      <c r="K849" s="40">
        <f t="shared" si="407"/>
        <v>15.862715476436765</v>
      </c>
      <c r="L849" s="40">
        <f t="shared" si="391"/>
        <v>0</v>
      </c>
      <c r="M849" s="10">
        <f t="shared" si="408"/>
        <v>1.0410712212457212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8.366740669923999</v>
      </c>
      <c r="Q849" s="42">
        <f t="shared" si="410"/>
        <v>1.7575982618086423</v>
      </c>
      <c r="R849" s="4">
        <f t="shared" si="411"/>
        <v>1864.6732579965833</v>
      </c>
      <c r="S849">
        <f t="shared" si="392"/>
        <v>1.8646732579965834E-6</v>
      </c>
      <c r="T849" s="41">
        <f t="shared" si="393"/>
        <v>8.2298586201064454E-4</v>
      </c>
      <c r="U849" s="42">
        <f t="shared" si="412"/>
        <v>3.3110257172942132E-3</v>
      </c>
      <c r="V849" s="42">
        <f t="shared" si="413"/>
        <v>0.11890485131101994</v>
      </c>
      <c r="W849" s="42">
        <f t="shared" si="414"/>
        <v>0.11947551081920221</v>
      </c>
      <c r="X849" s="42">
        <f t="shared" si="415"/>
        <v>-5.7065950818227518E-4</v>
      </c>
      <c r="Y849" s="42">
        <f t="shared" si="389"/>
        <v>2.469398761087478E-3</v>
      </c>
      <c r="Z849" s="10">
        <f t="shared" si="416"/>
        <v>3.0005360663845022</v>
      </c>
      <c r="AA849">
        <f t="shared" si="394"/>
        <v>1040440.1077774629</v>
      </c>
      <c r="AB849" s="10">
        <f t="shared" si="395"/>
        <v>1.040440107777463</v>
      </c>
      <c r="AC849" s="10">
        <f t="shared" si="396"/>
        <v>0.93944010777746301</v>
      </c>
      <c r="AD849" s="3">
        <f t="shared" si="397"/>
        <v>136.24947175887789</v>
      </c>
      <c r="AI849" s="94">
        <f t="shared" si="398"/>
        <v>0.11947551081920221</v>
      </c>
    </row>
    <row r="850" spans="2:35">
      <c r="B850" s="39">
        <f t="shared" si="399"/>
        <v>822</v>
      </c>
      <c r="C850" s="42">
        <f t="shared" si="400"/>
        <v>14.784172661867759</v>
      </c>
      <c r="D850" s="10">
        <f t="shared" si="401"/>
        <v>0.21582733813214361</v>
      </c>
      <c r="E850" s="40">
        <f t="shared" si="402"/>
        <v>45.568345323735713</v>
      </c>
      <c r="F850" s="40">
        <f t="shared" si="403"/>
        <v>46</v>
      </c>
      <c r="G850" s="3">
        <f t="shared" si="404"/>
        <v>55.431654676264287</v>
      </c>
      <c r="H850" s="3">
        <f t="shared" si="405"/>
        <v>111.95687429327049</v>
      </c>
      <c r="I850">
        <f t="shared" si="390"/>
        <v>1.1195687429327048E-4</v>
      </c>
      <c r="J850" s="4">
        <f t="shared" si="406"/>
        <v>1778.5137957007478</v>
      </c>
      <c r="K850" s="40">
        <f t="shared" si="407"/>
        <v>15.885704267180053</v>
      </c>
      <c r="L850" s="40">
        <f t="shared" si="391"/>
        <v>0</v>
      </c>
      <c r="M850" s="10">
        <f t="shared" si="408"/>
        <v>1.040440107777463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8.3651223526684149</v>
      </c>
      <c r="Q850" s="42">
        <f t="shared" si="410"/>
        <v>1.7597483333500408</v>
      </c>
      <c r="R850" s="4">
        <f t="shared" si="411"/>
        <v>1720.7966055363379</v>
      </c>
      <c r="S850">
        <f t="shared" si="392"/>
        <v>1.7207966055363378E-6</v>
      </c>
      <c r="T850" s="41">
        <f t="shared" si="393"/>
        <v>8.2312973866310488E-4</v>
      </c>
      <c r="U850" s="42">
        <f t="shared" si="412"/>
        <v>3.0555497005866536E-3</v>
      </c>
      <c r="V850" s="42">
        <f t="shared" si="413"/>
        <v>0.11882210046898807</v>
      </c>
      <c r="W850" s="42">
        <f t="shared" si="414"/>
        <v>0.1193953013602794</v>
      </c>
      <c r="X850" s="42">
        <f t="shared" si="415"/>
        <v>-5.7320089129132834E-4</v>
      </c>
      <c r="Y850" s="42">
        <f t="shared" si="389"/>
        <v>2.4681663381636082E-3</v>
      </c>
      <c r="Z850" s="10">
        <f t="shared" si="416"/>
        <v>2.9985143559170968</v>
      </c>
      <c r="AA850">
        <f t="shared" si="394"/>
        <v>1039807.1289172281</v>
      </c>
      <c r="AB850" s="10">
        <f t="shared" si="395"/>
        <v>1.0398071289172282</v>
      </c>
      <c r="AC850" s="10">
        <f t="shared" si="396"/>
        <v>0.93880712891722817</v>
      </c>
      <c r="AD850" s="3">
        <f t="shared" si="397"/>
        <v>136.15766916856103</v>
      </c>
      <c r="AI850" s="94">
        <f t="shared" si="398"/>
        <v>0.1193953013602794</v>
      </c>
    </row>
    <row r="851" spans="2:35">
      <c r="B851" s="39">
        <f t="shared" si="399"/>
        <v>823</v>
      </c>
      <c r="C851" s="42">
        <f t="shared" si="400"/>
        <v>14.802158273378547</v>
      </c>
      <c r="D851" s="10">
        <f t="shared" si="401"/>
        <v>0.19784172662135546</v>
      </c>
      <c r="E851" s="40">
        <f t="shared" si="402"/>
        <v>45.604316546757289</v>
      </c>
      <c r="F851" s="40">
        <f t="shared" si="403"/>
        <v>46</v>
      </c>
      <c r="G851" s="3">
        <f t="shared" si="404"/>
        <v>55.395683453242711</v>
      </c>
      <c r="H851" s="3">
        <f t="shared" si="405"/>
        <v>111.95687429327049</v>
      </c>
      <c r="I851">
        <f t="shared" si="390"/>
        <v>1.1195687429327048E-4</v>
      </c>
      <c r="J851" s="4">
        <f t="shared" si="406"/>
        <v>1781.0895813548891</v>
      </c>
      <c r="K851" s="40">
        <f t="shared" si="407"/>
        <v>15.908711212223857</v>
      </c>
      <c r="L851" s="40">
        <f t="shared" si="391"/>
        <v>0</v>
      </c>
      <c r="M851" s="10">
        <f t="shared" si="408"/>
        <v>1.0398071289172282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8.3634985805213571</v>
      </c>
      <c r="Q851" s="42">
        <f t="shared" si="410"/>
        <v>1.7618988223275456</v>
      </c>
      <c r="R851" s="4">
        <f t="shared" si="411"/>
        <v>1576.9925235167268</v>
      </c>
      <c r="S851">
        <f t="shared" si="392"/>
        <v>1.5769925235167267E-6</v>
      </c>
      <c r="T851" s="41">
        <f t="shared" si="393"/>
        <v>8.2327354274512447E-4</v>
      </c>
      <c r="U851" s="42">
        <f t="shared" si="412"/>
        <v>2.8002025443077108E-3</v>
      </c>
      <c r="V851" s="42">
        <f t="shared" si="413"/>
        <v>0.11873911419681865</v>
      </c>
      <c r="W851" s="42">
        <f t="shared" si="414"/>
        <v>0.11931485482500083</v>
      </c>
      <c r="X851" s="42">
        <f t="shared" si="415"/>
        <v>-5.7574062818217808E-4</v>
      </c>
      <c r="Y851" s="42">
        <f t="shared" si="389"/>
        <v>2.4669282142888009E-3</v>
      </c>
      <c r="Z851" s="10">
        <f t="shared" si="416"/>
        <v>2.9964866914866133</v>
      </c>
      <c r="AA851">
        <f t="shared" si="394"/>
        <v>1039172.2859261871</v>
      </c>
      <c r="AB851" s="10">
        <f t="shared" si="395"/>
        <v>1.0391722859261872</v>
      </c>
      <c r="AC851" s="10">
        <f t="shared" si="396"/>
        <v>0.93817228592618718</v>
      </c>
      <c r="AD851" s="3">
        <f t="shared" si="397"/>
        <v>136.0655962184463</v>
      </c>
      <c r="AI851" s="94">
        <f t="shared" si="398"/>
        <v>0.11931485482500083</v>
      </c>
    </row>
    <row r="852" spans="2:35">
      <c r="B852" s="39">
        <f t="shared" si="399"/>
        <v>824</v>
      </c>
      <c r="C852" s="42">
        <f t="shared" si="400"/>
        <v>14.820143884889335</v>
      </c>
      <c r="D852" s="10">
        <f t="shared" si="401"/>
        <v>0.17985611511056732</v>
      </c>
      <c r="E852" s="40">
        <f t="shared" si="402"/>
        <v>45.640287769778865</v>
      </c>
      <c r="F852" s="40">
        <f t="shared" si="403"/>
        <v>46</v>
      </c>
      <c r="G852" s="3">
        <f t="shared" si="404"/>
        <v>55.359712230221135</v>
      </c>
      <c r="H852" s="3">
        <f t="shared" si="405"/>
        <v>111.95687429327049</v>
      </c>
      <c r="I852">
        <f t="shared" si="390"/>
        <v>1.1195687429327048E-4</v>
      </c>
      <c r="J852" s="4">
        <f t="shared" si="406"/>
        <v>1783.6673995077713</v>
      </c>
      <c r="K852" s="40">
        <f t="shared" si="407"/>
        <v>15.931736311568178</v>
      </c>
      <c r="L852" s="40">
        <f t="shared" si="391"/>
        <v>0</v>
      </c>
      <c r="M852" s="10">
        <f t="shared" si="408"/>
        <v>1.0391722859261872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8.3618693500822072</v>
      </c>
      <c r="Q852" s="42">
        <f t="shared" si="410"/>
        <v>1.7640497303073037</v>
      </c>
      <c r="R852" s="4">
        <f t="shared" si="411"/>
        <v>1433.2612312721662</v>
      </c>
      <c r="S852">
        <f t="shared" si="392"/>
        <v>1.4332612312721663E-6</v>
      </c>
      <c r="T852" s="41">
        <f t="shared" si="393"/>
        <v>8.2341727403736898E-4</v>
      </c>
      <c r="U852" s="42">
        <f t="shared" si="412"/>
        <v>2.5449846379207346E-3</v>
      </c>
      <c r="V852" s="42">
        <f t="shared" si="413"/>
        <v>0.11865589266895273</v>
      </c>
      <c r="W852" s="42">
        <f t="shared" si="414"/>
        <v>0.11923417137365117</v>
      </c>
      <c r="X852" s="42">
        <f t="shared" si="415"/>
        <v>-5.7827870469844E-4</v>
      </c>
      <c r="Y852" s="42">
        <f t="shared" si="389"/>
        <v>2.4656843900083408E-3</v>
      </c>
      <c r="Z852" s="10">
        <f t="shared" si="416"/>
        <v>2.9944530771362481</v>
      </c>
      <c r="AA852">
        <f t="shared" si="394"/>
        <v>1038535.5800702274</v>
      </c>
      <c r="AB852" s="10">
        <f t="shared" si="395"/>
        <v>1.0385355800702274</v>
      </c>
      <c r="AC852" s="10">
        <f t="shared" si="396"/>
        <v>0.93753558007022741</v>
      </c>
      <c r="AD852" s="3">
        <f t="shared" si="397"/>
        <v>135.97325309212869</v>
      </c>
      <c r="AI852" s="94">
        <f t="shared" si="398"/>
        <v>0.11923417137365117</v>
      </c>
    </row>
    <row r="853" spans="2:35">
      <c r="B853" s="39">
        <f t="shared" si="399"/>
        <v>825</v>
      </c>
      <c r="C853" s="42">
        <f t="shared" si="400"/>
        <v>14.838129496400123</v>
      </c>
      <c r="D853" s="10">
        <f t="shared" si="401"/>
        <v>0.16187050359977917</v>
      </c>
      <c r="E853" s="40">
        <f t="shared" si="402"/>
        <v>45.676258992800442</v>
      </c>
      <c r="F853" s="40">
        <f t="shared" si="403"/>
        <v>46</v>
      </c>
      <c r="G853" s="3">
        <f t="shared" si="404"/>
        <v>55.323741007199558</v>
      </c>
      <c r="H853" s="3">
        <f t="shared" si="405"/>
        <v>111.95687429327049</v>
      </c>
      <c r="I853">
        <f t="shared" si="390"/>
        <v>1.1195687429327048E-4</v>
      </c>
      <c r="J853" s="4">
        <f t="shared" si="406"/>
        <v>1786.2472501593941</v>
      </c>
      <c r="K853" s="40">
        <f t="shared" si="407"/>
        <v>15.954779565213013</v>
      </c>
      <c r="L853" s="40">
        <f t="shared" si="391"/>
        <v>0</v>
      </c>
      <c r="M853" s="10">
        <f t="shared" si="408"/>
        <v>1.0385355800702274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8.3602346579369744</v>
      </c>
      <c r="Q853" s="42">
        <f t="shared" si="410"/>
        <v>1.7662010588580774</v>
      </c>
      <c r="R853" s="4">
        <f t="shared" si="411"/>
        <v>1289.6029481370529</v>
      </c>
      <c r="S853">
        <f t="shared" si="392"/>
        <v>1.2896029481370529E-6</v>
      </c>
      <c r="T853" s="41">
        <f t="shared" si="393"/>
        <v>8.2356093232050409E-4</v>
      </c>
      <c r="U853" s="42">
        <f t="shared" si="412"/>
        <v>2.2898963708890391E-3</v>
      </c>
      <c r="V853" s="42">
        <f t="shared" si="413"/>
        <v>0.11857243606047738</v>
      </c>
      <c r="W853" s="42">
        <f t="shared" si="414"/>
        <v>0.11915325116711449</v>
      </c>
      <c r="X853" s="42">
        <f t="shared" si="415"/>
        <v>-5.8081510663711422E-4</v>
      </c>
      <c r="Y853" s="42">
        <f t="shared" si="389"/>
        <v>2.4644348658867119E-3</v>
      </c>
      <c r="Z853" s="10">
        <f t="shared" si="416"/>
        <v>2.9924135169243691</v>
      </c>
      <c r="AA853">
        <f t="shared" si="394"/>
        <v>1037897.0126199869</v>
      </c>
      <c r="AB853" s="10">
        <f t="shared" si="395"/>
        <v>1.0378970126199869</v>
      </c>
      <c r="AC853" s="10">
        <f t="shared" si="396"/>
        <v>0.93689701261998692</v>
      </c>
      <c r="AD853" s="3">
        <f t="shared" si="397"/>
        <v>135.88063997389222</v>
      </c>
      <c r="AI853" s="94">
        <f t="shared" si="398"/>
        <v>0.11915325116711449</v>
      </c>
    </row>
    <row r="854" spans="2:35">
      <c r="B854" s="39">
        <f t="shared" si="399"/>
        <v>826</v>
      </c>
      <c r="C854" s="42">
        <f t="shared" si="400"/>
        <v>14.856115107910911</v>
      </c>
      <c r="D854" s="10">
        <f t="shared" si="401"/>
        <v>0.14388489208899102</v>
      </c>
      <c r="E854" s="40">
        <f t="shared" si="402"/>
        <v>45.712230215822018</v>
      </c>
      <c r="F854" s="40">
        <f t="shared" si="403"/>
        <v>46</v>
      </c>
      <c r="G854" s="3">
        <f t="shared" si="404"/>
        <v>55.287769784177982</v>
      </c>
      <c r="H854" s="3">
        <f t="shared" si="405"/>
        <v>111.95687429327049</v>
      </c>
      <c r="I854">
        <f t="shared" si="390"/>
        <v>1.1195687429327048E-4</v>
      </c>
      <c r="J854" s="4">
        <f t="shared" si="406"/>
        <v>1788.8291333097575</v>
      </c>
      <c r="K854" s="40">
        <f t="shared" si="407"/>
        <v>15.977840973158363</v>
      </c>
      <c r="L854" s="40">
        <f t="shared" si="391"/>
        <v>0</v>
      </c>
      <c r="M854" s="10">
        <f t="shared" si="408"/>
        <v>1.0378970126199869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8.3585945006583326</v>
      </c>
      <c r="Q854" s="42">
        <f t="shared" si="410"/>
        <v>1.7683528095512557</v>
      </c>
      <c r="R854" s="4">
        <f t="shared" si="411"/>
        <v>1146.0178934457829</v>
      </c>
      <c r="S854">
        <f t="shared" si="392"/>
        <v>1.146017893445783E-6</v>
      </c>
      <c r="T854" s="41">
        <f t="shared" si="393"/>
        <v>8.2370451737519539E-4</v>
      </c>
      <c r="U854" s="42">
        <f t="shared" si="412"/>
        <v>2.0349381326759388E-3</v>
      </c>
      <c r="V854" s="42">
        <f t="shared" si="413"/>
        <v>0.11848874454712385</v>
      </c>
      <c r="W854" s="42">
        <f t="shared" si="414"/>
        <v>0.11907209436687875</v>
      </c>
      <c r="X854" s="42">
        <f t="shared" si="415"/>
        <v>-5.8334981975489975E-4</v>
      </c>
      <c r="Y854" s="42">
        <f t="shared" si="389"/>
        <v>2.4631796425076888E-3</v>
      </c>
      <c r="Z854" s="10">
        <f t="shared" si="416"/>
        <v>2.9903680149245999</v>
      </c>
      <c r="AA854">
        <f t="shared" si="394"/>
        <v>1037256.5848508789</v>
      </c>
      <c r="AB854" s="10">
        <f t="shared" si="395"/>
        <v>1.037256584850879</v>
      </c>
      <c r="AC854" s="10">
        <f t="shared" si="396"/>
        <v>0.93625658485087904</v>
      </c>
      <c r="AD854" s="3">
        <f t="shared" si="397"/>
        <v>135.78775704871342</v>
      </c>
      <c r="AI854" s="94">
        <f t="shared" si="398"/>
        <v>0.11907209436687875</v>
      </c>
    </row>
    <row r="855" spans="2:35">
      <c r="B855" s="39">
        <f t="shared" si="399"/>
        <v>827</v>
      </c>
      <c r="C855" s="42">
        <f t="shared" si="400"/>
        <v>14.874100719421699</v>
      </c>
      <c r="D855" s="10">
        <f t="shared" si="401"/>
        <v>0.12589928057820288</v>
      </c>
      <c r="E855" s="40">
        <f t="shared" si="402"/>
        <v>45.748201438843594</v>
      </c>
      <c r="F855" s="40">
        <f t="shared" si="403"/>
        <v>46</v>
      </c>
      <c r="G855" s="3">
        <f t="shared" si="404"/>
        <v>55.251798561156406</v>
      </c>
      <c r="H855" s="3">
        <f t="shared" si="405"/>
        <v>111.95687429327049</v>
      </c>
      <c r="I855">
        <f t="shared" si="390"/>
        <v>1.1195687429327048E-4</v>
      </c>
      <c r="J855" s="4">
        <f t="shared" si="406"/>
        <v>1791.413048958862</v>
      </c>
      <c r="K855" s="40">
        <f t="shared" si="407"/>
        <v>16.000920535404234</v>
      </c>
      <c r="L855" s="40">
        <f t="shared" si="391"/>
        <v>0</v>
      </c>
      <c r="M855" s="10">
        <f t="shared" si="408"/>
        <v>1.037256584850879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8.3569488748056369</v>
      </c>
      <c r="Q855" s="42">
        <f t="shared" si="410"/>
        <v>1.7705049839608671</v>
      </c>
      <c r="R855" s="4">
        <f t="shared" si="411"/>
        <v>1002.5062865327333</v>
      </c>
      <c r="S855">
        <f t="shared" si="392"/>
        <v>1.0025062865327332E-6</v>
      </c>
      <c r="T855" s="41">
        <f t="shared" si="393"/>
        <v>8.2384802898210845E-4</v>
      </c>
      <c r="U855" s="42">
        <f t="shared" si="412"/>
        <v>1.7801103127447131E-3</v>
      </c>
      <c r="V855" s="42">
        <f t="shared" si="413"/>
        <v>0.11840481830524303</v>
      </c>
      <c r="W855" s="42">
        <f t="shared" si="414"/>
        <v>0.11899070113503875</v>
      </c>
      <c r="X855" s="42">
        <f t="shared" si="415"/>
        <v>-5.8588282979571416E-4</v>
      </c>
      <c r="Y855" s="42">
        <f t="shared" si="389"/>
        <v>2.4619187204743716E-3</v>
      </c>
      <c r="Z855" s="10">
        <f t="shared" si="416"/>
        <v>2.9883165752258383</v>
      </c>
      <c r="AA855">
        <f t="shared" si="394"/>
        <v>1036614.2980431002</v>
      </c>
      <c r="AB855" s="10">
        <f t="shared" si="395"/>
        <v>1.0366142980431001</v>
      </c>
      <c r="AC855" s="10">
        <f t="shared" si="396"/>
        <v>0.93561429804310015</v>
      </c>
      <c r="AD855" s="3">
        <f t="shared" si="397"/>
        <v>135.69460450226254</v>
      </c>
      <c r="AI855" s="94">
        <f t="shared" si="398"/>
        <v>0.11899070113503875</v>
      </c>
    </row>
    <row r="856" spans="2:35">
      <c r="B856" s="39">
        <f t="shared" si="399"/>
        <v>828</v>
      </c>
      <c r="C856" s="42">
        <f t="shared" si="400"/>
        <v>14.892086330932488</v>
      </c>
      <c r="D856" s="10">
        <f t="shared" si="401"/>
        <v>0.10791366906741473</v>
      </c>
      <c r="E856" s="40">
        <f t="shared" si="402"/>
        <v>45.784172661865171</v>
      </c>
      <c r="F856" s="40">
        <f t="shared" si="403"/>
        <v>46</v>
      </c>
      <c r="G856" s="3">
        <f t="shared" si="404"/>
        <v>55.215827338134829</v>
      </c>
      <c r="H856" s="3">
        <f t="shared" si="405"/>
        <v>111.95687429327049</v>
      </c>
      <c r="I856">
        <f t="shared" si="390"/>
        <v>1.1195687429327048E-4</v>
      </c>
      <c r="J856" s="4">
        <f t="shared" si="406"/>
        <v>1793.9989971067071</v>
      </c>
      <c r="K856" s="40">
        <f t="shared" si="407"/>
        <v>16.024018251950615</v>
      </c>
      <c r="L856" s="40">
        <f t="shared" si="391"/>
        <v>0</v>
      </c>
      <c r="M856" s="10">
        <f t="shared" si="408"/>
        <v>1.0366142980431001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8.3552977769249033</v>
      </c>
      <c r="Q856" s="42">
        <f t="shared" si="410"/>
        <v>1.7726575836635921</v>
      </c>
      <c r="R856" s="4">
        <f t="shared" si="411"/>
        <v>859.06834673232026</v>
      </c>
      <c r="S856">
        <f t="shared" si="392"/>
        <v>8.5906834673232024E-7</v>
      </c>
      <c r="T856" s="41">
        <f t="shared" si="393"/>
        <v>8.2399146692190884E-4</v>
      </c>
      <c r="U856" s="42">
        <f t="shared" si="412"/>
        <v>1.5254133005587118E-3</v>
      </c>
      <c r="V856" s="42">
        <f t="shared" si="413"/>
        <v>0.11832065751174332</v>
      </c>
      <c r="W856" s="42">
        <f t="shared" si="414"/>
        <v>0.11890907163429718</v>
      </c>
      <c r="X856" s="42">
        <f t="shared" si="415"/>
        <v>-5.8841412255385139E-4</v>
      </c>
      <c r="Y856" s="42">
        <f t="shared" si="389"/>
        <v>2.4606521004090832E-3</v>
      </c>
      <c r="Z856" s="10">
        <f t="shared" si="416"/>
        <v>2.9862592019321039</v>
      </c>
      <c r="AA856">
        <f t="shared" si="394"/>
        <v>1035970.1534815808</v>
      </c>
      <c r="AB856" s="10">
        <f t="shared" si="395"/>
        <v>1.0359701534815808</v>
      </c>
      <c r="AC856" s="10">
        <f t="shared" si="396"/>
        <v>0.93497015348158086</v>
      </c>
      <c r="AD856" s="3">
        <f t="shared" si="397"/>
        <v>135.60118252089643</v>
      </c>
      <c r="AI856" s="94">
        <f t="shared" si="398"/>
        <v>0.11890907163429718</v>
      </c>
    </row>
    <row r="857" spans="2:35">
      <c r="B857" s="39">
        <f t="shared" si="399"/>
        <v>829</v>
      </c>
      <c r="C857" s="42">
        <f t="shared" si="400"/>
        <v>14.910071942443276</v>
      </c>
      <c r="D857" s="10">
        <f t="shared" si="401"/>
        <v>8.9928057556626584E-2</v>
      </c>
      <c r="E857" s="40">
        <f t="shared" si="402"/>
        <v>45.820143884886747</v>
      </c>
      <c r="F857" s="40">
        <f t="shared" si="403"/>
        <v>46</v>
      </c>
      <c r="G857" s="3">
        <f t="shared" si="404"/>
        <v>55.179856115113253</v>
      </c>
      <c r="H857" s="3">
        <f t="shared" si="405"/>
        <v>111.95687429327049</v>
      </c>
      <c r="I857">
        <f t="shared" si="390"/>
        <v>1.1195687429327048E-4</v>
      </c>
      <c r="J857" s="4">
        <f t="shared" si="406"/>
        <v>1796.5869777532928</v>
      </c>
      <c r="K857" s="40">
        <f t="shared" si="407"/>
        <v>16.047134122797516</v>
      </c>
      <c r="L857" s="40">
        <f t="shared" si="391"/>
        <v>0</v>
      </c>
      <c r="M857" s="10">
        <f t="shared" si="408"/>
        <v>1.0359701534815808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8.3536412035486176</v>
      </c>
      <c r="Q857" s="42">
        <f t="shared" si="410"/>
        <v>1.7748106102387755</v>
      </c>
      <c r="R857" s="4">
        <f t="shared" si="411"/>
        <v>715.70429337894018</v>
      </c>
      <c r="S857">
        <f t="shared" si="392"/>
        <v>7.1570429337894019E-7</v>
      </c>
      <c r="T857" s="41">
        <f t="shared" si="393"/>
        <v>8.2413483097526225E-4</v>
      </c>
      <c r="U857" s="42">
        <f t="shared" si="412"/>
        <v>1.2708474855812489E-3</v>
      </c>
      <c r="V857" s="42">
        <f t="shared" si="413"/>
        <v>0.11823626234421721</v>
      </c>
      <c r="W857" s="42">
        <f t="shared" si="414"/>
        <v>0.11882720602795839</v>
      </c>
      <c r="X857" s="42">
        <f t="shared" si="415"/>
        <v>-5.9094368374118522E-4</v>
      </c>
      <c r="Y857" s="42">
        <f t="shared" si="389"/>
        <v>2.4593797829535516E-3</v>
      </c>
      <c r="Z857" s="10">
        <f t="shared" si="416"/>
        <v>2.9841958991627355</v>
      </c>
      <c r="AA857">
        <f t="shared" si="394"/>
        <v>1035324.1524560478</v>
      </c>
      <c r="AB857" s="10">
        <f t="shared" si="395"/>
        <v>1.0353241524560479</v>
      </c>
      <c r="AC857" s="10">
        <f t="shared" si="396"/>
        <v>0.93432415245604794</v>
      </c>
      <c r="AD857" s="3">
        <f t="shared" si="397"/>
        <v>135.50749129166758</v>
      </c>
      <c r="AI857" s="94">
        <f t="shared" si="398"/>
        <v>0.11882720602795839</v>
      </c>
    </row>
    <row r="858" spans="2:35">
      <c r="B858" s="39">
        <f t="shared" si="399"/>
        <v>830</v>
      </c>
      <c r="C858" s="42">
        <f t="shared" si="400"/>
        <v>14.928057553954064</v>
      </c>
      <c r="D858" s="10">
        <f t="shared" si="401"/>
        <v>7.1942446045838437E-2</v>
      </c>
      <c r="E858" s="40">
        <f t="shared" si="402"/>
        <v>45.856115107908323</v>
      </c>
      <c r="F858" s="40">
        <f t="shared" si="403"/>
        <v>46</v>
      </c>
      <c r="G858" s="3">
        <f t="shared" si="404"/>
        <v>55.143884892091677</v>
      </c>
      <c r="H858" s="3">
        <f t="shared" si="405"/>
        <v>111.95687429327049</v>
      </c>
      <c r="I858">
        <f t="shared" si="390"/>
        <v>1.1195687429327048E-4</v>
      </c>
      <c r="J858" s="4">
        <f t="shared" si="406"/>
        <v>1799.1769908986191</v>
      </c>
      <c r="K858" s="40">
        <f t="shared" si="407"/>
        <v>16.07026814794493</v>
      </c>
      <c r="L858" s="40">
        <f t="shared" si="391"/>
        <v>0</v>
      </c>
      <c r="M858" s="10">
        <f t="shared" si="408"/>
        <v>1.0353241524560479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8.3519791511958754</v>
      </c>
      <c r="Q858" s="42">
        <f t="shared" si="410"/>
        <v>1.7769640652684391</v>
      </c>
      <c r="R858" s="4">
        <f t="shared" si="411"/>
        <v>572.41434580698956</v>
      </c>
      <c r="S858">
        <f t="shared" si="392"/>
        <v>5.7241434580698953E-7</v>
      </c>
      <c r="T858" s="41">
        <f t="shared" si="393"/>
        <v>8.2427812092283415E-4</v>
      </c>
      <c r="U858" s="42">
        <f t="shared" si="412"/>
        <v>1.016413257275639E-3</v>
      </c>
      <c r="V858" s="42">
        <f t="shared" si="413"/>
        <v>0.11815163298086562</v>
      </c>
      <c r="W858" s="42">
        <f t="shared" si="414"/>
        <v>0.11874510447993633</v>
      </c>
      <c r="X858" s="42">
        <f t="shared" si="415"/>
        <v>-5.934714990707135E-4</v>
      </c>
      <c r="Y858" s="42">
        <f t="shared" si="389"/>
        <v>2.458101768768916E-3</v>
      </c>
      <c r="Z858" s="10">
        <f t="shared" si="416"/>
        <v>2.9821266710523719</v>
      </c>
      <c r="AA858">
        <f t="shared" si="394"/>
        <v>1034676.2962610185</v>
      </c>
      <c r="AB858" s="10">
        <f t="shared" si="395"/>
        <v>1.0346762962610185</v>
      </c>
      <c r="AC858" s="10">
        <f t="shared" si="396"/>
        <v>0.93367629626101856</v>
      </c>
      <c r="AD858" s="3">
        <f t="shared" si="397"/>
        <v>135.41353100232323</v>
      </c>
      <c r="AI858" s="94">
        <f t="shared" si="398"/>
        <v>0.11874510447993633</v>
      </c>
    </row>
    <row r="859" spans="2:35">
      <c r="B859" s="39">
        <f t="shared" si="399"/>
        <v>831</v>
      </c>
      <c r="C859" s="42">
        <f t="shared" si="400"/>
        <v>14.946043165464852</v>
      </c>
      <c r="D859" s="10">
        <f t="shared" si="401"/>
        <v>5.3956834535050291E-2</v>
      </c>
      <c r="E859" s="40">
        <f t="shared" si="402"/>
        <v>45.892086330929899</v>
      </c>
      <c r="F859" s="40">
        <f t="shared" si="403"/>
        <v>46</v>
      </c>
      <c r="G859" s="3">
        <f t="shared" si="404"/>
        <v>55.107913669070101</v>
      </c>
      <c r="H859" s="3">
        <f t="shared" si="405"/>
        <v>111.95687429327049</v>
      </c>
      <c r="I859">
        <f t="shared" si="390"/>
        <v>1.1195687429327048E-4</v>
      </c>
      <c r="J859" s="4">
        <f t="shared" si="406"/>
        <v>1801.7690365426863</v>
      </c>
      <c r="K859" s="40">
        <f t="shared" si="407"/>
        <v>16.09342032739286</v>
      </c>
      <c r="L859" s="40">
        <f t="shared" si="391"/>
        <v>0</v>
      </c>
      <c r="M859" s="10">
        <f t="shared" si="408"/>
        <v>1.0346762962610185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8.3503116163722897</v>
      </c>
      <c r="Q859" s="42">
        <f t="shared" si="410"/>
        <v>1.7791179503372938</v>
      </c>
      <c r="R859" s="4">
        <f t="shared" si="411"/>
        <v>429.19872335086501</v>
      </c>
      <c r="S859">
        <f t="shared" si="392"/>
        <v>4.2919872335086501E-7</v>
      </c>
      <c r="T859" s="41">
        <f t="shared" si="393"/>
        <v>8.2442133654529032E-4</v>
      </c>
      <c r="U859" s="42">
        <f t="shared" si="412"/>
        <v>7.6211100510519708E-4</v>
      </c>
      <c r="V859" s="42">
        <f t="shared" si="413"/>
        <v>0.1180667696005067</v>
      </c>
      <c r="W859" s="42">
        <f t="shared" si="414"/>
        <v>0.11866276715475373</v>
      </c>
      <c r="X859" s="42">
        <f t="shared" si="415"/>
        <v>-5.9599755424702416E-4</v>
      </c>
      <c r="Y859" s="42">
        <f t="shared" si="389"/>
        <v>2.4568180585357495E-3</v>
      </c>
      <c r="Z859" s="10">
        <f t="shared" si="416"/>
        <v>2.9800515217509562</v>
      </c>
      <c r="AA859">
        <f t="shared" si="394"/>
        <v>1034026.5861958016</v>
      </c>
      <c r="AB859" s="10">
        <f t="shared" si="395"/>
        <v>1.0340265861958016</v>
      </c>
      <c r="AC859" s="10">
        <f t="shared" si="396"/>
        <v>0.93302658619580159</v>
      </c>
      <c r="AD859" s="3">
        <f t="shared" si="397"/>
        <v>135.31930184130553</v>
      </c>
      <c r="AI859" s="94">
        <f t="shared" si="398"/>
        <v>0.11866276715475373</v>
      </c>
    </row>
    <row r="860" spans="2:35">
      <c r="B860" s="39">
        <f t="shared" si="399"/>
        <v>832</v>
      </c>
      <c r="C860" s="42">
        <f t="shared" si="400"/>
        <v>14.96402877697564</v>
      </c>
      <c r="D860" s="10">
        <f t="shared" si="401"/>
        <v>3.5971223024262144E-2</v>
      </c>
      <c r="E860" s="40">
        <f t="shared" si="402"/>
        <v>45.928057553951476</v>
      </c>
      <c r="F860" s="40">
        <f t="shared" si="403"/>
        <v>46</v>
      </c>
      <c r="G860" s="3">
        <f t="shared" si="404"/>
        <v>55.071942446048524</v>
      </c>
      <c r="H860" s="3">
        <f t="shared" si="405"/>
        <v>111.95687429327049</v>
      </c>
      <c r="I860">
        <f t="shared" si="390"/>
        <v>1.1195687429327048E-4</v>
      </c>
      <c r="J860" s="4">
        <f t="shared" si="406"/>
        <v>1804.3631146854943</v>
      </c>
      <c r="K860" s="40">
        <f t="shared" si="407"/>
        <v>16.116590661141306</v>
      </c>
      <c r="L860" s="40">
        <f t="shared" si="391"/>
        <v>0</v>
      </c>
      <c r="M860" s="10">
        <f t="shared" si="408"/>
        <v>1.0340265861958016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8.3486385955699625</v>
      </c>
      <c r="Q860" s="42">
        <f t="shared" si="410"/>
        <v>1.7812722670327525</v>
      </c>
      <c r="R860" s="4">
        <f t="shared" si="411"/>
        <v>286.05764534494313</v>
      </c>
      <c r="S860">
        <f t="shared" si="392"/>
        <v>2.8605764534494315E-7</v>
      </c>
      <c r="T860" s="41">
        <f t="shared" si="393"/>
        <v>8.2456447762329623E-4</v>
      </c>
      <c r="U860" s="42">
        <f t="shared" si="412"/>
        <v>5.0794111853320173E-4</v>
      </c>
      <c r="V860" s="42">
        <f t="shared" si="413"/>
        <v>0.11798167238260805</v>
      </c>
      <c r="W860" s="42">
        <f t="shared" si="414"/>
        <v>0.1185801942175423</v>
      </c>
      <c r="X860" s="42">
        <f t="shared" si="415"/>
        <v>-5.9852183493425137E-4</v>
      </c>
      <c r="Y860" s="42">
        <f t="shared" si="389"/>
        <v>2.4555286529541541E-3</v>
      </c>
      <c r="Z860" s="10">
        <f t="shared" si="416"/>
        <v>2.9779704554238227</v>
      </c>
      <c r="AA860">
        <f t="shared" si="394"/>
        <v>1033375.0235645248</v>
      </c>
      <c r="AB860" s="10">
        <f t="shared" si="395"/>
        <v>1.0333750235645249</v>
      </c>
      <c r="AC860" s="10">
        <f t="shared" si="396"/>
        <v>0.93237502356452495</v>
      </c>
      <c r="AD860" s="3">
        <f t="shared" si="397"/>
        <v>135.2248039977556</v>
      </c>
      <c r="AI860" s="94">
        <f t="shared" si="398"/>
        <v>0.1185801942175423</v>
      </c>
    </row>
    <row r="861" spans="2:35">
      <c r="B861" s="39">
        <f t="shared" si="399"/>
        <v>833</v>
      </c>
      <c r="C861" s="42">
        <f t="shared" si="400"/>
        <v>14.982014388486428</v>
      </c>
      <c r="D861" s="10">
        <f t="shared" si="401"/>
        <v>1.7985611513473998E-2</v>
      </c>
      <c r="E861" s="40">
        <f t="shared" si="402"/>
        <v>45.964028776973052</v>
      </c>
      <c r="F861" s="40">
        <f t="shared" si="403"/>
        <v>46</v>
      </c>
      <c r="G861" s="3">
        <f t="shared" si="404"/>
        <v>55.035971223026948</v>
      </c>
      <c r="H861" s="3">
        <f t="shared" si="405"/>
        <v>111.95687429327049</v>
      </c>
      <c r="I861">
        <f t="shared" si="390"/>
        <v>1.1195687429327048E-4</v>
      </c>
      <c r="J861" s="4">
        <f t="shared" si="406"/>
        <v>1806.9592253270432</v>
      </c>
      <c r="K861" s="40">
        <f t="shared" si="407"/>
        <v>16.139779149190272</v>
      </c>
      <c r="L861" s="40">
        <f t="shared" si="391"/>
        <v>0</v>
      </c>
      <c r="M861" s="10">
        <f t="shared" si="408"/>
        <v>1.0333750235645249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8.3469600852675025</v>
      </c>
      <c r="Q861" s="42">
        <f t="shared" si="410"/>
        <v>1.7834270169449431</v>
      </c>
      <c r="R861" s="4">
        <f t="shared" si="411"/>
        <v>142.99133112364021</v>
      </c>
      <c r="S861">
        <f t="shared" si="392"/>
        <v>1.429913311236402E-7</v>
      </c>
      <c r="T861" s="41">
        <f t="shared" si="393"/>
        <v>8.2470754393751758E-4</v>
      </c>
      <c r="U861" s="42">
        <f t="shared" si="412"/>
        <v>2.5390398702300297E-4</v>
      </c>
      <c r="V861" s="42">
        <f t="shared" si="413"/>
        <v>0.11789634150718686</v>
      </c>
      <c r="W861" s="42">
        <f t="shared" si="414"/>
        <v>0.1184973858340463</v>
      </c>
      <c r="X861" s="42">
        <f t="shared" si="415"/>
        <v>-6.0104432685943732E-4</v>
      </c>
      <c r="Y861" s="42">
        <f t="shared" si="389"/>
        <v>2.4542335527436309E-3</v>
      </c>
      <c r="Z861" s="10">
        <f t="shared" si="416"/>
        <v>2.9758834762515174</v>
      </c>
      <c r="AA861">
        <f t="shared" si="394"/>
        <v>1032721.6096760784</v>
      </c>
      <c r="AB861" s="10">
        <f t="shared" si="395"/>
        <v>1.0327216096760785</v>
      </c>
      <c r="AC861" s="10">
        <f t="shared" si="396"/>
        <v>0.93172160967607853</v>
      </c>
      <c r="AD861" s="3">
        <f t="shared" si="397"/>
        <v>135.13003766150524</v>
      </c>
      <c r="AI861" s="94">
        <f t="shared" si="398"/>
        <v>0.1184973858340463</v>
      </c>
    </row>
    <row r="862" spans="2:35">
      <c r="B862" s="39">
        <f t="shared" si="399"/>
        <v>834</v>
      </c>
      <c r="C862" s="42">
        <f t="shared" si="400"/>
        <v>14.999999999997216</v>
      </c>
      <c r="D862" s="10">
        <f t="shared" si="401"/>
        <v>2.6858515411731787E-12</v>
      </c>
      <c r="E862" s="40">
        <f t="shared" si="402"/>
        <v>45.999999999994628</v>
      </c>
      <c r="F862" s="40">
        <f t="shared" si="403"/>
        <v>46</v>
      </c>
      <c r="G862" s="3">
        <f t="shared" si="404"/>
        <v>55.000000000005372</v>
      </c>
      <c r="H862" s="3">
        <f t="shared" si="405"/>
        <v>111.95687429327049</v>
      </c>
      <c r="I862">
        <f t="shared" si="390"/>
        <v>1.1195687429327048E-4</v>
      </c>
      <c r="J862" s="4">
        <f t="shared" si="406"/>
        <v>1809.5573684673327</v>
      </c>
      <c r="K862" s="40">
        <f t="shared" si="407"/>
        <v>16.16298579153975</v>
      </c>
      <c r="L862" s="40">
        <f t="shared" si="391"/>
        <v>0</v>
      </c>
      <c r="M862" s="10">
        <f t="shared" si="408"/>
        <v>1.0327216096760785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8.3452760819298284</v>
      </c>
      <c r="Q862" s="42">
        <f t="shared" si="410"/>
        <v>1.7855822016667202</v>
      </c>
      <c r="R862" s="4">
        <f t="shared" si="411"/>
        <v>2.135267513891496E-8</v>
      </c>
      <c r="S862">
        <f t="shared" si="392"/>
        <v>2.1352675138914961E-17</v>
      </c>
      <c r="T862" s="41">
        <f t="shared" si="393"/>
        <v>8.2485053526861981E-4</v>
      </c>
      <c r="U862" s="42">
        <f t="shared" si="412"/>
        <v>3.7915091137165744E-14</v>
      </c>
      <c r="V862" s="42">
        <f t="shared" si="413"/>
        <v>0.1178107771549738</v>
      </c>
      <c r="W862" s="42">
        <f t="shared" si="414"/>
        <v>0.11841434217061507</v>
      </c>
      <c r="X862" s="42">
        <f t="shared" si="415"/>
        <v>-6.0356501564126641E-4</v>
      </c>
      <c r="Y862" s="42">
        <f>IF((X862*(Q862-Q861)+Y861)&lt;0,0,X862*(Q862-Q861)+Y861)</f>
        <v>2.4529327586433219E-3</v>
      </c>
      <c r="Z862" s="10">
        <f t="shared" si="416"/>
        <v>2.9737905884300635</v>
      </c>
      <c r="AA862">
        <f t="shared" si="394"/>
        <v>1032066.3458441987</v>
      </c>
      <c r="AB862" s="10">
        <f t="shared" si="395"/>
        <v>1.0320663458441988</v>
      </c>
      <c r="AC862" s="10">
        <f t="shared" si="396"/>
        <v>0.93106634584419878</v>
      </c>
      <c r="AD862" s="3">
        <f t="shared" si="397"/>
        <v>135.03500302308902</v>
      </c>
      <c r="AI862" s="94">
        <f t="shared" si="398"/>
        <v>0.11841434217061507</v>
      </c>
    </row>
    <row r="863" spans="2:35">
      <c r="H863" s="3"/>
      <c r="J863" s="4"/>
      <c r="K863" s="40"/>
      <c r="L863" s="40"/>
      <c r="N863" s="10"/>
      <c r="P863" s="115">
        <f>AVERAGE(P28:P862)</f>
        <v>8.41528387383166</v>
      </c>
      <c r="Q863" s="42">
        <f>Q862+tbinc</f>
        <v>1.7862816630621294</v>
      </c>
      <c r="R863" s="4"/>
      <c r="T863" s="41"/>
      <c r="U863" s="42"/>
      <c r="W863" s="41"/>
      <c r="AB863" s="10">
        <f>pbout*EXP(-rat*to*astarf*(Q863-tbout)/vc*1000000000/cstar)</f>
        <v>0.99782285673758153</v>
      </c>
      <c r="AC863" s="10">
        <f t="shared" ref="AC863:AC909" si="417">AB863-patm</f>
        <v>0.89682285673758155</v>
      </c>
      <c r="AD863" s="3">
        <f t="shared" ref="AD863:AD909" si="418">AC863*1000000/6895</f>
        <v>130.06857965737223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14.999999999997314</v>
      </c>
      <c r="H864" s="3"/>
      <c r="J864" s="4"/>
      <c r="K864" s="40"/>
      <c r="L864" s="40"/>
      <c r="N864" s="10"/>
      <c r="P864" s="10"/>
      <c r="Q864" s="42">
        <f>Q863+tbinc</f>
        <v>1.7869811244575386</v>
      </c>
      <c r="R864" s="4"/>
      <c r="T864" s="41"/>
      <c r="U864" s="42"/>
      <c r="W864" s="41"/>
      <c r="AB864" s="10">
        <f t="shared" ref="AB864:AB909" si="420">pbout*EXP(-rat*to*astarf*(Q864-tbout)/vc*1000000000/cstar)</f>
        <v>0.96471555093053285</v>
      </c>
      <c r="AC864" s="10">
        <f t="shared" si="417"/>
        <v>0.86371555093053287</v>
      </c>
      <c r="AD864" s="3">
        <f t="shared" si="418"/>
        <v>125.26693994641521</v>
      </c>
      <c r="AI864" s="94">
        <f t="shared" si="419"/>
        <v>0</v>
      </c>
    </row>
    <row r="865" spans="4:35">
      <c r="D865">
        <f>two</f>
        <v>15</v>
      </c>
      <c r="Q865" s="42">
        <f t="shared" ref="Q865:Q910" si="421">Q864+tbinc</f>
        <v>1.7876805858529479</v>
      </c>
      <c r="AB865" s="10">
        <f t="shared" si="420"/>
        <v>0.93270673038106311</v>
      </c>
      <c r="AC865" s="10">
        <f t="shared" si="417"/>
        <v>0.83170673038106313</v>
      </c>
      <c r="AD865" s="3">
        <f t="shared" si="418"/>
        <v>120.62461644395405</v>
      </c>
      <c r="AI865" s="94">
        <f t="shared" si="419"/>
        <v>0</v>
      </c>
    </row>
    <row r="866" spans="4:35">
      <c r="Q866" s="42">
        <f t="shared" si="421"/>
        <v>1.7883800472483571</v>
      </c>
      <c r="AB866" s="10">
        <f t="shared" si="420"/>
        <v>0.9017599478509658</v>
      </c>
      <c r="AC866" s="10">
        <f t="shared" si="417"/>
        <v>0.80075994785096583</v>
      </c>
      <c r="AD866" s="3">
        <f t="shared" si="418"/>
        <v>116.13632311109004</v>
      </c>
      <c r="AI866" s="94">
        <f t="shared" si="419"/>
        <v>0</v>
      </c>
    </row>
    <row r="867" spans="4:35">
      <c r="Q867" s="42">
        <f t="shared" si="421"/>
        <v>1.7890795086437663</v>
      </c>
      <c r="AB867" s="10">
        <f t="shared" si="420"/>
        <v>0.8718399654047212</v>
      </c>
      <c r="AC867" s="10">
        <f t="shared" si="417"/>
        <v>0.77083996540472122</v>
      </c>
      <c r="AD867" s="3">
        <f t="shared" si="418"/>
        <v>111.79694929727646</v>
      </c>
      <c r="AI867" s="94">
        <f t="shared" si="419"/>
        <v>0</v>
      </c>
    </row>
    <row r="868" spans="4:35">
      <c r="Q868" s="42">
        <f t="shared" si="421"/>
        <v>1.7897789700391755</v>
      </c>
      <c r="AB868" s="10">
        <f t="shared" si="420"/>
        <v>0.84291271428538561</v>
      </c>
      <c r="AC868" s="10">
        <f t="shared" si="417"/>
        <v>0.74191271428538563</v>
      </c>
      <c r="AD868" s="3">
        <f t="shared" si="418"/>
        <v>107.60155392101315</v>
      </c>
      <c r="AI868" s="94">
        <f t="shared" si="419"/>
        <v>0</v>
      </c>
    </row>
    <row r="869" spans="4:35">
      <c r="Q869" s="42">
        <f t="shared" si="421"/>
        <v>1.7904784314345847</v>
      </c>
      <c r="AB869" s="10">
        <f t="shared" si="420"/>
        <v>0.81494525612178226</v>
      </c>
      <c r="AC869" s="10">
        <f t="shared" si="417"/>
        <v>0.71394525612178228</v>
      </c>
      <c r="AD869" s="3">
        <f t="shared" si="418"/>
        <v>103.54535984362325</v>
      </c>
      <c r="AI869" s="94">
        <f t="shared" si="419"/>
        <v>0</v>
      </c>
    </row>
    <row r="870" spans="4:35">
      <c r="Q870" s="42">
        <f t="shared" si="421"/>
        <v>1.791177892829994</v>
      </c>
      <c r="AB870" s="10">
        <f t="shared" si="420"/>
        <v>0.78790574542281744</v>
      </c>
      <c r="AC870" s="10">
        <f t="shared" si="417"/>
        <v>0.68690574542281746</v>
      </c>
      <c r="AD870" s="3">
        <f t="shared" si="418"/>
        <v>99.623748429705216</v>
      </c>
      <c r="AI870" s="94">
        <f t="shared" si="419"/>
        <v>0</v>
      </c>
    </row>
    <row r="871" spans="4:35">
      <c r="Q871" s="42">
        <f t="shared" si="421"/>
        <v>1.7918773542254032</v>
      </c>
      <c r="AB871" s="10">
        <f t="shared" si="420"/>
        <v>0.761763393316221</v>
      </c>
      <c r="AC871" s="10">
        <f t="shared" si="417"/>
        <v>0.66076339331622103</v>
      </c>
      <c r="AD871" s="3">
        <f t="shared" si="418"/>
        <v>95.832254288066878</v>
      </c>
      <c r="AI871" s="94">
        <f t="shared" si="419"/>
        <v>0</v>
      </c>
    </row>
    <row r="872" spans="4:35">
      <c r="Q872" s="42">
        <f t="shared" si="421"/>
        <v>1.7925768156208124</v>
      </c>
      <c r="AB872" s="10">
        <f t="shared" si="420"/>
        <v>0.73648843249041607</v>
      </c>
      <c r="AC872" s="10">
        <f t="shared" si="417"/>
        <v>0.63548843249041609</v>
      </c>
      <c r="AD872" s="3">
        <f t="shared" si="418"/>
        <v>92.166560187152442</v>
      </c>
      <c r="AI872" s="94">
        <f t="shared" si="419"/>
        <v>0</v>
      </c>
    </row>
    <row r="873" spans="4:35">
      <c r="Q873" s="42">
        <f t="shared" si="421"/>
        <v>1.7932762770162216</v>
      </c>
      <c r="AB873" s="10">
        <f t="shared" si="420"/>
        <v>0.71205208329960312</v>
      </c>
      <c r="AC873" s="10">
        <f t="shared" si="417"/>
        <v>0.61105208329960314</v>
      </c>
      <c r="AD873" s="3">
        <f t="shared" si="418"/>
        <v>88.622492139173772</v>
      </c>
      <c r="AI873" s="94">
        <f t="shared" si="419"/>
        <v>0</v>
      </c>
    </row>
    <row r="874" spans="4:35">
      <c r="Q874" s="42">
        <f t="shared" si="421"/>
        <v>1.7939757384116308</v>
      </c>
      <c r="AB874" s="10">
        <f t="shared" si="420"/>
        <v>0.68842652099346124</v>
      </c>
      <c r="AC874" s="10">
        <f t="shared" si="417"/>
        <v>0.58742652099346127</v>
      </c>
      <c r="AD874" s="3">
        <f t="shared" si="418"/>
        <v>85.196014647347539</v>
      </c>
      <c r="AI874" s="94">
        <f t="shared" si="419"/>
        <v>0</v>
      </c>
    </row>
    <row r="875" spans="4:35">
      <c r="Q875" s="42">
        <f t="shared" si="421"/>
        <v>1.79467519980704</v>
      </c>
      <c r="AB875" s="10">
        <f t="shared" si="420"/>
        <v>0.66558484403415397</v>
      </c>
      <c r="AC875" s="10">
        <f t="shared" si="417"/>
        <v>0.56458484403415399</v>
      </c>
      <c r="AD875" s="3">
        <f t="shared" si="418"/>
        <v>81.883226110827266</v>
      </c>
      <c r="AI875" s="94">
        <f t="shared" si="419"/>
        <v>0</v>
      </c>
    </row>
    <row r="876" spans="4:35">
      <c r="Q876" s="42">
        <f t="shared" si="421"/>
        <v>1.7953746612024493</v>
      </c>
      <c r="AB876" s="10">
        <f t="shared" si="420"/>
        <v>0.64350104346455983</v>
      </c>
      <c r="AC876" s="10">
        <f t="shared" si="417"/>
        <v>0.54250104346455985</v>
      </c>
      <c r="AD876" s="3">
        <f t="shared" si="418"/>
        <v>78.68035438209715</v>
      </c>
      <c r="AI876" s="94">
        <f t="shared" si="419"/>
        <v>0</v>
      </c>
    </row>
    <row r="877" spans="4:35">
      <c r="Q877" s="42">
        <f t="shared" si="421"/>
        <v>1.7960741225978585</v>
      </c>
      <c r="AB877" s="10">
        <f t="shared" si="420"/>
        <v>0.62214997329285393</v>
      </c>
      <c r="AC877" s="10">
        <f t="shared" si="417"/>
        <v>0.52114997329285395</v>
      </c>
      <c r="AD877" s="3">
        <f t="shared" si="418"/>
        <v>75.583752471769969</v>
      </c>
      <c r="AI877" s="94">
        <f t="shared" si="419"/>
        <v>0</v>
      </c>
    </row>
    <row r="878" spans="4:35">
      <c r="Q878" s="42">
        <f t="shared" si="421"/>
        <v>1.7967735839932677</v>
      </c>
      <c r="AB878" s="10">
        <f t="shared" si="420"/>
        <v>0.60150732185971423</v>
      </c>
      <c r="AC878" s="10">
        <f t="shared" si="417"/>
        <v>0.50050732185971425</v>
      </c>
      <c r="AD878" s="3">
        <f t="shared" si="418"/>
        <v>72.589894395897645</v>
      </c>
      <c r="AI878" s="94">
        <f t="shared" si="419"/>
        <v>0</v>
      </c>
    </row>
    <row r="879" spans="4:35">
      <c r="Q879" s="42">
        <f t="shared" si="421"/>
        <v>1.7974730453886769</v>
      </c>
      <c r="AB879" s="10">
        <f t="shared" si="420"/>
        <v>0.58154958415555014</v>
      </c>
      <c r="AC879" s="10">
        <f t="shared" si="417"/>
        <v>0.48054958415555016</v>
      </c>
      <c r="AD879" s="3">
        <f t="shared" si="418"/>
        <v>69.695371161066021</v>
      </c>
      <c r="AI879" s="94">
        <f t="shared" si="419"/>
        <v>0</v>
      </c>
    </row>
    <row r="880" spans="4:35">
      <c r="Q880" s="42">
        <f t="shared" si="421"/>
        <v>1.7981725067840861</v>
      </c>
      <c r="AB880" s="10">
        <f t="shared" si="420"/>
        <v>0.56225403505623417</v>
      </c>
      <c r="AC880" s="10">
        <f t="shared" si="417"/>
        <v>0.46125403505623419</v>
      </c>
      <c r="AD880" s="3">
        <f t="shared" si="418"/>
        <v>66.89688688270256</v>
      </c>
      <c r="AI880" s="94">
        <f t="shared" si="419"/>
        <v>0</v>
      </c>
    </row>
    <row r="881" spans="17:35">
      <c r="Q881" s="42">
        <f t="shared" si="421"/>
        <v>1.7988719681794954</v>
      </c>
      <c r="AB881" s="10">
        <f t="shared" si="420"/>
        <v>0.54359870344685879</v>
      </c>
      <c r="AC881" s="10">
        <f t="shared" si="417"/>
        <v>0.44259870344685881</v>
      </c>
      <c r="AD881" s="3">
        <f t="shared" si="418"/>
        <v>64.19125503217677</v>
      </c>
      <c r="AI881" s="94">
        <f t="shared" si="419"/>
        <v>0</v>
      </c>
    </row>
    <row r="882" spans="17:35">
      <c r="Q882" s="42">
        <f t="shared" si="421"/>
        <v>1.7995714295749046</v>
      </c>
      <c r="AB882" s="10">
        <f t="shared" si="420"/>
        <v>0.52556234720405592</v>
      </c>
      <c r="AC882" s="10">
        <f t="shared" si="417"/>
        <v>0.42456234720405595</v>
      </c>
      <c r="AD882" s="3">
        <f t="shared" si="418"/>
        <v>61.575394808420008</v>
      </c>
      <c r="AI882" s="94">
        <f t="shared" si="419"/>
        <v>0</v>
      </c>
    </row>
    <row r="883" spans="17:35">
      <c r="Q883" s="42">
        <f t="shared" si="421"/>
        <v>1.8002708909703138</v>
      </c>
      <c r="AB883" s="10">
        <f t="shared" si="420"/>
        <v>0.50812442900839061</v>
      </c>
      <c r="AC883" s="10">
        <f t="shared" si="417"/>
        <v>0.40712442900839063</v>
      </c>
      <c r="AD883" s="3">
        <f t="shared" si="418"/>
        <v>59.04632762993338</v>
      </c>
      <c r="AI883" s="94">
        <f t="shared" si="419"/>
        <v>0</v>
      </c>
    </row>
    <row r="884" spans="17:35">
      <c r="Q884" s="42">
        <f t="shared" si="421"/>
        <v>1.800970352365723</v>
      </c>
      <c r="AB884" s="10">
        <f t="shared" si="420"/>
        <v>0.49126509295928977</v>
      </c>
      <c r="AC884" s="10">
        <f t="shared" si="417"/>
        <v>0.39026509295928979</v>
      </c>
      <c r="AD884" s="3">
        <f t="shared" si="418"/>
        <v>56.601173743189236</v>
      </c>
      <c r="AI884" s="94">
        <f t="shared" si="419"/>
        <v>0</v>
      </c>
    </row>
    <row r="885" spans="17:35">
      <c r="Q885" s="42">
        <f t="shared" si="421"/>
        <v>1.8016698137611322</v>
      </c>
      <c r="AB885" s="10">
        <f t="shared" si="420"/>
        <v>0.47496514196587536</v>
      </c>
      <c r="AC885" s="10">
        <f t="shared" si="417"/>
        <v>0.37396514196587538</v>
      </c>
      <c r="AD885" s="3">
        <f t="shared" si="418"/>
        <v>54.237148943564236</v>
      </c>
      <c r="AI885" s="94">
        <f t="shared" si="419"/>
        <v>0</v>
      </c>
    </row>
    <row r="886" spans="17:35">
      <c r="Q886" s="42">
        <f t="shared" si="421"/>
        <v>1.8023692751565414</v>
      </c>
      <c r="AB886" s="10">
        <f t="shared" si="420"/>
        <v>0.45920601588796067</v>
      </c>
      <c r="AC886" s="10">
        <f t="shared" si="417"/>
        <v>0.35820601588796064</v>
      </c>
      <c r="AD886" s="3">
        <f t="shared" si="418"/>
        <v>51.951561405070429</v>
      </c>
      <c r="AI886" s="94">
        <f t="shared" si="419"/>
        <v>0</v>
      </c>
    </row>
    <row r="887" spans="17:35">
      <c r="Q887" s="42">
        <f t="shared" si="421"/>
        <v>1.8030687365519507</v>
      </c>
      <c r="AB887" s="10">
        <f t="shared" si="420"/>
        <v>0.44396977040231794</v>
      </c>
      <c r="AC887" s="10">
        <f t="shared" si="417"/>
        <v>0.34296977040231791</v>
      </c>
      <c r="AD887" s="3">
        <f t="shared" si="418"/>
        <v>49.741808615274536</v>
      </c>
      <c r="AI887" s="94">
        <f t="shared" si="419"/>
        <v>0</v>
      </c>
    </row>
    <row r="888" spans="17:35">
      <c r="Q888" s="42">
        <f t="shared" si="421"/>
        <v>1.8037681979473599</v>
      </c>
      <c r="AB888" s="10">
        <f t="shared" si="420"/>
        <v>0.42923905657015293</v>
      </c>
      <c r="AC888" s="10">
        <f t="shared" si="417"/>
        <v>0.32823905657015295</v>
      </c>
      <c r="AD888" s="3">
        <f t="shared" si="418"/>
        <v>47.605374411914852</v>
      </c>
      <c r="AI888" s="94">
        <f t="shared" si="419"/>
        <v>0</v>
      </c>
    </row>
    <row r="889" spans="17:35">
      <c r="Q889" s="42">
        <f t="shared" si="421"/>
        <v>1.8044676593427691</v>
      </c>
      <c r="AB889" s="10">
        <f t="shared" si="420"/>
        <v>0.4149971010825223</v>
      </c>
      <c r="AC889" s="10">
        <f t="shared" si="417"/>
        <v>0.31399710108252232</v>
      </c>
      <c r="AD889" s="3">
        <f t="shared" si="418"/>
        <v>45.539826117842246</v>
      </c>
      <c r="AI889" s="94">
        <f t="shared" si="419"/>
        <v>0</v>
      </c>
    </row>
    <row r="890" spans="17:35">
      <c r="Q890" s="42">
        <f t="shared" si="421"/>
        <v>1.8051671207381783</v>
      </c>
      <c r="AB890" s="10">
        <f t="shared" si="420"/>
        <v>0.40122768716119833</v>
      </c>
      <c r="AC890" s="10">
        <f t="shared" si="417"/>
        <v>0.3002276871611983</v>
      </c>
      <c r="AD890" s="3">
        <f t="shared" si="418"/>
        <v>43.54281177102223</v>
      </c>
      <c r="AI890" s="94">
        <f t="shared" si="419"/>
        <v>0</v>
      </c>
    </row>
    <row r="891" spans="17:35">
      <c r="Q891" s="42">
        <f t="shared" si="421"/>
        <v>1.8058665821335875</v>
      </c>
      <c r="AB891" s="10">
        <f t="shared" si="420"/>
        <v>0.38791513609323441</v>
      </c>
      <c r="AC891" s="10">
        <f t="shared" si="417"/>
        <v>0.28691513609323438</v>
      </c>
      <c r="AD891" s="3">
        <f t="shared" si="418"/>
        <v>41.612057446444432</v>
      </c>
      <c r="AI891" s="94">
        <f t="shared" si="419"/>
        <v>0</v>
      </c>
    </row>
    <row r="892" spans="17:35">
      <c r="Q892" s="42">
        <f t="shared" si="421"/>
        <v>1.8065660435289967</v>
      </c>
      <c r="AB892" s="10">
        <f t="shared" si="420"/>
        <v>0.37504428937820555</v>
      </c>
      <c r="AC892" s="10">
        <f t="shared" si="417"/>
        <v>0.27404428937820557</v>
      </c>
      <c r="AD892" s="3">
        <f t="shared" si="418"/>
        <v>39.745364666889856</v>
      </c>
      <c r="AI892" s="94">
        <f t="shared" si="419"/>
        <v>0</v>
      </c>
    </row>
    <row r="893" spans="17:35">
      <c r="Q893" s="42">
        <f t="shared" si="421"/>
        <v>1.807265504924406</v>
      </c>
      <c r="AB893" s="10">
        <f t="shared" si="420"/>
        <v>0.36260049146779461</v>
      </c>
      <c r="AC893" s="10">
        <f t="shared" si="417"/>
        <v>0.26160049146779463</v>
      </c>
      <c r="AD893" s="3">
        <f t="shared" si="418"/>
        <v>37.940607899607635</v>
      </c>
      <c r="AI893" s="94">
        <f t="shared" si="419"/>
        <v>0</v>
      </c>
    </row>
    <row r="894" spans="17:35">
      <c r="Q894" s="42">
        <f t="shared" si="421"/>
        <v>1.8079649663198152</v>
      </c>
      <c r="AB894" s="10">
        <f t="shared" si="420"/>
        <v>0.35056957307807124</v>
      </c>
      <c r="AC894" s="10">
        <f t="shared" si="417"/>
        <v>0.24956957307807123</v>
      </c>
      <c r="AD894" s="3">
        <f t="shared" si="418"/>
        <v>36.195732136050943</v>
      </c>
      <c r="AI894" s="94">
        <f t="shared" si="419"/>
        <v>0</v>
      </c>
    </row>
    <row r="895" spans="17:35">
      <c r="Q895" s="42">
        <f t="shared" si="421"/>
        <v>1.8086644277152244</v>
      </c>
      <c r="AB895" s="10">
        <f t="shared" si="420"/>
        <v>0.33893783505546299</v>
      </c>
      <c r="AC895" s="10">
        <f t="shared" si="417"/>
        <v>0.23793783505546298</v>
      </c>
      <c r="AD895" s="3">
        <f t="shared" si="418"/>
        <v>34.508750551916314</v>
      </c>
      <c r="AI895" s="94">
        <f t="shared" si="419"/>
        <v>0</v>
      </c>
    </row>
    <row r="896" spans="17:35">
      <c r="Q896" s="42">
        <f t="shared" si="421"/>
        <v>1.8093638891106336</v>
      </c>
      <c r="AB896" s="10">
        <f t="shared" si="420"/>
        <v>0.32769203277804398</v>
      </c>
      <c r="AC896" s="10">
        <f t="shared" si="417"/>
        <v>0.22669203277804398</v>
      </c>
      <c r="AD896" s="3">
        <f t="shared" si="418"/>
        <v>32.877742244821462</v>
      </c>
      <c r="AI896" s="94">
        <f t="shared" si="419"/>
        <v>0</v>
      </c>
    </row>
    <row r="897" spans="15:35">
      <c r="Q897" s="42">
        <f t="shared" si="421"/>
        <v>1.8100633505060428</v>
      </c>
      <c r="AB897" s="10">
        <f t="shared" si="420"/>
        <v>0.31681936107438369</v>
      </c>
      <c r="AC897" s="10">
        <f t="shared" si="417"/>
        <v>0.21581936107438368</v>
      </c>
      <c r="AD897" s="3">
        <f t="shared" si="418"/>
        <v>31.300850047046222</v>
      </c>
      <c r="AI897" s="94">
        <f t="shared" si="419"/>
        <v>0</v>
      </c>
    </row>
    <row r="898" spans="15:35">
      <c r="Q898" s="42">
        <f t="shared" si="421"/>
        <v>1.8107628119014521</v>
      </c>
      <c r="AB898" s="10">
        <f t="shared" si="420"/>
        <v>0.30630743964278051</v>
      </c>
      <c r="AC898" s="10">
        <f t="shared" si="417"/>
        <v>0.2053074396427805</v>
      </c>
      <c r="AD898" s="3">
        <f t="shared" si="418"/>
        <v>29.77627841084561</v>
      </c>
      <c r="AI898" s="94">
        <f t="shared" si="419"/>
        <v>0</v>
      </c>
    </row>
    <row r="899" spans="15:35">
      <c r="Q899" s="42">
        <f t="shared" si="421"/>
        <v>1.8114622732968613</v>
      </c>
      <c r="AB899" s="10">
        <f t="shared" si="420"/>
        <v>0.29614429895427796</v>
      </c>
      <c r="AC899" s="10">
        <f t="shared" si="417"/>
        <v>0.19514429895427796</v>
      </c>
      <c r="AD899" s="3">
        <f t="shared" si="418"/>
        <v>28.302291363927189</v>
      </c>
      <c r="AI899" s="94">
        <f t="shared" si="419"/>
        <v>0</v>
      </c>
    </row>
    <row r="900" spans="15:35">
      <c r="Q900" s="42">
        <f t="shared" si="421"/>
        <v>1.8121617346922705</v>
      </c>
      <c r="AB900" s="10">
        <f t="shared" si="420"/>
        <v>0.28631836662341348</v>
      </c>
      <c r="AC900" s="10">
        <f t="shared" si="417"/>
        <v>0.18531836662341347</v>
      </c>
      <c r="AD900" s="3">
        <f t="shared" si="418"/>
        <v>26.877210532764824</v>
      </c>
      <c r="AI900" s="94">
        <f t="shared" si="419"/>
        <v>0</v>
      </c>
    </row>
    <row r="901" spans="15:35">
      <c r="Q901" s="42">
        <f t="shared" si="421"/>
        <v>1.8128611960876797</v>
      </c>
      <c r="AB901" s="10">
        <f t="shared" si="420"/>
        <v>0.27681845423117923</v>
      </c>
      <c r="AC901" s="10">
        <f t="shared" si="417"/>
        <v>0.17581845423117923</v>
      </c>
      <c r="AD901" s="3">
        <f t="shared" si="418"/>
        <v>25.499413231498075</v>
      </c>
      <c r="AI901" s="94">
        <f t="shared" si="419"/>
        <v>0</v>
      </c>
    </row>
    <row r="902" spans="15:35">
      <c r="Q902" s="42">
        <f t="shared" si="421"/>
        <v>1.8135606574830889</v>
      </c>
      <c r="AB902" s="10">
        <f t="shared" si="420"/>
        <v>0.26763374458519001</v>
      </c>
      <c r="AC902" s="10">
        <f t="shared" si="417"/>
        <v>0.16663374458519001</v>
      </c>
      <c r="AD902" s="3">
        <f t="shared" si="418"/>
        <v>24.167330614240754</v>
      </c>
      <c r="AI902" s="94">
        <f t="shared" si="419"/>
        <v>0</v>
      </c>
    </row>
    <row r="903" spans="15:35">
      <c r="Q903" s="42">
        <f t="shared" si="421"/>
        <v>1.8142601188784981</v>
      </c>
      <c r="AB903" s="10">
        <f t="shared" si="420"/>
        <v>0.25875377940255467</v>
      </c>
      <c r="AC903" s="10">
        <f t="shared" si="417"/>
        <v>0.15775377940255467</v>
      </c>
      <c r="AD903" s="3">
        <f t="shared" si="418"/>
        <v>22.879445888695383</v>
      </c>
      <c r="AI903" s="94">
        <f t="shared" si="419"/>
        <v>0</v>
      </c>
    </row>
    <row r="904" spans="15:35">
      <c r="Q904" s="42">
        <f t="shared" si="421"/>
        <v>1.8149595802739074</v>
      </c>
      <c r="AB904" s="10">
        <f t="shared" si="420"/>
        <v>0.25016844740142274</v>
      </c>
      <c r="AC904" s="10">
        <f t="shared" si="417"/>
        <v>0.14916844740142274</v>
      </c>
      <c r="AD904" s="3">
        <f t="shared" si="418"/>
        <v>21.634292589038832</v>
      </c>
      <c r="AI904" s="94">
        <f t="shared" si="419"/>
        <v>0</v>
      </c>
    </row>
    <row r="905" spans="15:35">
      <c r="Q905" s="42">
        <f t="shared" si="421"/>
        <v>1.8156590416693166</v>
      </c>
      <c r="AB905" s="10">
        <f t="shared" si="420"/>
        <v>0.2418679727876491</v>
      </c>
      <c r="AC905" s="10">
        <f t="shared" si="417"/>
        <v>0.14086797278764909</v>
      </c>
      <c r="AD905" s="3">
        <f t="shared" si="418"/>
        <v>20.430452906112993</v>
      </c>
      <c r="AI905" s="94">
        <f t="shared" si="419"/>
        <v>0</v>
      </c>
    </row>
    <row r="906" spans="15:35">
      <c r="Q906" s="42">
        <f t="shared" si="421"/>
        <v>1.8163585030647258</v>
      </c>
      <c r="AB906" s="10">
        <f t="shared" si="420"/>
        <v>0.23384290412346481</v>
      </c>
      <c r="AC906" s="10">
        <f t="shared" si="417"/>
        <v>0.13284290412346481</v>
      </c>
      <c r="AD906" s="3">
        <f t="shared" si="418"/>
        <v>19.266556073018826</v>
      </c>
      <c r="AI906" s="94">
        <f t="shared" si="419"/>
        <v>0</v>
      </c>
    </row>
    <row r="907" spans="15:35">
      <c r="Q907" s="42">
        <f t="shared" si="421"/>
        <v>1.817057964460135</v>
      </c>
      <c r="Z907" s="2" t="s">
        <v>151</v>
      </c>
      <c r="AA907">
        <v>0.02</v>
      </c>
      <c r="AB907" s="10">
        <f t="shared" si="420"/>
        <v>0.22608410356548164</v>
      </c>
      <c r="AC907" s="10">
        <f t="shared" si="417"/>
        <v>0.12508410356548164</v>
      </c>
      <c r="AD907" s="3">
        <f t="shared" si="418"/>
        <v>18.141276804275801</v>
      </c>
      <c r="AI907" s="94">
        <f t="shared" si="419"/>
        <v>0</v>
      </c>
    </row>
    <row r="908" spans="15:35">
      <c r="Q908" s="42">
        <f t="shared" si="421"/>
        <v>1.8177574258555442</v>
      </c>
      <c r="Z908" s="2" t="s">
        <v>152</v>
      </c>
      <c r="AA908">
        <f>pmaxperc/100*pmax+patm</f>
        <v>0.10120825039562946</v>
      </c>
      <c r="AB908" s="10">
        <f t="shared" si="420"/>
        <v>0.21858273645977369</v>
      </c>
      <c r="AC908" s="10">
        <f t="shared" si="417"/>
        <v>0.11758273645977368</v>
      </c>
      <c r="AD908" s="3">
        <f t="shared" si="418"/>
        <v>17.053333786769208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1.8184568872509534</v>
      </c>
      <c r="Z909" s="7" t="s">
        <v>154</v>
      </c>
      <c r="AA909" s="10">
        <f>AA908-pfinal+0.101</f>
        <v>-9.1220108865602417E-3</v>
      </c>
      <c r="AB909" s="10">
        <f t="shared" si="420"/>
        <v>0.21133026128218971</v>
      </c>
      <c r="AC909" s="10">
        <f t="shared" si="417"/>
        <v>0.1103302612821897</v>
      </c>
      <c r="AD909" s="3">
        <f t="shared" si="418"/>
        <v>16.001488220767179</v>
      </c>
      <c r="AI909" s="94">
        <f t="shared" si="419"/>
        <v>0</v>
      </c>
    </row>
    <row r="910" spans="15:35">
      <c r="Q910" s="42">
        <f t="shared" si="421"/>
        <v>1.8191563486463627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zoomScaleNormal="100" workbookViewId="0">
      <selection activeCell="E24" sqref="E24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4.25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111.9568742932705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475.81671574639961</v>
      </c>
      <c r="D8" s="55" t="s">
        <v>15</v>
      </c>
      <c r="E8" t="s">
        <v>166</v>
      </c>
    </row>
    <row r="9" spans="2:5">
      <c r="B9" s="2" t="s">
        <v>285</v>
      </c>
      <c r="C9" s="83">
        <v>2.5616829820695148</v>
      </c>
      <c r="D9" s="314">
        <f>exprat-1/me*((1+(k-1)/2*me^2)/(1+(k-1)/2))^((k+1)/2/(k-1))</f>
        <v>-2.6083020358669273E-5</v>
      </c>
      <c r="E9" t="s">
        <v>283</v>
      </c>
    </row>
    <row r="10" spans="2:5">
      <c r="B10" s="2" t="s">
        <v>287</v>
      </c>
      <c r="C10" s="83">
        <v>2.5616829820695148</v>
      </c>
      <c r="D10" s="314">
        <f>expratfinal-1/mef*((1+(k-1)/2*mef^2)/(1+(k-1)/2))^((k+1)/2/(k-1))</f>
        <v>-2.6083020358669273E-5</v>
      </c>
      <c r="E10" t="s">
        <v>284</v>
      </c>
    </row>
    <row r="11" spans="2:5">
      <c r="B11" s="2" t="s">
        <v>203</v>
      </c>
      <c r="C11" s="40">
        <f>SQRT(4*aexit/PI())</f>
        <v>24.613586868522965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2.6298839092049349</v>
      </c>
      <c r="D12" s="55"/>
      <c r="E12" t="s">
        <v>170</v>
      </c>
    </row>
    <row r="13" spans="2:5">
      <c r="B13" s="2" t="s">
        <v>167</v>
      </c>
      <c r="C13" s="10">
        <f>AVERAGE(H28:H909)</f>
        <v>2.4549769285110394</v>
      </c>
      <c r="D13" s="55"/>
      <c r="E13" t="s">
        <v>188</v>
      </c>
    </row>
    <row r="14" spans="2:5">
      <c r="B14" s="2" t="s">
        <v>290</v>
      </c>
      <c r="C14" s="10">
        <f>2*ravg*tbout/do</f>
        <v>0.65331222204725137</v>
      </c>
      <c r="E14" t="s">
        <v>289</v>
      </c>
    </row>
    <row r="15" spans="2:5">
      <c r="B15" s="2" t="s">
        <v>171</v>
      </c>
      <c r="C15" s="10">
        <f>MAX(I28:I910)</f>
        <v>1.0440907067433483</v>
      </c>
      <c r="D15" s="55"/>
      <c r="E15" t="s">
        <v>172</v>
      </c>
    </row>
    <row r="16" spans="2:5" ht="13">
      <c r="B16" s="71" t="s">
        <v>194</v>
      </c>
      <c r="C16" s="65">
        <f>MAX(J28:J910)</f>
        <v>133.52141126526692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220.79842481516852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102.1227542157679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133.52141126526692</v>
      </c>
      <c r="L21" s="133" t="s">
        <v>168</v>
      </c>
      <c r="O21" s="131" t="s">
        <v>185</v>
      </c>
      <c r="P21" s="132">
        <f>fmax/4.4482</f>
        <v>30.016953209223264</v>
      </c>
      <c r="Q21" s="133" t="s">
        <v>187</v>
      </c>
    </row>
    <row r="22" spans="2:17">
      <c r="G22" s="110">
        <f>D9</f>
        <v>-2.6083020358669273E-5</v>
      </c>
      <c r="J22" s="134" t="s">
        <v>186</v>
      </c>
      <c r="K22" s="135">
        <f>itot/tthr</f>
        <v>121.42076414523076</v>
      </c>
      <c r="L22" s="136" t="s">
        <v>168</v>
      </c>
      <c r="O22" s="134" t="s">
        <v>186</v>
      </c>
      <c r="P22" s="135">
        <f>itot/tthr/4.4482</f>
        <v>27.296606300353123</v>
      </c>
      <c r="Q22" s="136" t="s">
        <v>187</v>
      </c>
    </row>
    <row r="23" spans="2:17">
      <c r="J23" s="137" t="s">
        <v>158</v>
      </c>
      <c r="K23" s="138">
        <f>tthr</f>
        <v>1.8184568872509534</v>
      </c>
      <c r="L23" s="139" t="s">
        <v>169</v>
      </c>
      <c r="O23" s="137" t="s">
        <v>158</v>
      </c>
      <c r="P23" s="138">
        <f>tthr</f>
        <v>1.8184568872509534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1.1195687429327048E-4</v>
      </c>
      <c r="E28" s="40">
        <f>Pressure!H28</f>
        <v>111.95687429327049</v>
      </c>
      <c r="F28" s="10">
        <f>aexit/E28</f>
        <v>4.25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2.5616829820695148</v>
      </c>
    </row>
    <row r="29" spans="2:17">
      <c r="C29" s="4">
        <f>Pressure!AB29*1000000</f>
        <v>203688.51183862812</v>
      </c>
      <c r="D29" s="78">
        <f>Pressure!I29</f>
        <v>1.1195687429327048E-4</v>
      </c>
      <c r="E29" s="40">
        <f>Pressure!H29</f>
        <v>111.95687429327049</v>
      </c>
      <c r="F29" s="10">
        <f t="shared" ref="F29:F92" si="1">aexit/E29</f>
        <v>4.25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1.0165884828836009</v>
      </c>
      <c r="I29" s="10">
        <f t="shared" ref="I29:I92" si="3">etanoz*SQRT(2*k^2/(k-1)*(2/(k+1))^((k+1)/(k-1))*(1-(G29/C29)^((k-1)/k)))+(G29-patm*1000000)/C29*(aexit/E29)</f>
        <v>0.58970312953858806</v>
      </c>
      <c r="J29" s="4">
        <f t="shared" ref="J29:J92" si="4">I29*D29*C29</f>
        <v>13.447784246084838</v>
      </c>
      <c r="K29" s="4">
        <f t="shared" ref="K29:K92" si="5">J29/4.4482</f>
        <v>3.0231968540274354</v>
      </c>
      <c r="L29" s="42">
        <f>Pressure!Q29</f>
        <v>4.5244588521508198E-3</v>
      </c>
      <c r="M29" s="10">
        <f t="shared" ref="M29:M39" si="6">(J29+J28)/2*(L29-L28)</f>
        <v>3.0421973237006444E-2</v>
      </c>
      <c r="N29" s="10">
        <f>N28-1/834*(me-mef)</f>
        <v>2.5616829820695148</v>
      </c>
    </row>
    <row r="30" spans="2:17">
      <c r="C30" s="4">
        <f>Pressure!AB30*1000000</f>
        <v>285337.29867556237</v>
      </c>
      <c r="D30" s="78">
        <f>Pressure!I30</f>
        <v>1.1195687429327048E-4</v>
      </c>
      <c r="E30" s="40">
        <f>Pressure!H30</f>
        <v>111.95687429327049</v>
      </c>
      <c r="F30" s="10">
        <f t="shared" si="1"/>
        <v>4.25</v>
      </c>
      <c r="G30" s="4">
        <f t="shared" si="0"/>
        <v>101000</v>
      </c>
      <c r="H30" s="42">
        <f t="shared" si="2"/>
        <v>1.1359693573431839</v>
      </c>
      <c r="I30" s="10">
        <f t="shared" si="3"/>
        <v>0.71059054448835612</v>
      </c>
      <c r="J30" s="4">
        <f t="shared" si="4"/>
        <v>22.70015039855512</v>
      </c>
      <c r="K30" s="4">
        <f t="shared" si="5"/>
        <v>5.1032216174081926</v>
      </c>
      <c r="L30" s="42">
        <f>Pressure!Q30</f>
        <v>8.1417614174571808E-3</v>
      </c>
      <c r="M30" s="10">
        <f t="shared" si="6"/>
        <v>6.537900836029141E-2</v>
      </c>
      <c r="N30" s="10">
        <f t="shared" ref="N30:N93" si="7">N29-1/834*(me-mef)</f>
        <v>2.5616829820695148</v>
      </c>
    </row>
    <row r="31" spans="2:17">
      <c r="C31" s="4">
        <f>Pressure!AB31*1000000</f>
        <v>354135.93369275611</v>
      </c>
      <c r="D31" s="78">
        <f>Pressure!I31</f>
        <v>1.1195687429327048E-4</v>
      </c>
      <c r="E31" s="40">
        <f>Pressure!H31</f>
        <v>111.95687429327049</v>
      </c>
      <c r="F31" s="10">
        <f t="shared" si="1"/>
        <v>4.25</v>
      </c>
      <c r="G31" s="4">
        <f t="shared" si="0"/>
        <v>101000</v>
      </c>
      <c r="H31" s="42">
        <f t="shared" si="2"/>
        <v>1.2584192471790714</v>
      </c>
      <c r="I31" s="10">
        <f t="shared" si="3"/>
        <v>0.77617535846271379</v>
      </c>
      <c r="J31" s="4">
        <f t="shared" si="4"/>
        <v>30.773763519817319</v>
      </c>
      <c r="K31" s="4">
        <f t="shared" si="5"/>
        <v>6.918250869973769</v>
      </c>
      <c r="L31" s="42">
        <f>Pressure!Q31</f>
        <v>1.1390283214187381E-2</v>
      </c>
      <c r="M31" s="10">
        <f t="shared" si="6"/>
        <v>8.6855587460153635E-2</v>
      </c>
      <c r="N31" s="10">
        <f t="shared" si="7"/>
        <v>2.5616829820695148</v>
      </c>
    </row>
    <row r="32" spans="2:17">
      <c r="C32" s="4">
        <f>Pressure!AB32*1000000</f>
        <v>413418.43184904754</v>
      </c>
      <c r="D32" s="78">
        <f>Pressure!I32</f>
        <v>1.1195687429327048E-4</v>
      </c>
      <c r="E32" s="40">
        <f>Pressure!H32</f>
        <v>111.95687429327049</v>
      </c>
      <c r="F32" s="10">
        <f t="shared" si="1"/>
        <v>4.25</v>
      </c>
      <c r="G32" s="4">
        <f t="shared" si="0"/>
        <v>101000</v>
      </c>
      <c r="H32" s="42">
        <f t="shared" si="2"/>
        <v>1.3671421035651392</v>
      </c>
      <c r="I32" s="10">
        <f t="shared" si="3"/>
        <v>0.81903152254389855</v>
      </c>
      <c r="J32" s="4">
        <f t="shared" si="4"/>
        <v>37.908903018792117</v>
      </c>
      <c r="K32" s="4">
        <f t="shared" si="5"/>
        <v>8.5223018341783465</v>
      </c>
      <c r="L32" s="42">
        <f>Pressure!Q32</f>
        <v>1.4422497798571809E-2</v>
      </c>
      <c r="M32" s="10">
        <f t="shared" si="6"/>
        <v>0.10413029158639195</v>
      </c>
      <c r="N32" s="10">
        <f t="shared" si="7"/>
        <v>2.5616829820695148</v>
      </c>
    </row>
    <row r="33" spans="3:14">
      <c r="C33" s="4">
        <f>Pressure!AB33*1000000</f>
        <v>465154.06399571249</v>
      </c>
      <c r="D33" s="78">
        <f>Pressure!I33</f>
        <v>1.1195687429327048E-4</v>
      </c>
      <c r="E33" s="40">
        <f>Pressure!H33</f>
        <v>111.95687429327049</v>
      </c>
      <c r="F33" s="10">
        <f t="shared" si="1"/>
        <v>4.25</v>
      </c>
      <c r="G33" s="4">
        <f t="shared" si="0"/>
        <v>101000</v>
      </c>
      <c r="H33" s="42">
        <f t="shared" si="2"/>
        <v>1.462252060746837</v>
      </c>
      <c r="I33" s="10">
        <f t="shared" si="3"/>
        <v>0.8497437119463167</v>
      </c>
      <c r="J33" s="4">
        <f t="shared" si="4"/>
        <v>44.252269046340373</v>
      </c>
      <c r="K33" s="4">
        <f t="shared" si="5"/>
        <v>9.9483541761477401</v>
      </c>
      <c r="L33" s="42">
        <f>Pressure!Q33</f>
        <v>1.7308633875957651E-2</v>
      </c>
      <c r="M33" s="10">
        <f t="shared" si="6"/>
        <v>0.11856416142874235</v>
      </c>
      <c r="N33" s="10">
        <f t="shared" si="7"/>
        <v>2.5616829820695148</v>
      </c>
    </row>
    <row r="34" spans="3:14">
      <c r="C34" s="4">
        <f>Pressure!AB34*1000000</f>
        <v>510685.59269408678</v>
      </c>
      <c r="D34" s="78">
        <f>Pressure!I34</f>
        <v>1.1195687429327048E-4</v>
      </c>
      <c r="E34" s="40">
        <f>Pressure!H34</f>
        <v>111.95687429327049</v>
      </c>
      <c r="F34" s="10">
        <f t="shared" si="1"/>
        <v>4.25</v>
      </c>
      <c r="G34" s="4">
        <f t="shared" si="0"/>
        <v>101000</v>
      </c>
      <c r="H34" s="42">
        <f t="shared" si="2"/>
        <v>1.5455538411496947</v>
      </c>
      <c r="I34" s="10">
        <f t="shared" si="3"/>
        <v>0.87301557251235773</v>
      </c>
      <c r="J34" s="4">
        <f t="shared" si="4"/>
        <v>49.914458195846173</v>
      </c>
      <c r="K34" s="4">
        <f t="shared" si="5"/>
        <v>11.221271119969016</v>
      </c>
      <c r="L34" s="42">
        <f>Pressure!Q34</f>
        <v>2.0088230500519392E-2</v>
      </c>
      <c r="M34" s="10">
        <f t="shared" si="6"/>
        <v>0.13087275859420394</v>
      </c>
      <c r="N34" s="10">
        <f t="shared" si="7"/>
        <v>2.5616829820695148</v>
      </c>
    </row>
    <row r="35" spans="3:14">
      <c r="C35" s="4">
        <f>Pressure!AB35*1000000</f>
        <v>551002.18745776499</v>
      </c>
      <c r="D35" s="78">
        <f>Pressure!I35</f>
        <v>1.1195687429327048E-4</v>
      </c>
      <c r="E35" s="40">
        <f>Pressure!H35</f>
        <v>111.95687429327049</v>
      </c>
      <c r="F35" s="10">
        <f t="shared" si="1"/>
        <v>4.25</v>
      </c>
      <c r="G35" s="4">
        <f t="shared" si="0"/>
        <v>101000</v>
      </c>
      <c r="H35" s="42">
        <f t="shared" si="2"/>
        <v>1.6188159924187617</v>
      </c>
      <c r="I35" s="10">
        <f t="shared" si="3"/>
        <v>0.89132196106053196</v>
      </c>
      <c r="J35" s="4">
        <f t="shared" si="4"/>
        <v>54.984299318436982</v>
      </c>
      <c r="K35" s="4">
        <f t="shared" si="5"/>
        <v>12.361022282819338</v>
      </c>
      <c r="L35" s="42">
        <f>Pressure!Q35</f>
        <v>2.2786244264051687E-2</v>
      </c>
      <c r="M35" s="10">
        <f t="shared" si="6"/>
        <v>0.14150914577548637</v>
      </c>
      <c r="N35" s="10">
        <f t="shared" si="7"/>
        <v>2.5616829820695148</v>
      </c>
    </row>
    <row r="36" spans="3:14">
      <c r="C36" s="4">
        <f>Pressure!AB36*1000000</f>
        <v>586868.47710297769</v>
      </c>
      <c r="D36" s="78">
        <f>Pressure!I36</f>
        <v>1.1195687429327048E-4</v>
      </c>
      <c r="E36" s="40">
        <f>Pressure!H36</f>
        <v>111.95687429327049</v>
      </c>
      <c r="F36" s="10">
        <f t="shared" si="1"/>
        <v>4.25</v>
      </c>
      <c r="G36" s="4">
        <f t="shared" si="0"/>
        <v>101000</v>
      </c>
      <c r="H36" s="42">
        <f t="shared" si="2"/>
        <v>1.6835335439645172</v>
      </c>
      <c r="I36" s="10">
        <f t="shared" si="3"/>
        <v>0.90611398704880974</v>
      </c>
      <c r="J36" s="4">
        <f t="shared" si="4"/>
        <v>59.535277448368973</v>
      </c>
      <c r="K36" s="4">
        <f t="shared" si="5"/>
        <v>13.384127837860028</v>
      </c>
      <c r="L36" s="42">
        <f>Pressure!Q36</f>
        <v>2.5419646809780514E-2</v>
      </c>
      <c r="M36" s="10">
        <f t="shared" si="6"/>
        <v>0.15078807249674731</v>
      </c>
      <c r="N36" s="10">
        <f t="shared" si="7"/>
        <v>2.5616829820695148</v>
      </c>
    </row>
    <row r="37" spans="3:14">
      <c r="C37" s="4">
        <f>Pressure!AB37*1000000</f>
        <v>618895.1510202575</v>
      </c>
      <c r="D37" s="78">
        <f>Pressure!I37</f>
        <v>1.1195687429327048E-4</v>
      </c>
      <c r="E37" s="40">
        <f>Pressure!H37</f>
        <v>111.95687429327049</v>
      </c>
      <c r="F37" s="10">
        <f t="shared" si="1"/>
        <v>4.25</v>
      </c>
      <c r="G37" s="4">
        <f t="shared" si="0"/>
        <v>101000</v>
      </c>
      <c r="H37" s="42">
        <f t="shared" si="2"/>
        <v>1.7409362209912675</v>
      </c>
      <c r="I37" s="10">
        <f t="shared" si="3"/>
        <v>0.91830971043097664</v>
      </c>
      <c r="J37" s="4">
        <f t="shared" si="4"/>
        <v>63.629281861904616</v>
      </c>
      <c r="K37" s="4">
        <f t="shared" si="5"/>
        <v>14.304501115485953</v>
      </c>
      <c r="L37" s="42">
        <f>Pressure!Q37</f>
        <v>2.8000603110979211E-2</v>
      </c>
      <c r="M37" s="10">
        <f t="shared" si="6"/>
        <v>0.15894117271810562</v>
      </c>
      <c r="N37" s="10">
        <f t="shared" si="7"/>
        <v>2.5616829820695148</v>
      </c>
    </row>
    <row r="38" spans="3:14">
      <c r="C38" s="4">
        <f>Pressure!AB38*1000000</f>
        <v>647581.54538783245</v>
      </c>
      <c r="D38" s="78">
        <f>Pressure!I38</f>
        <v>1.1195687429327048E-4</v>
      </c>
      <c r="E38" s="40">
        <f>Pressure!H38</f>
        <v>111.95687429327049</v>
      </c>
      <c r="F38" s="10">
        <f t="shared" si="1"/>
        <v>4.25</v>
      </c>
      <c r="G38" s="4">
        <f t="shared" si="0"/>
        <v>101000</v>
      </c>
      <c r="H38" s="42">
        <f t="shared" si="2"/>
        <v>1.7920351763939197</v>
      </c>
      <c r="I38" s="10">
        <f t="shared" si="3"/>
        <v>0.92852374208356014</v>
      </c>
      <c r="J38" s="4">
        <f t="shared" si="4"/>
        <v>67.319090795789307</v>
      </c>
      <c r="K38" s="4">
        <f t="shared" si="5"/>
        <v>15.134007192974531</v>
      </c>
      <c r="L38" s="42">
        <f>Pressure!Q38</f>
        <v>3.0538180597395471E-2</v>
      </c>
      <c r="M38" s="10">
        <f t="shared" si="6"/>
        <v>0.16614582116950538</v>
      </c>
      <c r="N38" s="10">
        <f t="shared" si="7"/>
        <v>2.5616829820695148</v>
      </c>
    </row>
    <row r="39" spans="3:14">
      <c r="C39" s="4">
        <f>Pressure!AB39*1000000</f>
        <v>673343.20125094266</v>
      </c>
      <c r="D39" s="78">
        <f>Pressure!I39</f>
        <v>1.1195687429327048E-4</v>
      </c>
      <c r="E39" s="40">
        <f>Pressure!H39</f>
        <v>111.95687429327049</v>
      </c>
      <c r="F39" s="10">
        <f t="shared" si="1"/>
        <v>4.25</v>
      </c>
      <c r="G39" s="4">
        <f t="shared" si="0"/>
        <v>101000</v>
      </c>
      <c r="H39" s="42">
        <f t="shared" si="2"/>
        <v>1.837667795935112</v>
      </c>
      <c r="I39" s="10">
        <f t="shared" si="3"/>
        <v>0.9371859603004371</v>
      </c>
      <c r="J39" s="4">
        <f t="shared" si="4"/>
        <v>70.650138621601627</v>
      </c>
      <c r="K39" s="4">
        <f t="shared" si="5"/>
        <v>15.882860173014169</v>
      </c>
      <c r="L39" s="42">
        <f>Pressure!Q39</f>
        <v>3.3039344931467818E-2</v>
      </c>
      <c r="M39" s="10">
        <f t="shared" si="6"/>
        <v>0.17254185790911167</v>
      </c>
      <c r="N39" s="10">
        <f t="shared" si="7"/>
        <v>2.5616829820695148</v>
      </c>
    </row>
    <row r="40" spans="3:14">
      <c r="C40" s="4">
        <f>Pressure!AB40*1000000</f>
        <v>696530.66956390045</v>
      </c>
      <c r="D40" s="78">
        <f>Pressure!I40</f>
        <v>1.1195687429327048E-4</v>
      </c>
      <c r="E40" s="40">
        <f>Pressure!H40</f>
        <v>111.95687429327049</v>
      </c>
      <c r="F40" s="10">
        <f t="shared" si="1"/>
        <v>4.25</v>
      </c>
      <c r="G40" s="4">
        <f t="shared" si="0"/>
        <v>101000</v>
      </c>
      <c r="H40" s="42">
        <f t="shared" si="2"/>
        <v>1.8785337966534734</v>
      </c>
      <c r="I40" s="10">
        <f t="shared" si="3"/>
        <v>0.94460772438538498</v>
      </c>
      <c r="J40" s="4">
        <f t="shared" si="4"/>
        <v>73.661829599730396</v>
      </c>
      <c r="K40" s="4">
        <f t="shared" si="5"/>
        <v>16.559918528782518</v>
      </c>
      <c r="L40" s="42">
        <f>Pressure!Q40</f>
        <v>3.5509576822205756E-2</v>
      </c>
      <c r="M40" s="10">
        <f t="shared" ref="M40:M103" si="8">(J40+J39)/2*(L40-L39)</f>
        <v>0.17824201305774712</v>
      </c>
      <c r="N40" s="10">
        <f t="shared" si="7"/>
        <v>2.5616829820695148</v>
      </c>
    </row>
    <row r="41" spans="3:14">
      <c r="C41" s="4">
        <f>Pressure!AB41*1000000</f>
        <v>717442.8866551331</v>
      </c>
      <c r="D41" s="78">
        <f>Pressure!I41</f>
        <v>1.1195687429327048E-4</v>
      </c>
      <c r="E41" s="40">
        <f>Pressure!H41</f>
        <v>111.95687429327049</v>
      </c>
      <c r="F41" s="10">
        <f t="shared" si="1"/>
        <v>4.25</v>
      </c>
      <c r="G41" s="4">
        <f t="shared" si="0"/>
        <v>101000</v>
      </c>
      <c r="H41" s="42">
        <f t="shared" si="2"/>
        <v>1.9152230820902527</v>
      </c>
      <c r="I41" s="10">
        <f t="shared" si="3"/>
        <v>0.95102107450119944</v>
      </c>
      <c r="J41" s="4">
        <f t="shared" si="4"/>
        <v>76.388545343290488</v>
      </c>
      <c r="K41" s="4">
        <f t="shared" si="5"/>
        <v>17.172911591945166</v>
      </c>
      <c r="L41" s="42">
        <f>Pressure!Q41</f>
        <v>3.7953273077197813E-2</v>
      </c>
      <c r="M41" s="10">
        <f t="shared" si="8"/>
        <v>0.18333876965420706</v>
      </c>
      <c r="N41" s="10">
        <f t="shared" si="7"/>
        <v>2.5616829820695148</v>
      </c>
    </row>
    <row r="42" spans="3:14">
      <c r="C42" s="4">
        <f>Pressure!AB42*1000000</f>
        <v>736337.00953302113</v>
      </c>
      <c r="D42" s="78">
        <f>Pressure!I42</f>
        <v>1.1195687429327048E-4</v>
      </c>
      <c r="E42" s="40">
        <f>Pressure!H42</f>
        <v>111.95687429327049</v>
      </c>
      <c r="F42" s="10">
        <f t="shared" si="1"/>
        <v>4.25</v>
      </c>
      <c r="G42" s="4">
        <f t="shared" si="0"/>
        <v>101000</v>
      </c>
      <c r="H42" s="42">
        <f t="shared" si="2"/>
        <v>1.9482370751020557</v>
      </c>
      <c r="I42" s="10">
        <f t="shared" si="3"/>
        <v>0.95660308694173146</v>
      </c>
      <c r="J42" s="4">
        <f t="shared" si="4"/>
        <v>78.860435728445111</v>
      </c>
      <c r="K42" s="4">
        <f t="shared" si="5"/>
        <v>17.72861735723329</v>
      </c>
      <c r="L42" s="42">
        <f>Pressure!Q42</f>
        <v>4.0374017843414024E-2</v>
      </c>
      <c r="M42" s="10">
        <f t="shared" si="8"/>
        <v>0.1879090791949018</v>
      </c>
      <c r="N42" s="10">
        <f t="shared" si="7"/>
        <v>2.5616829820695148</v>
      </c>
    </row>
    <row r="43" spans="3:14">
      <c r="C43" s="4">
        <f>Pressure!AB43*1000000</f>
        <v>753435.84760886629</v>
      </c>
      <c r="D43" s="78">
        <f>Pressure!I43</f>
        <v>1.1195687429327048E-4</v>
      </c>
      <c r="E43" s="40">
        <f>Pressure!H43</f>
        <v>111.95687429327049</v>
      </c>
      <c r="F43" s="10">
        <f t="shared" si="1"/>
        <v>4.25</v>
      </c>
      <c r="G43" s="4">
        <f t="shared" si="0"/>
        <v>101000</v>
      </c>
      <c r="H43" s="42">
        <f t="shared" si="2"/>
        <v>1.9780051365047835</v>
      </c>
      <c r="I43" s="10">
        <f t="shared" si="3"/>
        <v>0.96149162325726556</v>
      </c>
      <c r="J43" s="4">
        <f t="shared" si="4"/>
        <v>81.104051465651679</v>
      </c>
      <c r="K43" s="4">
        <f t="shared" si="5"/>
        <v>18.233004690807896</v>
      </c>
      <c r="L43" s="42">
        <f>Pressure!Q43</f>
        <v>4.2774772148486961E-2</v>
      </c>
      <c r="M43" s="10">
        <f t="shared" si="8"/>
        <v>0.1920177156450063</v>
      </c>
      <c r="N43" s="10">
        <f t="shared" si="7"/>
        <v>2.5616829820695148</v>
      </c>
    </row>
    <row r="44" spans="3:14">
      <c r="C44" s="4">
        <f>Pressure!AB44*1000000</f>
        <v>768933.60685056215</v>
      </c>
      <c r="D44" s="78">
        <f>Pressure!I44</f>
        <v>1.1195687429327048E-4</v>
      </c>
      <c r="E44" s="40">
        <f>Pressure!H44</f>
        <v>111.95687429327049</v>
      </c>
      <c r="F44" s="10">
        <f t="shared" si="1"/>
        <v>4.25</v>
      </c>
      <c r="G44" s="4">
        <f t="shared" si="0"/>
        <v>101000</v>
      </c>
      <c r="H44" s="42">
        <f t="shared" si="2"/>
        <v>2.0048973236161221</v>
      </c>
      <c r="I44" s="10">
        <f t="shared" si="3"/>
        <v>0.96579586289595698</v>
      </c>
      <c r="J44" s="4">
        <f t="shared" si="4"/>
        <v>83.142857821354028</v>
      </c>
      <c r="K44" s="4">
        <f t="shared" si="5"/>
        <v>18.691348820051711</v>
      </c>
      <c r="L44" s="42">
        <f>Pressure!Q44</f>
        <v>4.5158010054943666E-2</v>
      </c>
      <c r="M44" s="10">
        <f t="shared" si="8"/>
        <v>0.19571973011557389</v>
      </c>
      <c r="N44" s="10">
        <f t="shared" si="7"/>
        <v>2.5616829820695148</v>
      </c>
    </row>
    <row r="45" spans="3:14">
      <c r="C45" s="4">
        <f>Pressure!AB45*1000000</f>
        <v>783000.41513316112</v>
      </c>
      <c r="D45" s="78">
        <f>Pressure!I45</f>
        <v>1.1195687429327048E-4</v>
      </c>
      <c r="E45" s="40">
        <f>Pressure!H45</f>
        <v>111.95687429327049</v>
      </c>
      <c r="F45" s="10">
        <f t="shared" si="1"/>
        <v>4.25</v>
      </c>
      <c r="G45" s="4">
        <f t="shared" si="0"/>
        <v>101000</v>
      </c>
      <c r="H45" s="42">
        <f t="shared" si="2"/>
        <v>2.0292344159604139</v>
      </c>
      <c r="I45" s="10">
        <f t="shared" si="3"/>
        <v>0.96960355274836152</v>
      </c>
      <c r="J45" s="4">
        <f t="shared" si="4"/>
        <v>84.997657207581469</v>
      </c>
      <c r="K45" s="4">
        <f t="shared" si="5"/>
        <v>19.108326335951951</v>
      </c>
      <c r="L45" s="42">
        <f>Pressure!Q45</f>
        <v>4.7525818800691066E-2</v>
      </c>
      <c r="M45" s="10">
        <f t="shared" si="8"/>
        <v>0.19906229099999287</v>
      </c>
      <c r="N45" s="10">
        <f t="shared" si="7"/>
        <v>2.5616829820695148</v>
      </c>
    </row>
    <row r="46" spans="3:14">
      <c r="C46" s="4">
        <f>Pressure!AB46*1000000</f>
        <v>795785.94585344358</v>
      </c>
      <c r="D46" s="78">
        <f>Pressure!I46</f>
        <v>1.1195687429327048E-4</v>
      </c>
      <c r="E46" s="40">
        <f>Pressure!H46</f>
        <v>111.95687429327049</v>
      </c>
      <c r="F46" s="10">
        <f t="shared" si="1"/>
        <v>4.25</v>
      </c>
      <c r="G46" s="4">
        <f t="shared" si="0"/>
        <v>101000</v>
      </c>
      <c r="H46" s="42">
        <f t="shared" si="2"/>
        <v>2.0512958836600799</v>
      </c>
      <c r="I46" s="10">
        <f t="shared" si="3"/>
        <v>0.97298612270570128</v>
      </c>
      <c r="J46" s="4">
        <f t="shared" si="4"/>
        <v>86.686940632856519</v>
      </c>
      <c r="K46" s="4">
        <f t="shared" si="5"/>
        <v>19.488094202791359</v>
      </c>
      <c r="L46" s="42">
        <f>Pressure!Q46</f>
        <v>4.9879973972540882E-2</v>
      </c>
      <c r="M46" s="10">
        <f t="shared" si="8"/>
        <v>0.20208609196651139</v>
      </c>
      <c r="N46" s="10">
        <f t="shared" si="7"/>
        <v>2.5616829820695148</v>
      </c>
    </row>
    <row r="47" spans="3:14">
      <c r="C47" s="4">
        <f>Pressure!AB47*1000000</f>
        <v>807422.36035112187</v>
      </c>
      <c r="D47" s="78">
        <f>Pressure!I47</f>
        <v>1.1195687429327048E-4</v>
      </c>
      <c r="E47" s="40">
        <f>Pressure!H47</f>
        <v>111.95687429327049</v>
      </c>
      <c r="F47" s="10">
        <f t="shared" si="1"/>
        <v>4.25</v>
      </c>
      <c r="G47" s="4">
        <f t="shared" si="0"/>
        <v>101000</v>
      </c>
      <c r="H47" s="42">
        <f t="shared" si="2"/>
        <v>2.0713262906826713</v>
      </c>
      <c r="I47" s="10">
        <f t="shared" si="3"/>
        <v>0.97600237481332131</v>
      </c>
      <c r="J47" s="4">
        <f t="shared" si="4"/>
        <v>88.227182765394232</v>
      </c>
      <c r="K47" s="4">
        <f t="shared" si="5"/>
        <v>19.83435609131654</v>
      </c>
      <c r="L47" s="42">
        <f>Pressure!Q47</f>
        <v>5.2221996955332028E-2</v>
      </c>
      <c r="M47" s="10">
        <f t="shared" si="8"/>
        <v>0.20482644850673493</v>
      </c>
      <c r="N47" s="10">
        <f t="shared" si="7"/>
        <v>2.5616829820695148</v>
      </c>
    </row>
    <row r="48" spans="3:14">
      <c r="C48" s="4">
        <f>Pressure!AB48*1000000</f>
        <v>818026.72631467937</v>
      </c>
      <c r="D48" s="78">
        <f>Pressure!I48</f>
        <v>1.1195687429327048E-4</v>
      </c>
      <c r="E48" s="40">
        <f>Pressure!H48</f>
        <v>111.95687429327049</v>
      </c>
      <c r="F48" s="10">
        <f t="shared" si="1"/>
        <v>4.25</v>
      </c>
      <c r="G48" s="4">
        <f t="shared" si="0"/>
        <v>101000</v>
      </c>
      <c r="H48" s="42">
        <f t="shared" si="2"/>
        <v>2.089540493895377</v>
      </c>
      <c r="I48" s="10">
        <f t="shared" si="3"/>
        <v>0.97870119534143962</v>
      </c>
      <c r="J48" s="4">
        <f t="shared" si="4"/>
        <v>89.633091703050823</v>
      </c>
      <c r="K48" s="4">
        <f t="shared" si="5"/>
        <v>20.150418529528984</v>
      </c>
      <c r="L48" s="42">
        <f>Pressure!Q48</f>
        <v>5.4553199533394894E-2</v>
      </c>
      <c r="M48" s="10">
        <f t="shared" si="8"/>
        <v>0.20731416518790402</v>
      </c>
      <c r="N48" s="10">
        <f t="shared" si="7"/>
        <v>2.5616829820695148</v>
      </c>
    </row>
    <row r="49" spans="3:14">
      <c r="C49" s="4">
        <f>Pressure!AB49*1000000</f>
        <v>827703.02660051116</v>
      </c>
      <c r="D49" s="78">
        <f>Pressure!I49</f>
        <v>1.1195687429327048E-4</v>
      </c>
      <c r="E49" s="40">
        <f>Pressure!H49</f>
        <v>111.95687429327049</v>
      </c>
      <c r="F49" s="10">
        <f t="shared" si="1"/>
        <v>4.25</v>
      </c>
      <c r="G49" s="4">
        <f t="shared" si="0"/>
        <v>101000</v>
      </c>
      <c r="H49" s="42">
        <f t="shared" si="2"/>
        <v>2.1061279051527935</v>
      </c>
      <c r="I49" s="10">
        <f t="shared" si="3"/>
        <v>0.98112358291199553</v>
      </c>
      <c r="J49" s="4">
        <f t="shared" si="4"/>
        <v>90.917821934055382</v>
      </c>
      <c r="K49" s="4">
        <f t="shared" si="5"/>
        <v>20.439238778394717</v>
      </c>
      <c r="L49" s="42">
        <f>Pressure!Q49</f>
        <v>5.6874719005974086E-2</v>
      </c>
      <c r="M49" s="10">
        <f t="shared" si="8"/>
        <v>0.20957623090025301</v>
      </c>
      <c r="N49" s="10">
        <f t="shared" si="7"/>
        <v>2.5616829820695148</v>
      </c>
    </row>
    <row r="50" spans="3:14">
      <c r="C50" s="4">
        <f>Pressure!AB50*1000000</f>
        <v>836543.84335693042</v>
      </c>
      <c r="D50" s="78">
        <f>Pressure!I50</f>
        <v>1.1195687429327048E-4</v>
      </c>
      <c r="E50" s="40">
        <f>Pressure!H50</f>
        <v>111.95687429327049</v>
      </c>
      <c r="F50" s="10">
        <f t="shared" si="1"/>
        <v>4.25</v>
      </c>
      <c r="G50" s="4">
        <f t="shared" si="0"/>
        <v>101000</v>
      </c>
      <c r="H50" s="42">
        <f t="shared" si="2"/>
        <v>2.1212560163646499</v>
      </c>
      <c r="I50" s="10">
        <f t="shared" si="3"/>
        <v>0.98330418855643686</v>
      </c>
      <c r="J50" s="4">
        <f t="shared" si="4"/>
        <v>92.093157072133351</v>
      </c>
      <c r="K50" s="4">
        <f t="shared" si="5"/>
        <v>20.703465912533915</v>
      </c>
      <c r="L50" s="42">
        <f>Pressure!Q50</f>
        <v>5.9187546182474154E-2</v>
      </c>
      <c r="M50" s="10">
        <f t="shared" si="8"/>
        <v>0.21163638292169834</v>
      </c>
      <c r="N50" s="10">
        <f t="shared" si="7"/>
        <v>2.5616829820695148</v>
      </c>
    </row>
    <row r="51" spans="3:14">
      <c r="C51" s="4">
        <f>Pressure!AB51*1000000</f>
        <v>844631.781497041</v>
      </c>
      <c r="D51" s="78">
        <f>Pressure!I51</f>
        <v>1.1195687429327048E-4</v>
      </c>
      <c r="E51" s="40">
        <f>Pressure!H51</f>
        <v>111.95687429327049</v>
      </c>
      <c r="F51" s="10">
        <f t="shared" si="1"/>
        <v>4.25</v>
      </c>
      <c r="G51" s="4">
        <f t="shared" si="0"/>
        <v>101000</v>
      </c>
      <c r="H51" s="42">
        <f t="shared" si="2"/>
        <v>2.1350733387885263</v>
      </c>
      <c r="I51" s="10">
        <f t="shared" si="3"/>
        <v>0.98527250140978573</v>
      </c>
      <c r="J51" s="4">
        <f t="shared" si="4"/>
        <v>93.169667541765918</v>
      </c>
      <c r="K51" s="4">
        <f t="shared" si="5"/>
        <v>20.945476269449646</v>
      </c>
      <c r="L51" s="42">
        <f>Pressure!Q51</f>
        <v>6.1492547953772854E-2</v>
      </c>
      <c r="M51" s="10">
        <f t="shared" si="8"/>
        <v>0.21351556944541908</v>
      </c>
      <c r="N51" s="10">
        <f t="shared" si="7"/>
        <v>2.5616829820695148</v>
      </c>
    </row>
    <row r="52" spans="3:14">
      <c r="C52" s="4">
        <f>Pressure!AB52*1000000</f>
        <v>852040.68056939181</v>
      </c>
      <c r="D52" s="78">
        <f>Pressure!I52</f>
        <v>1.1195687429327048E-4</v>
      </c>
      <c r="E52" s="40">
        <f>Pressure!H52</f>
        <v>111.95687429327049</v>
      </c>
      <c r="F52" s="10">
        <f t="shared" si="1"/>
        <v>4.25</v>
      </c>
      <c r="G52" s="4">
        <f t="shared" si="0"/>
        <v>101000</v>
      </c>
      <c r="H52" s="42">
        <f t="shared" si="2"/>
        <v>2.1477118721926693</v>
      </c>
      <c r="I52" s="10">
        <f t="shared" si="3"/>
        <v>0.98705377307364284</v>
      </c>
      <c r="J52" s="4">
        <f t="shared" si="4"/>
        <v>94.156847330383229</v>
      </c>
      <c r="K52" s="4">
        <f t="shared" si="5"/>
        <v>21.167404192793317</v>
      </c>
      <c r="L52" s="42">
        <f>Pressure!Q52</f>
        <v>6.3790485676201991E-2</v>
      </c>
      <c r="M52" s="10">
        <f t="shared" si="8"/>
        <v>0.21523233246794715</v>
      </c>
      <c r="N52" s="10">
        <f t="shared" si="7"/>
        <v>2.5616829820695148</v>
      </c>
    </row>
    <row r="53" spans="3:14">
      <c r="C53" s="4">
        <f>Pressure!AB53*1000000</f>
        <v>858836.65310494648</v>
      </c>
      <c r="D53" s="78">
        <f>Pressure!I53</f>
        <v>1.1195687429327048E-4</v>
      </c>
      <c r="E53" s="40">
        <f>Pressure!H53</f>
        <v>111.95687429327049</v>
      </c>
      <c r="F53" s="10">
        <f t="shared" si="1"/>
        <v>4.25</v>
      </c>
      <c r="G53" s="4">
        <f t="shared" si="0"/>
        <v>101000</v>
      </c>
      <c r="H53" s="42">
        <f t="shared" si="2"/>
        <v>2.1592891932404328</v>
      </c>
      <c r="I53" s="10">
        <f t="shared" si="3"/>
        <v>0.98866974650953476</v>
      </c>
      <c r="J53" s="4">
        <f t="shared" si="4"/>
        <v>95.063233116848593</v>
      </c>
      <c r="K53" s="4">
        <f t="shared" si="5"/>
        <v>21.371168813643404</v>
      </c>
      <c r="L53" s="42">
        <f>Pressure!Q53</f>
        <v>6.6082030283401122E-2</v>
      </c>
      <c r="M53" s="10">
        <f t="shared" si="8"/>
        <v>0.21680312746131988</v>
      </c>
      <c r="N53" s="10">
        <f t="shared" si="7"/>
        <v>2.5616829820695148</v>
      </c>
    </row>
    <row r="54" spans="3:14">
      <c r="C54" s="4">
        <f>Pressure!AB54*1000000</f>
        <v>865078.97936762159</v>
      </c>
      <c r="D54" s="78">
        <f>Pressure!I54</f>
        <v>1.1195687429327048E-4</v>
      </c>
      <c r="E54" s="40">
        <f>Pressure!H54</f>
        <v>111.95687429327049</v>
      </c>
      <c r="F54" s="10">
        <f t="shared" si="1"/>
        <v>4.25</v>
      </c>
      <c r="G54" s="4">
        <f t="shared" si="0"/>
        <v>101000</v>
      </c>
      <c r="H54" s="42">
        <f t="shared" si="2"/>
        <v>2.169910232822994</v>
      </c>
      <c r="I54" s="10">
        <f t="shared" si="3"/>
        <v>0.99013923682558946</v>
      </c>
      <c r="J54" s="4">
        <f t="shared" si="4"/>
        <v>95.896508462124132</v>
      </c>
      <c r="K54" s="4">
        <f t="shared" si="5"/>
        <v>21.558497473612729</v>
      </c>
      <c r="L54" s="42">
        <f>Pressure!Q54</f>
        <v>6.8367774812735704E-2</v>
      </c>
      <c r="M54" s="10">
        <f t="shared" si="8"/>
        <v>0.21824259231864127</v>
      </c>
      <c r="N54" s="10">
        <f t="shared" si="7"/>
        <v>2.5616829820695148</v>
      </c>
    </row>
    <row r="55" spans="3:14">
      <c r="C55" s="4">
        <f>Pressure!AB55*1000000</f>
        <v>870820.8822949304</v>
      </c>
      <c r="D55" s="78">
        <f>Pressure!I55</f>
        <v>1.1195687429327048E-4</v>
      </c>
      <c r="E55" s="40">
        <f>Pressure!H55</f>
        <v>111.95687429327049</v>
      </c>
      <c r="F55" s="10">
        <f t="shared" si="1"/>
        <v>4.25</v>
      </c>
      <c r="G55" s="4">
        <f t="shared" si="0"/>
        <v>101000</v>
      </c>
      <c r="H55" s="42">
        <f t="shared" si="2"/>
        <v>2.1796687972709754</v>
      </c>
      <c r="I55" s="10">
        <f t="shared" si="3"/>
        <v>0.99147859850769504</v>
      </c>
      <c r="J55" s="4">
        <f t="shared" si="4"/>
        <v>96.663595261304451</v>
      </c>
      <c r="K55" s="4">
        <f t="shared" si="5"/>
        <v>21.730946284183368</v>
      </c>
      <c r="L55" s="42">
        <f>Pressure!Q55</f>
        <v>7.0648244868009358E-2</v>
      </c>
      <c r="M55" s="10">
        <f t="shared" si="8"/>
        <v>0.21956377519083384</v>
      </c>
      <c r="N55" s="10">
        <f t="shared" si="7"/>
        <v>2.5616829820695148</v>
      </c>
    </row>
    <row r="56" spans="3:14">
      <c r="C56" s="4">
        <f>Pressure!AB56*1000000</f>
        <v>876110.20172928122</v>
      </c>
      <c r="D56" s="78">
        <f>Pressure!I56</f>
        <v>1.1195687429327048E-4</v>
      </c>
      <c r="E56" s="40">
        <f>Pressure!H56</f>
        <v>111.95687429327049</v>
      </c>
      <c r="F56" s="10">
        <f t="shared" si="1"/>
        <v>4.25</v>
      </c>
      <c r="G56" s="4">
        <f t="shared" si="0"/>
        <v>101000</v>
      </c>
      <c r="H56" s="42">
        <f t="shared" si="2"/>
        <v>2.188648877108907</v>
      </c>
      <c r="I56" s="10">
        <f t="shared" si="3"/>
        <v>0.99270210463255326</v>
      </c>
      <c r="J56" s="4">
        <f t="shared" si="4"/>
        <v>97.370734272252591</v>
      </c>
      <c r="K56" s="4">
        <f t="shared" si="5"/>
        <v>21.889918230352187</v>
      </c>
      <c r="L56" s="42">
        <f>Pressure!Q56</f>
        <v>7.2923907419451456E-2</v>
      </c>
      <c r="M56" s="10">
        <f t="shared" si="8"/>
        <v>0.22077832870684563</v>
      </c>
      <c r="N56" s="10">
        <f t="shared" si="7"/>
        <v>2.5616829820695148</v>
      </c>
    </row>
    <row r="57" spans="3:14">
      <c r="C57" s="4">
        <f>Pressure!AB57*1000000</f>
        <v>880989.98342146503</v>
      </c>
      <c r="D57" s="78">
        <f>Pressure!I57</f>
        <v>1.1195687429327048E-4</v>
      </c>
      <c r="E57" s="40">
        <f>Pressure!H57</f>
        <v>111.95687429327049</v>
      </c>
      <c r="F57" s="10">
        <f t="shared" si="1"/>
        <v>4.25</v>
      </c>
      <c r="G57" s="4">
        <f t="shared" si="0"/>
        <v>101000</v>
      </c>
      <c r="H57" s="42">
        <f t="shared" si="2"/>
        <v>2.1969257783540077</v>
      </c>
      <c r="I57" s="10">
        <f t="shared" si="3"/>
        <v>0.9938222571664781</v>
      </c>
      <c r="J57" s="4">
        <f t="shared" si="4"/>
        <v>98.023556230154441</v>
      </c>
      <c r="K57" s="4">
        <f t="shared" si="5"/>
        <v>22.036679157896327</v>
      </c>
      <c r="L57" s="42">
        <f>Pressure!Q57</f>
        <v>7.5195178252443345E-2</v>
      </c>
      <c r="M57" s="10">
        <f t="shared" si="8"/>
        <v>0.22189667647563066</v>
      </c>
      <c r="N57" s="10">
        <f t="shared" si="7"/>
        <v>2.5616829820695148</v>
      </c>
    </row>
    <row r="58" spans="3:14">
      <c r="C58" s="4">
        <f>Pressure!AB58*1000000</f>
        <v>885498.99546520808</v>
      </c>
      <c r="D58" s="78">
        <f>Pressure!I58</f>
        <v>1.1195687429327048E-4</v>
      </c>
      <c r="E58" s="40">
        <f>Pressure!H58</f>
        <v>111.95687429327049</v>
      </c>
      <c r="F58" s="10">
        <f t="shared" si="1"/>
        <v>4.25</v>
      </c>
      <c r="G58" s="4">
        <f t="shared" si="0"/>
        <v>101000</v>
      </c>
      <c r="H58" s="42">
        <f t="shared" si="2"/>
        <v>2.2045671046447084</v>
      </c>
      <c r="I58" s="10">
        <f t="shared" si="3"/>
        <v>0.99485004280126077</v>
      </c>
      <c r="J58" s="4">
        <f t="shared" si="4"/>
        <v>98.627144811765234</v>
      </c>
      <c r="K58" s="4">
        <f t="shared" si="5"/>
        <v>22.172371928367706</v>
      </c>
      <c r="L58" s="42">
        <f>Pressure!Q58</f>
        <v>7.7462428309300321E-2</v>
      </c>
      <c r="M58" s="10">
        <f t="shared" si="8"/>
        <v>0.22292815655912826</v>
      </c>
      <c r="N58" s="10">
        <f t="shared" si="7"/>
        <v>2.5616829820695148</v>
      </c>
    </row>
    <row r="59" spans="3:14">
      <c r="C59" s="4">
        <f>Pressure!AB59*1000000</f>
        <v>889672.1825949077</v>
      </c>
      <c r="D59" s="78">
        <f>Pressure!I59</f>
        <v>1.1195687429327048E-4</v>
      </c>
      <c r="E59" s="40">
        <f>Pressure!H59</f>
        <v>111.95687429327049</v>
      </c>
      <c r="F59" s="10">
        <f t="shared" si="1"/>
        <v>4.25</v>
      </c>
      <c r="G59" s="4">
        <f t="shared" si="0"/>
        <v>101000</v>
      </c>
      <c r="H59" s="42">
        <f t="shared" si="2"/>
        <v>2.2116336132272516</v>
      </c>
      <c r="I59" s="10">
        <f t="shared" si="3"/>
        <v>0.99579514537196356</v>
      </c>
      <c r="J59" s="4">
        <f t="shared" si="4"/>
        <v>99.186092513998645</v>
      </c>
      <c r="K59" s="4">
        <f t="shared" si="5"/>
        <v>22.298028981160616</v>
      </c>
      <c r="L59" s="42">
        <f>Pressure!Q59</f>
        <v>7.9725989117510263E-2</v>
      </c>
      <c r="M59" s="10">
        <f t="shared" si="8"/>
        <v>0.22388114567786549</v>
      </c>
      <c r="N59" s="10">
        <f t="shared" si="7"/>
        <v>2.5616829820695148</v>
      </c>
    </row>
    <row r="60" spans="3:14">
      <c r="C60" s="4">
        <f>Pressure!AB60*1000000</f>
        <v>893541.06700770627</v>
      </c>
      <c r="D60" s="78">
        <f>Pressure!I60</f>
        <v>1.1195687429327048E-4</v>
      </c>
      <c r="E60" s="40">
        <f>Pressure!H60</f>
        <v>111.95687429327049</v>
      </c>
      <c r="F60" s="10">
        <f t="shared" si="1"/>
        <v>4.25</v>
      </c>
      <c r="G60" s="4">
        <f t="shared" si="0"/>
        <v>101000</v>
      </c>
      <c r="H60" s="42">
        <f t="shared" si="2"/>
        <v>2.2181799636832786</v>
      </c>
      <c r="I60" s="10">
        <f t="shared" si="3"/>
        <v>0.99666612337942606</v>
      </c>
      <c r="J60" s="4">
        <f t="shared" si="4"/>
        <v>99.70455034906945</v>
      </c>
      <c r="K60" s="4">
        <f t="shared" si="5"/>
        <v>22.414583505478497</v>
      </c>
      <c r="L60" s="42">
        <f>Pressure!Q60</f>
        <v>8.1986157458832448E-2</v>
      </c>
      <c r="M60" s="10">
        <f t="shared" si="8"/>
        <v>0.22476316719216188</v>
      </c>
      <c r="N60" s="10">
        <f t="shared" si="7"/>
        <v>2.5616829820695148</v>
      </c>
    </row>
    <row r="61" spans="3:14">
      <c r="C61" s="4">
        <f>Pressure!AB61*1000000</f>
        <v>897134.10295007087</v>
      </c>
      <c r="D61" s="78">
        <f>Pressure!I61</f>
        <v>1.1195687429327048E-4</v>
      </c>
      <c r="E61" s="40">
        <f>Pressure!H61</f>
        <v>111.95687429327049</v>
      </c>
      <c r="F61" s="10">
        <f t="shared" si="1"/>
        <v>4.25</v>
      </c>
      <c r="G61" s="4">
        <f t="shared" si="0"/>
        <v>101000</v>
      </c>
      <c r="H61" s="42">
        <f t="shared" si="2"/>
        <v>2.2242553749865719</v>
      </c>
      <c r="I61" s="10">
        <f t="shared" si="3"/>
        <v>0.99747055925327843</v>
      </c>
      <c r="J61" s="4">
        <f t="shared" si="4"/>
        <v>100.18627212490078</v>
      </c>
      <c r="K61" s="4">
        <f t="shared" si="5"/>
        <v>22.522879395013888</v>
      </c>
      <c r="L61" s="42">
        <f>Pressure!Q61</f>
        <v>8.4243199403509134E-2</v>
      </c>
      <c r="M61" s="10">
        <f t="shared" si="8"/>
        <v>0.22558098533983592</v>
      </c>
      <c r="N61" s="10">
        <f t="shared" si="7"/>
        <v>2.5616829820695148</v>
      </c>
    </row>
    <row r="62" spans="3:14">
      <c r="C62" s="4">
        <f>Pressure!AB62*1000000</f>
        <v>900476.99115923524</v>
      </c>
      <c r="D62" s="78">
        <f>Pressure!I62</f>
        <v>1.1195687429327048E-4</v>
      </c>
      <c r="E62" s="40">
        <f>Pressure!H62</f>
        <v>111.95687429327049</v>
      </c>
      <c r="F62" s="10">
        <f t="shared" si="1"/>
        <v>4.25</v>
      </c>
      <c r="G62" s="4">
        <f t="shared" si="0"/>
        <v>101000</v>
      </c>
      <c r="H62" s="42">
        <f t="shared" si="2"/>
        <v>2.2299042038384376</v>
      </c>
      <c r="I62" s="10">
        <f t="shared" si="3"/>
        <v>0.99821518556542577</v>
      </c>
      <c r="J62" s="4">
        <f t="shared" si="4"/>
        <v>100.63465396899291</v>
      </c>
      <c r="K62" s="4">
        <f t="shared" si="5"/>
        <v>22.623680133310756</v>
      </c>
      <c r="L62" s="42">
        <f>Pressure!Q62</f>
        <v>8.6497353810327415E-2</v>
      </c>
      <c r="M62" s="10">
        <f t="shared" si="8"/>
        <v>0.22634068776793947</v>
      </c>
      <c r="N62" s="10">
        <f t="shared" si="7"/>
        <v>2.5616829820695148</v>
      </c>
    </row>
    <row r="63" spans="3:14">
      <c r="C63" s="4">
        <f>Pressure!AB63*1000000</f>
        <v>903592.95831245044</v>
      </c>
      <c r="D63" s="78">
        <f>Pressure!I63</f>
        <v>1.1195687429327048E-4</v>
      </c>
      <c r="E63" s="40">
        <f>Pressure!H63</f>
        <v>111.95687429327049</v>
      </c>
      <c r="F63" s="10">
        <f t="shared" si="1"/>
        <v>4.25</v>
      </c>
      <c r="G63" s="4">
        <f t="shared" si="0"/>
        <v>101000</v>
      </c>
      <c r="H63" s="42">
        <f t="shared" si="2"/>
        <v>2.2351664551030308</v>
      </c>
      <c r="I63" s="10">
        <f t="shared" si="3"/>
        <v>0.99890599231676236</v>
      </c>
      <c r="J63" s="4">
        <f t="shared" si="4"/>
        <v>101.05276966189743</v>
      </c>
      <c r="K63" s="4">
        <f t="shared" si="5"/>
        <v>22.717676737084087</v>
      </c>
      <c r="L63" s="42">
        <f>Pressure!Q63</f>
        <v>8.8748835374777527E-2</v>
      </c>
      <c r="M63" s="10">
        <f t="shared" si="8"/>
        <v>0.22704775804319469</v>
      </c>
      <c r="N63" s="10">
        <f t="shared" si="7"/>
        <v>2.5616829820695148</v>
      </c>
    </row>
    <row r="64" spans="3:14">
      <c r="C64" s="4">
        <f>Pressure!AB64*1000000</f>
        <v>906503.00586808275</v>
      </c>
      <c r="D64" s="78">
        <f>Pressure!I64</f>
        <v>1.1195687429327048E-4</v>
      </c>
      <c r="E64" s="40">
        <f>Pressure!H64</f>
        <v>111.95687429327049</v>
      </c>
      <c r="F64" s="10">
        <f t="shared" si="1"/>
        <v>4.25</v>
      </c>
      <c r="G64" s="4">
        <f t="shared" si="0"/>
        <v>101000</v>
      </c>
      <c r="H64" s="42">
        <f t="shared" si="2"/>
        <v>2.2400782334373774</v>
      </c>
      <c r="I64" s="10">
        <f t="shared" si="3"/>
        <v>0.99954831858388349</v>
      </c>
      <c r="J64" s="4">
        <f t="shared" si="4"/>
        <v>101.44340226941232</v>
      </c>
      <c r="K64" s="4">
        <f t="shared" si="5"/>
        <v>22.805494867454772</v>
      </c>
      <c r="L64" s="42">
        <f>Pressure!Q64</f>
        <v>9.0997837292901285E-2</v>
      </c>
      <c r="M64" s="10">
        <f t="shared" si="8"/>
        <v>0.22770713954311694</v>
      </c>
      <c r="N64" s="10">
        <f t="shared" si="7"/>
        <v>2.5616829820695148</v>
      </c>
    </row>
    <row r="65" spans="3:14">
      <c r="C65" s="4">
        <f>Pressure!AB65*1000000</f>
        <v>909226.13204688416</v>
      </c>
      <c r="D65" s="78">
        <f>Pressure!I65</f>
        <v>1.1195687429327048E-4</v>
      </c>
      <c r="E65" s="40">
        <f>Pressure!H65</f>
        <v>111.95687429327049</v>
      </c>
      <c r="F65" s="10">
        <f t="shared" si="1"/>
        <v>4.25</v>
      </c>
      <c r="G65" s="4">
        <f t="shared" si="0"/>
        <v>101000</v>
      </c>
      <c r="H65" s="42">
        <f t="shared" si="2"/>
        <v>2.244672143799733</v>
      </c>
      <c r="I65" s="10">
        <f t="shared" si="3"/>
        <v>1.0001469311644262</v>
      </c>
      <c r="J65" s="4">
        <f t="shared" si="4"/>
        <v>101.80907249769135</v>
      </c>
      <c r="K65" s="4">
        <f t="shared" si="5"/>
        <v>22.887701204462783</v>
      </c>
      <c r="L65" s="42">
        <f>Pressure!Q65</f>
        <v>9.3244533596728588E-2</v>
      </c>
      <c r="M65" s="10">
        <f t="shared" si="8"/>
        <v>0.22832329190150197</v>
      </c>
      <c r="N65" s="10">
        <f t="shared" si="7"/>
        <v>2.5616829820695148</v>
      </c>
    </row>
    <row r="66" spans="3:14">
      <c r="C66" s="4">
        <f>Pressure!AB66*1000000</f>
        <v>911779.53017306281</v>
      </c>
      <c r="D66" s="78">
        <f>Pressure!I66</f>
        <v>1.1195687429327048E-4</v>
      </c>
      <c r="E66" s="40">
        <f>Pressure!H66</f>
        <v>111.95687429327049</v>
      </c>
      <c r="F66" s="10">
        <f t="shared" si="1"/>
        <v>4.25</v>
      </c>
      <c r="G66" s="4">
        <f t="shared" si="0"/>
        <v>101000</v>
      </c>
      <c r="H66" s="42">
        <f t="shared" si="2"/>
        <v>2.2489776473599807</v>
      </c>
      <c r="I66" s="10">
        <f t="shared" si="3"/>
        <v>1.0007060923533675</v>
      </c>
      <c r="J66" s="4">
        <f t="shared" si="4"/>
        <v>102.15206414048069</v>
      </c>
      <c r="K66" s="4">
        <f t="shared" si="5"/>
        <v>22.964809167861311</v>
      </c>
      <c r="L66" s="42">
        <f>Pressure!Q66</f>
        <v>9.5489081207800086E-2</v>
      </c>
      <c r="M66" s="10">
        <f t="shared" si="8"/>
        <v>0.22890024099631825</v>
      </c>
      <c r="N66" s="10">
        <f t="shared" si="7"/>
        <v>2.5616829820695148</v>
      </c>
    </row>
    <row r="67" spans="3:14">
      <c r="C67" s="4">
        <f>Pressure!AB67*1000000</f>
        <v>914178.76615286386</v>
      </c>
      <c r="D67" s="78">
        <f>Pressure!I67</f>
        <v>1.1195687429327048E-4</v>
      </c>
      <c r="E67" s="40">
        <f>Pressure!H67</f>
        <v>111.95687429327049</v>
      </c>
      <c r="F67" s="10">
        <f t="shared" si="1"/>
        <v>4.25</v>
      </c>
      <c r="G67" s="4">
        <f t="shared" si="0"/>
        <v>101000</v>
      </c>
      <c r="H67" s="42">
        <f t="shared" si="2"/>
        <v>2.2530213783773818</v>
      </c>
      <c r="I67" s="10">
        <f t="shared" si="3"/>
        <v>1.0012296185843623</v>
      </c>
      <c r="J67" s="4">
        <f t="shared" si="4"/>
        <v>102.47444694095843</v>
      </c>
      <c r="K67" s="4">
        <f t="shared" si="5"/>
        <v>23.037284056687746</v>
      </c>
      <c r="L67" s="42">
        <f>Pressure!Q67</f>
        <v>9.7731621747670513E-2</v>
      </c>
      <c r="M67" s="10">
        <f t="shared" si="8"/>
        <v>0.22944162331618623</v>
      </c>
      <c r="N67" s="10">
        <f t="shared" si="7"/>
        <v>2.5616829820695148</v>
      </c>
    </row>
    <row r="68" spans="3:14">
      <c r="C68" s="4">
        <f>Pressure!AB68*1000000</f>
        <v>916437.93749712384</v>
      </c>
      <c r="D68" s="78">
        <f>Pressure!I68</f>
        <v>1.1195687429327048E-4</v>
      </c>
      <c r="E68" s="40">
        <f>Pressure!H68</f>
        <v>111.95687429327049</v>
      </c>
      <c r="F68" s="10">
        <f t="shared" si="1"/>
        <v>4.25</v>
      </c>
      <c r="G68" s="4">
        <f t="shared" si="0"/>
        <v>101000</v>
      </c>
      <c r="H68" s="42">
        <f t="shared" si="2"/>
        <v>2.2568274268150419</v>
      </c>
      <c r="I68" s="10">
        <f t="shared" si="3"/>
        <v>1.0017209313548789</v>
      </c>
      <c r="J68" s="4">
        <f t="shared" si="4"/>
        <v>102.77809715076373</v>
      </c>
      <c r="K68" s="4">
        <f t="shared" si="5"/>
        <v>23.105547671139725</v>
      </c>
      <c r="L68" s="42">
        <f>Pressure!Q68</f>
        <v>9.9972283138098403E-2</v>
      </c>
      <c r="M68" s="10">
        <f t="shared" si="8"/>
        <v>0.22995072541670991</v>
      </c>
      <c r="N68" s="10">
        <f t="shared" si="7"/>
        <v>2.5616829820695148</v>
      </c>
    </row>
    <row r="69" spans="3:14">
      <c r="C69" s="4">
        <f>Pressure!AB69*1000000</f>
        <v>918569.81597905979</v>
      </c>
      <c r="D69" s="78">
        <f>Pressure!I69</f>
        <v>1.1195687429327048E-4</v>
      </c>
      <c r="E69" s="40">
        <f>Pressure!H69</f>
        <v>111.95687429327049</v>
      </c>
      <c r="F69" s="10">
        <f t="shared" si="1"/>
        <v>4.25</v>
      </c>
      <c r="G69" s="4">
        <f t="shared" si="0"/>
        <v>101000</v>
      </c>
      <c r="H69" s="42">
        <f t="shared" si="2"/>
        <v>2.2604175907931325</v>
      </c>
      <c r="I69" s="10">
        <f t="shared" si="3"/>
        <v>1.0021831016022458</v>
      </c>
      <c r="J69" s="4">
        <f t="shared" si="4"/>
        <v>103.06471603438169</v>
      </c>
      <c r="K69" s="4">
        <f t="shared" si="5"/>
        <v>23.169982472546579</v>
      </c>
      <c r="L69" s="42">
        <f>Pressure!Q69</f>
        <v>0.10221118101856023</v>
      </c>
      <c r="M69" s="10">
        <f t="shared" si="8"/>
        <v>0.23043051907426146</v>
      </c>
      <c r="N69" s="10">
        <f t="shared" si="7"/>
        <v>2.5616829820695148</v>
      </c>
    </row>
    <row r="70" spans="3:14">
      <c r="C70" s="4">
        <f>Pressure!AB70*1000000</f>
        <v>920585.97575282818</v>
      </c>
      <c r="D70" s="78">
        <f>Pressure!I70</f>
        <v>1.1195687429327048E-4</v>
      </c>
      <c r="E70" s="40">
        <f>Pressure!H70</f>
        <v>111.95687429327049</v>
      </c>
      <c r="F70" s="10">
        <f t="shared" si="1"/>
        <v>4.25</v>
      </c>
      <c r="G70" s="4">
        <f t="shared" si="0"/>
        <v>101000</v>
      </c>
      <c r="H70" s="42">
        <f t="shared" si="2"/>
        <v>2.2638116024259269</v>
      </c>
      <c r="I70" s="10">
        <f t="shared" si="3"/>
        <v>1.0026188884963332</v>
      </c>
      <c r="J70" s="4">
        <f t="shared" si="4"/>
        <v>103.33584653766222</v>
      </c>
      <c r="K70" s="4">
        <f t="shared" si="5"/>
        <v>23.230935330619626</v>
      </c>
      <c r="L70" s="42">
        <f>Pressure!Q70</f>
        <v>0.10444842000455568</v>
      </c>
      <c r="M70" s="10">
        <f t="shared" si="8"/>
        <v>0.23088369265878397</v>
      </c>
      <c r="N70" s="10">
        <f t="shared" si="7"/>
        <v>2.5616829820695148</v>
      </c>
    </row>
    <row r="71" spans="3:14">
      <c r="C71" s="4">
        <f>Pressure!AB71*1000000</f>
        <v>922496.90852971189</v>
      </c>
      <c r="D71" s="78">
        <f>Pressure!I71</f>
        <v>1.1195687429327048E-4</v>
      </c>
      <c r="E71" s="40">
        <f>Pressure!H71</f>
        <v>111.95687429327049</v>
      </c>
      <c r="F71" s="10">
        <f t="shared" si="1"/>
        <v>4.25</v>
      </c>
      <c r="G71" s="4">
        <f t="shared" si="0"/>
        <v>101000</v>
      </c>
      <c r="H71" s="42">
        <f t="shared" si="2"/>
        <v>2.267027330114598</v>
      </c>
      <c r="I71" s="10">
        <f t="shared" si="3"/>
        <v>1.0030307734517716</v>
      </c>
      <c r="J71" s="4">
        <f t="shared" si="4"/>
        <v>103.59288831357564</v>
      </c>
      <c r="K71" s="4">
        <f t="shared" si="5"/>
        <v>23.288720901392843</v>
      </c>
      <c r="L71" s="42">
        <f>Pressure!Q71</f>
        <v>0.10668409480671656</v>
      </c>
      <c r="M71" s="10">
        <f t="shared" si="8"/>
        <v>0.23131267917497186</v>
      </c>
      <c r="N71" s="10">
        <f t="shared" si="7"/>
        <v>2.5616829820695148</v>
      </c>
    </row>
    <row r="72" spans="3:14">
      <c r="C72" s="4">
        <f>Pressure!AB72*1000000</f>
        <v>924312.12721379509</v>
      </c>
      <c r="D72" s="78">
        <f>Pressure!I72</f>
        <v>1.1195687429327048E-4</v>
      </c>
      <c r="E72" s="40">
        <f>Pressure!H72</f>
        <v>111.95687429327049</v>
      </c>
      <c r="F72" s="10">
        <f t="shared" si="1"/>
        <v>4.25</v>
      </c>
      <c r="G72" s="4">
        <f t="shared" si="0"/>
        <v>101000</v>
      </c>
      <c r="H72" s="42">
        <f t="shared" si="2"/>
        <v>2.2700809599683569</v>
      </c>
      <c r="I72" s="10">
        <f t="shared" si="3"/>
        <v>1.0034209900306985</v>
      </c>
      <c r="J72" s="4">
        <f t="shared" si="4"/>
        <v>103.83711127615177</v>
      </c>
      <c r="K72" s="4">
        <f t="shared" si="5"/>
        <v>23.343624674284378</v>
      </c>
      <c r="L72" s="42">
        <f>Pressure!Q72</f>
        <v>0.10891829122785937</v>
      </c>
      <c r="M72" s="10">
        <f t="shared" si="8"/>
        <v>0.23171968136051163</v>
      </c>
      <c r="N72" s="10">
        <f t="shared" si="7"/>
        <v>2.5616829820695148</v>
      </c>
    </row>
    <row r="73" spans="3:14">
      <c r="C73" s="4">
        <f>Pressure!AB73*1000000</f>
        <v>926040.25923136494</v>
      </c>
      <c r="D73" s="78">
        <f>Pressure!I73</f>
        <v>1.1195687429327048E-4</v>
      </c>
      <c r="E73" s="40">
        <f>Pressure!H73</f>
        <v>111.95687429327049</v>
      </c>
      <c r="F73" s="10">
        <f t="shared" si="1"/>
        <v>4.25</v>
      </c>
      <c r="G73" s="4">
        <f t="shared" si="0"/>
        <v>101000</v>
      </c>
      <c r="H73" s="42">
        <f t="shared" si="2"/>
        <v>2.2729871586869153</v>
      </c>
      <c r="I73" s="10">
        <f t="shared" si="3"/>
        <v>1.003791550299556</v>
      </c>
      <c r="J73" s="4">
        <f t="shared" si="4"/>
        <v>104.06966783428396</v>
      </c>
      <c r="K73" s="4">
        <f t="shared" si="5"/>
        <v>23.395905722378483</v>
      </c>
      <c r="L73" s="42">
        <f>Pressure!Q73</f>
        <v>0.11115108705271849</v>
      </c>
      <c r="M73" s="10">
        <f t="shared" si="8"/>
        <v>0.23210669417884425</v>
      </c>
      <c r="N73" s="10">
        <f t="shared" si="7"/>
        <v>2.5616829820695148</v>
      </c>
    </row>
    <row r="74" spans="3:14">
      <c r="C74" s="4">
        <f>Pressure!AB74*1000000</f>
        <v>927689.13064260141</v>
      </c>
      <c r="D74" s="78">
        <f>Pressure!I74</f>
        <v>1.1195687429327048E-4</v>
      </c>
      <c r="E74" s="40">
        <f>Pressure!H74</f>
        <v>111.95687429327049</v>
      </c>
      <c r="F74" s="10">
        <f t="shared" si="1"/>
        <v>4.25</v>
      </c>
      <c r="G74" s="4">
        <f t="shared" si="0"/>
        <v>101000</v>
      </c>
      <c r="H74" s="42">
        <f t="shared" si="2"/>
        <v>2.2757592199454892</v>
      </c>
      <c r="I74" s="10">
        <f t="shared" si="3"/>
        <v>1.0041442681151325</v>
      </c>
      <c r="J74" s="4">
        <f t="shared" si="4"/>
        <v>104.29160394012534</v>
      </c>
      <c r="K74" s="4">
        <f t="shared" si="5"/>
        <v>23.445799186215851</v>
      </c>
      <c r="L74" s="42">
        <f>Pressure!Q74</f>
        <v>0.11338255284307955</v>
      </c>
      <c r="M74" s="10">
        <f t="shared" si="8"/>
        <v>0.23247552500035856</v>
      </c>
      <c r="N74" s="10">
        <f t="shared" si="7"/>
        <v>2.5616829820695148</v>
      </c>
    </row>
    <row r="75" spans="3:14">
      <c r="C75" s="4">
        <f>Pressure!AB75*1000000</f>
        <v>929265.84199848445</v>
      </c>
      <c r="D75" s="78">
        <f>Pressure!I75</f>
        <v>1.1195687429327048E-4</v>
      </c>
      <c r="E75" s="40">
        <f>Pressure!H75</f>
        <v>111.95687429327049</v>
      </c>
      <c r="F75" s="10">
        <f t="shared" si="1"/>
        <v>4.25</v>
      </c>
      <c r="G75" s="4">
        <f t="shared" si="0"/>
        <v>101000</v>
      </c>
      <c r="H75" s="42">
        <f t="shared" si="2"/>
        <v>2.2784091960742963</v>
      </c>
      <c r="I75" s="10">
        <f t="shared" si="3"/>
        <v>1.0044807797424853</v>
      </c>
      <c r="J75" s="4">
        <f t="shared" si="4"/>
        <v>104.5038690720468</v>
      </c>
      <c r="K75" s="4">
        <f t="shared" si="5"/>
        <v>23.493518518062768</v>
      </c>
      <c r="L75" s="42">
        <f>Pressure!Q75</f>
        <v>0.11561275264932905</v>
      </c>
      <c r="M75" s="10">
        <f t="shared" si="8"/>
        <v>0.23282781172875947</v>
      </c>
      <c r="N75" s="10">
        <f t="shared" si="7"/>
        <v>2.5616829820695148</v>
      </c>
    </row>
    <row r="76" spans="3:14">
      <c r="C76" s="4">
        <f>Pressure!AB76*1000000</f>
        <v>930776.83679665253</v>
      </c>
      <c r="D76" s="78">
        <f>Pressure!I76</f>
        <v>1.1195687429327048E-4</v>
      </c>
      <c r="E76" s="40">
        <f>Pressure!H76</f>
        <v>111.95687429327049</v>
      </c>
      <c r="F76" s="10">
        <f t="shared" si="1"/>
        <v>4.25</v>
      </c>
      <c r="G76" s="4">
        <f t="shared" si="0"/>
        <v>101000</v>
      </c>
      <c r="H76" s="42">
        <f t="shared" si="2"/>
        <v>2.2809480166100018</v>
      </c>
      <c r="I76" s="10">
        <f t="shared" si="3"/>
        <v>1.0048025621472987</v>
      </c>
      <c r="J76" s="4">
        <f t="shared" si="4"/>
        <v>104.70732525916841</v>
      </c>
      <c r="K76" s="4">
        <f t="shared" si="5"/>
        <v>23.53925751071634</v>
      </c>
      <c r="L76" s="42">
        <f>Pressure!Q76</f>
        <v>0.11784174464799407</v>
      </c>
      <c r="M76" s="10">
        <f t="shared" si="8"/>
        <v>0.23316503909771619</v>
      </c>
      <c r="N76" s="10">
        <f t="shared" si="7"/>
        <v>2.5616829820695148</v>
      </c>
    </row>
    <row r="77" spans="3:14">
      <c r="C77" s="4">
        <f>Pressure!AB77*1000000</f>
        <v>932227.96329382993</v>
      </c>
      <c r="D77" s="78">
        <f>Pressure!I77</f>
        <v>1.1195687429327048E-4</v>
      </c>
      <c r="E77" s="40">
        <f>Pressure!H77</f>
        <v>111.95687429327049</v>
      </c>
      <c r="F77" s="10">
        <f t="shared" si="1"/>
        <v>4.25</v>
      </c>
      <c r="G77" s="4">
        <f t="shared" si="0"/>
        <v>101000</v>
      </c>
      <c r="H77" s="42">
        <f t="shared" si="2"/>
        <v>2.2833855951097233</v>
      </c>
      <c r="I77" s="10">
        <f t="shared" si="3"/>
        <v>1.0051109492551484</v>
      </c>
      <c r="J77" s="4">
        <f t="shared" si="4"/>
        <v>104.90275524295639</v>
      </c>
      <c r="K77" s="4">
        <f t="shared" si="5"/>
        <v>23.583192132313382</v>
      </c>
      <c r="L77" s="42">
        <f>Pressure!Q77</f>
        <v>0.12006958171361708</v>
      </c>
      <c r="M77" s="10">
        <f t="shared" si="8"/>
        <v>0.23348855333542762</v>
      </c>
      <c r="N77" s="10">
        <f t="shared" si="7"/>
        <v>2.5616829820695148</v>
      </c>
    </row>
    <row r="78" spans="3:14">
      <c r="C78" s="4">
        <f>Pressure!AB78*1000000</f>
        <v>933624.53034936753</v>
      </c>
      <c r="D78" s="78">
        <f>Pressure!I78</f>
        <v>1.1195687429327048E-4</v>
      </c>
      <c r="E78" s="40">
        <f>Pressure!H78</f>
        <v>111.95687429327049</v>
      </c>
      <c r="F78" s="10">
        <f t="shared" si="1"/>
        <v>4.25</v>
      </c>
      <c r="G78" s="4">
        <f t="shared" si="0"/>
        <v>101000</v>
      </c>
      <c r="H78" s="42">
        <f t="shared" si="2"/>
        <v>2.2857309254579472</v>
      </c>
      <c r="I78" s="10">
        <f t="shared" si="3"/>
        <v>1.0054071464285199</v>
      </c>
      <c r="J78" s="4">
        <f t="shared" si="4"/>
        <v>105.0908698613481</v>
      </c>
      <c r="K78" s="4">
        <f t="shared" si="5"/>
        <v>23.62548218635585</v>
      </c>
      <c r="L78" s="42">
        <f>Pressure!Q78</f>
        <v>0.12229631193226247</v>
      </c>
      <c r="M78" s="10">
        <f t="shared" si="8"/>
        <v>0.23379957537132298</v>
      </c>
      <c r="N78" s="10">
        <f t="shared" si="7"/>
        <v>2.5616829820695148</v>
      </c>
    </row>
    <row r="79" spans="3:14">
      <c r="C79" s="4">
        <f>Pressure!AB79*1000000</f>
        <v>934971.35790090205</v>
      </c>
      <c r="D79" s="78">
        <f>Pressure!I79</f>
        <v>1.1195687429327048E-4</v>
      </c>
      <c r="E79" s="40">
        <f>Pressure!H79</f>
        <v>111.95687429327049</v>
      </c>
      <c r="F79" s="10">
        <f t="shared" si="1"/>
        <v>4.25</v>
      </c>
      <c r="G79" s="4">
        <f t="shared" si="0"/>
        <v>101000</v>
      </c>
      <c r="H79" s="42">
        <f t="shared" si="2"/>
        <v>2.2879921687562281</v>
      </c>
      <c r="I79" s="10">
        <f t="shared" si="3"/>
        <v>1.0056922433773883</v>
      </c>
      <c r="J79" s="4">
        <f t="shared" si="4"/>
        <v>105.27231473191011</v>
      </c>
      <c r="K79" s="4">
        <f t="shared" si="5"/>
        <v>23.666272814151817</v>
      </c>
      <c r="L79" s="42">
        <f>Pressure!Q79</f>
        <v>0.12452197906305174</v>
      </c>
      <c r="M79" s="10">
        <f t="shared" si="8"/>
        <v>0.23409921273868517</v>
      </c>
      <c r="N79" s="10">
        <f t="shared" si="7"/>
        <v>2.5616829820695148</v>
      </c>
    </row>
    <row r="80" spans="3:14">
      <c r="C80" s="4">
        <f>Pressure!AB80*1000000</f>
        <v>936272.82260837022</v>
      </c>
      <c r="D80" s="78">
        <f>Pressure!I80</f>
        <v>1.1195687429327048E-4</v>
      </c>
      <c r="E80" s="40">
        <f>Pressure!H80</f>
        <v>111.95687429327049</v>
      </c>
      <c r="F80" s="10">
        <f t="shared" si="1"/>
        <v>4.25</v>
      </c>
      <c r="G80" s="4">
        <f t="shared" si="0"/>
        <v>101000</v>
      </c>
      <c r="H80" s="42">
        <f t="shared" si="2"/>
        <v>2.290176731762847</v>
      </c>
      <c r="I80" s="10">
        <f t="shared" si="3"/>
        <v>1.0059672256896632</v>
      </c>
      <c r="J80" s="4">
        <f t="shared" si="4"/>
        <v>105.44767630258562</v>
      </c>
      <c r="K80" s="4">
        <f t="shared" si="5"/>
        <v>23.705695855084219</v>
      </c>
      <c r="L80" s="42">
        <f>Pressure!Q80</f>
        <v>0.12674662295334974</v>
      </c>
      <c r="M80" s="10">
        <f t="shared" si="8"/>
        <v>0.23438847030927018</v>
      </c>
      <c r="N80" s="10">
        <f t="shared" si="7"/>
        <v>2.5616829820695148</v>
      </c>
    </row>
    <row r="81" spans="3:14">
      <c r="C81" s="4">
        <f>Pressure!AB81*1000000</f>
        <v>937532.89914584626</v>
      </c>
      <c r="D81" s="78">
        <f>Pressure!I81</f>
        <v>1.1195687429327048E-4</v>
      </c>
      <c r="E81" s="40">
        <f>Pressure!H81</f>
        <v>111.95687429327049</v>
      </c>
      <c r="F81" s="10">
        <f t="shared" si="1"/>
        <v>4.25</v>
      </c>
      <c r="G81" s="4">
        <f t="shared" si="0"/>
        <v>101000</v>
      </c>
      <c r="H81" s="42">
        <f t="shared" si="2"/>
        <v>2.2922913377428</v>
      </c>
      <c r="I81" s="10">
        <f t="shared" si="3"/>
        <v>1.006232985142909</v>
      </c>
      <c r="J81" s="4">
        <f t="shared" si="4"/>
        <v>105.61748733157518</v>
      </c>
      <c r="K81" s="4">
        <f t="shared" si="5"/>
        <v>23.743871078543048</v>
      </c>
      <c r="L81" s="42">
        <f>Pressure!Q81</f>
        <v>0.12897027991255636</v>
      </c>
      <c r="M81" s="10">
        <f t="shared" si="8"/>
        <v>0.23466825998059299</v>
      </c>
      <c r="N81" s="10">
        <f t="shared" si="7"/>
        <v>2.5616829820695148</v>
      </c>
    </row>
    <row r="82" spans="3:14">
      <c r="C82" s="4">
        <f>Pressure!AB82*1000000</f>
        <v>938755.19757028192</v>
      </c>
      <c r="D82" s="78">
        <f>Pressure!I82</f>
        <v>1.1195687429327048E-4</v>
      </c>
      <c r="E82" s="40">
        <f>Pressure!H82</f>
        <v>111.95687429327049</v>
      </c>
      <c r="F82" s="10">
        <f t="shared" si="1"/>
        <v>4.25</v>
      </c>
      <c r="G82" s="4">
        <f t="shared" si="0"/>
        <v>101000</v>
      </c>
      <c r="H82" s="42">
        <f t="shared" si="2"/>
        <v>2.2943420904945171</v>
      </c>
      <c r="I82" s="10">
        <f t="shared" si="3"/>
        <v>1.0064903289376024</v>
      </c>
      <c r="J82" s="4">
        <f t="shared" si="4"/>
        <v>105.78223185163046</v>
      </c>
      <c r="K82" s="4">
        <f t="shared" si="5"/>
        <v>23.780907299948396</v>
      </c>
      <c r="L82" s="42">
        <f>Pressure!Q82</f>
        <v>0.13119298304887836</v>
      </c>
      <c r="M82" s="10">
        <f t="shared" si="8"/>
        <v>0.2349394094230508</v>
      </c>
      <c r="N82" s="10">
        <f t="shared" si="7"/>
        <v>2.5616829820695148</v>
      </c>
    </row>
    <row r="83" spans="3:14">
      <c r="C83" s="4">
        <f>Pressure!AB83*1000000</f>
        <v>939942.99715190567</v>
      </c>
      <c r="D83" s="78">
        <f>Pressure!I83</f>
        <v>1.1195687429327048E-4</v>
      </c>
      <c r="E83" s="40">
        <f>Pressure!H83</f>
        <v>111.95687429327049</v>
      </c>
      <c r="F83" s="10">
        <f t="shared" si="1"/>
        <v>4.25</v>
      </c>
      <c r="G83" s="4">
        <f t="shared" si="0"/>
        <v>101000</v>
      </c>
      <c r="H83" s="42">
        <f t="shared" si="2"/>
        <v>2.2963345322374664</v>
      </c>
      <c r="I83" s="10">
        <f t="shared" si="3"/>
        <v>1.00673998797422</v>
      </c>
      <c r="J83" s="4">
        <f t="shared" si="4"/>
        <v>105.94234966849727</v>
      </c>
      <c r="K83" s="4">
        <f t="shared" si="5"/>
        <v>23.816903392045607</v>
      </c>
      <c r="L83" s="42">
        <f>Pressure!Q83</f>
        <v>0.13341476257295334</v>
      </c>
      <c r="M83" s="10">
        <f t="shared" si="8"/>
        <v>0.23520266998238237</v>
      </c>
      <c r="N83" s="10">
        <f t="shared" si="7"/>
        <v>2.5616829820695148</v>
      </c>
    </row>
    <row r="84" spans="3:14">
      <c r="C84" s="4">
        <f>Pressure!AB84*1000000</f>
        <v>941099.27701066353</v>
      </c>
      <c r="D84" s="78">
        <f>Pressure!I84</f>
        <v>1.1195687429327048E-4</v>
      </c>
      <c r="E84" s="40">
        <f>Pressure!H84</f>
        <v>111.95687429327049</v>
      </c>
      <c r="F84" s="10">
        <f t="shared" si="1"/>
        <v>4.25</v>
      </c>
      <c r="G84" s="4">
        <f t="shared" si="0"/>
        <v>101000</v>
      </c>
      <c r="H84" s="42">
        <f t="shared" si="2"/>
        <v>2.2982736959706611</v>
      </c>
      <c r="I84" s="10">
        <f t="shared" si="3"/>
        <v>1.0069826242808826</v>
      </c>
      <c r="J84" s="4">
        <f t="shared" si="4"/>
        <v>106.0982404381602</v>
      </c>
      <c r="K84" s="4">
        <f t="shared" si="5"/>
        <v>23.85194920151077</v>
      </c>
      <c r="L84" s="42">
        <f>Pressure!Q84</f>
        <v>0.13563564607175801</v>
      </c>
      <c r="M84" s="10">
        <f t="shared" si="8"/>
        <v>0.23545872382234029</v>
      </c>
      <c r="N84" s="10">
        <f t="shared" si="7"/>
        <v>2.5616829820695148</v>
      </c>
    </row>
    <row r="85" spans="3:14">
      <c r="C85" s="4">
        <f>Pressure!AB85*1000000</f>
        <v>942226.74386894924</v>
      </c>
      <c r="D85" s="78">
        <f>Pressure!I85</f>
        <v>1.1195687429327048E-4</v>
      </c>
      <c r="E85" s="40">
        <f>Pressure!H85</f>
        <v>111.95687429327049</v>
      </c>
      <c r="F85" s="10">
        <f t="shared" si="1"/>
        <v>4.25</v>
      </c>
      <c r="G85" s="4">
        <f t="shared" si="0"/>
        <v>101000</v>
      </c>
      <c r="H85" s="42">
        <f t="shared" si="2"/>
        <v>2.3001641528494301</v>
      </c>
      <c r="I85" s="10">
        <f t="shared" si="3"/>
        <v>1.0072188376852853</v>
      </c>
      <c r="J85" s="4">
        <f t="shared" si="4"/>
        <v>106.25026736323409</v>
      </c>
      <c r="K85" s="4">
        <f t="shared" si="5"/>
        <v>23.886126379936623</v>
      </c>
      <c r="L85" s="42">
        <f>Pressure!Q85</f>
        <v>0.13785565875585079</v>
      </c>
      <c r="M85" s="10">
        <f t="shared" si="8"/>
        <v>0.23570819038363455</v>
      </c>
      <c r="N85" s="10">
        <f t="shared" si="7"/>
        <v>2.5616829820695148</v>
      </c>
    </row>
    <row r="86" spans="3:14">
      <c r="C86" s="4">
        <f>Pressure!AB86*1000000</f>
        <v>943327.85719854769</v>
      </c>
      <c r="D86" s="78">
        <f>Pressure!I86</f>
        <v>1.1195687429327048E-4</v>
      </c>
      <c r="E86" s="40">
        <f>Pressure!H86</f>
        <v>111.95687429327049</v>
      </c>
      <c r="F86" s="10">
        <f t="shared" si="1"/>
        <v>4.25</v>
      </c>
      <c r="G86" s="4">
        <f t="shared" si="0"/>
        <v>101000</v>
      </c>
      <c r="H86" s="42">
        <f t="shared" si="2"/>
        <v>2.3020100550692018</v>
      </c>
      <c r="I86" s="10">
        <f t="shared" si="3"/>
        <v>1.0074491718130596</v>
      </c>
      <c r="J86" s="4">
        <f t="shared" si="4"/>
        <v>106.39876054473372</v>
      </c>
      <c r="K86" s="4">
        <f t="shared" si="5"/>
        <v>23.919509137344033</v>
      </c>
      <c r="L86" s="42">
        <f>Pressure!Q86</f>
        <v>0.1400748236826615</v>
      </c>
      <c r="M86" s="10">
        <f t="shared" si="8"/>
        <v>0.23595163222687673</v>
      </c>
      <c r="N86" s="10">
        <f t="shared" si="7"/>
        <v>2.5616829820695148</v>
      </c>
    </row>
    <row r="87" spans="3:14">
      <c r="C87" s="4">
        <f>Pressure!AB87*1000000</f>
        <v>944404.85201259877</v>
      </c>
      <c r="D87" s="78">
        <f>Pressure!I87</f>
        <v>1.1195687429327048E-4</v>
      </c>
      <c r="E87" s="40">
        <f>Pressure!H87</f>
        <v>111.95687429327049</v>
      </c>
      <c r="F87" s="10">
        <f t="shared" si="1"/>
        <v>4.25</v>
      </c>
      <c r="G87" s="4">
        <f t="shared" si="0"/>
        <v>101000</v>
      </c>
      <c r="H87" s="42">
        <f t="shared" si="2"/>
        <v>2.3038151746958748</v>
      </c>
      <c r="I87" s="10">
        <f t="shared" si="3"/>
        <v>1.0076741194850658</v>
      </c>
      <c r="J87" s="4">
        <f t="shared" si="4"/>
        <v>106.54402002200018</v>
      </c>
      <c r="K87" s="4">
        <f t="shared" si="5"/>
        <v>23.952164925587919</v>
      </c>
      <c r="L87" s="42">
        <f>Pressure!Q87</f>
        <v>0.14229316195824676</v>
      </c>
      <c r="M87" s="10">
        <f t="shared" si="8"/>
        <v>0.23618956032036981</v>
      </c>
      <c r="N87" s="10">
        <f t="shared" si="7"/>
        <v>2.5616829820695148</v>
      </c>
    </row>
    <row r="88" spans="3:14">
      <c r="C88" s="4">
        <f>Pressure!AB88*1000000</f>
        <v>945459.75952782249</v>
      </c>
      <c r="D88" s="78">
        <f>Pressure!I88</f>
        <v>1.1195687429327048E-4</v>
      </c>
      <c r="E88" s="40">
        <f>Pressure!H88</f>
        <v>111.95687429327049</v>
      </c>
      <c r="F88" s="10">
        <f t="shared" si="1"/>
        <v>4.25</v>
      </c>
      <c r="G88" s="4">
        <f t="shared" si="0"/>
        <v>101000</v>
      </c>
      <c r="H88" s="42">
        <f t="shared" si="2"/>
        <v>2.3055829388364022</v>
      </c>
      <c r="I88" s="10">
        <f t="shared" si="3"/>
        <v>1.0078941275774789</v>
      </c>
      <c r="J88" s="4">
        <f t="shared" si="4"/>
        <v>106.68631853028315</v>
      </c>
      <c r="K88" s="4">
        <f t="shared" si="5"/>
        <v>23.984155058289453</v>
      </c>
      <c r="L88" s="42">
        <f>Pressure!Q88</f>
        <v>0.14451069291966862</v>
      </c>
      <c r="M88" s="10">
        <f t="shared" si="8"/>
        <v>0.23642243882707617</v>
      </c>
      <c r="N88" s="10">
        <f t="shared" si="7"/>
        <v>2.5616829820695148</v>
      </c>
    </row>
    <row r="89" spans="3:14">
      <c r="C89" s="4">
        <f>Pressure!AB89*1000000</f>
        <v>946494.42589991854</v>
      </c>
      <c r="D89" s="78">
        <f>Pressure!I89</f>
        <v>1.1195687429327048E-4</v>
      </c>
      <c r="E89" s="40">
        <f>Pressure!H89</f>
        <v>111.95687429327049</v>
      </c>
      <c r="F89" s="10">
        <f t="shared" si="1"/>
        <v>4.25</v>
      </c>
      <c r="G89" s="4">
        <f t="shared" si="0"/>
        <v>101000</v>
      </c>
      <c r="H89" s="42">
        <f t="shared" si="2"/>
        <v>2.3073164615032544</v>
      </c>
      <c r="I89" s="10">
        <f t="shared" si="3"/>
        <v>1.0081096014011353</v>
      </c>
      <c r="J89" s="4">
        <f t="shared" si="4"/>
        <v>106.82590400260753</v>
      </c>
      <c r="K89" s="4">
        <f t="shared" si="5"/>
        <v>24.015535273280772</v>
      </c>
      <c r="L89" s="42">
        <f>Pressure!Q89</f>
        <v>0.14672743429992546</v>
      </c>
      <c r="M89" s="10">
        <f t="shared" si="8"/>
        <v>0.23665068943963372</v>
      </c>
      <c r="N89" s="10">
        <f t="shared" si="7"/>
        <v>2.5616829820695148</v>
      </c>
    </row>
    <row r="90" spans="3:14">
      <c r="C90" s="4">
        <f>Pressure!AB90*1000000</f>
        <v>947510.52921579138</v>
      </c>
      <c r="D90" s="78">
        <f>Pressure!I90</f>
        <v>1.1195687429327048E-4</v>
      </c>
      <c r="E90" s="40">
        <f>Pressure!H90</f>
        <v>111.95687429327049</v>
      </c>
      <c r="F90" s="10">
        <f t="shared" si="1"/>
        <v>4.25</v>
      </c>
      <c r="G90" s="4">
        <f t="shared" si="0"/>
        <v>101000</v>
      </c>
      <c r="H90" s="42">
        <f t="shared" si="2"/>
        <v>2.309018572491973</v>
      </c>
      <c r="I90" s="10">
        <f t="shared" si="3"/>
        <v>1.0083209086503249</v>
      </c>
      <c r="J90" s="4">
        <f t="shared" si="4"/>
        <v>106.96300184007244</v>
      </c>
      <c r="K90" s="4">
        <f t="shared" si="5"/>
        <v>24.046356242990971</v>
      </c>
      <c r="L90" s="42">
        <f>Pressure!Q90</f>
        <v>0.14894340237716103</v>
      </c>
      <c r="M90" s="10">
        <f t="shared" si="8"/>
        <v>0.23687469530724928</v>
      </c>
      <c r="N90" s="10">
        <f t="shared" si="7"/>
        <v>2.5616829820695148</v>
      </c>
    </row>
    <row r="91" spans="3:14">
      <c r="C91" s="4">
        <f>Pressure!AB91*1000000</f>
        <v>948509.59490713733</v>
      </c>
      <c r="D91" s="78">
        <f>Pressure!I91</f>
        <v>1.1195687429327048E-4</v>
      </c>
      <c r="E91" s="40">
        <f>Pressure!H91</f>
        <v>111.95687429327049</v>
      </c>
      <c r="F91" s="10">
        <f t="shared" si="1"/>
        <v>4.25</v>
      </c>
      <c r="G91" s="4">
        <f t="shared" si="0"/>
        <v>101000</v>
      </c>
      <c r="H91" s="42">
        <f t="shared" si="2"/>
        <v>2.3106918435572261</v>
      </c>
      <c r="I91" s="10">
        <f t="shared" si="3"/>
        <v>1.0085283829653324</v>
      </c>
      <c r="J91" s="4">
        <f t="shared" si="4"/>
        <v>107.09781697224962</v>
      </c>
      <c r="K91" s="4">
        <f t="shared" si="5"/>
        <v>24.076664037644356</v>
      </c>
      <c r="L91" s="42">
        <f>Pressure!Q91</f>
        <v>0.15115861210969719</v>
      </c>
      <c r="M91" s="10">
        <f t="shared" si="8"/>
        <v>0.23709480459385834</v>
      </c>
      <c r="N91" s="10">
        <f t="shared" si="7"/>
        <v>2.5616829820695148</v>
      </c>
    </row>
    <row r="92" spans="3:14">
      <c r="C92" s="4">
        <f>Pressure!AB92*1000000</f>
        <v>949493.00973502744</v>
      </c>
      <c r="D92" s="78">
        <f>Pressure!I92</f>
        <v>1.1195687429327048E-4</v>
      </c>
      <c r="E92" s="40">
        <f>Pressure!H92</f>
        <v>111.95687429327049</v>
      </c>
      <c r="F92" s="10">
        <f t="shared" si="1"/>
        <v>4.25</v>
      </c>
      <c r="G92" s="4">
        <f t="shared" ref="G92:G155" si="9">IF(C92/(1+(k-1)/2*N92^2)^(k/(k-1))&lt;patm*1000000,patm*1000000,C92/(1+(k-1)/2*N92^2)^(k/(k-1)))</f>
        <v>101000</v>
      </c>
      <c r="H92" s="42">
        <f t="shared" si="2"/>
        <v>2.3123386121462857</v>
      </c>
      <c r="I92" s="10">
        <f t="shared" si="3"/>
        <v>1.0087323271483599</v>
      </c>
      <c r="J92" s="4">
        <f t="shared" si="4"/>
        <v>107.23053572742093</v>
      </c>
      <c r="K92" s="4">
        <f t="shared" si="5"/>
        <v>24.106500545708585</v>
      </c>
      <c r="L92" s="42">
        <f>Pressure!Q92</f>
        <v>0.15337307725827751</v>
      </c>
      <c r="M92" s="10">
        <f t="shared" si="8"/>
        <v>0.23731133370302487</v>
      </c>
      <c r="N92" s="10">
        <f t="shared" si="7"/>
        <v>2.5616829820695148</v>
      </c>
    </row>
    <row r="93" spans="3:14">
      <c r="C93" s="4">
        <f>Pressure!AB93*1000000</f>
        <v>950462.03447982739</v>
      </c>
      <c r="D93" s="78">
        <f>Pressure!I93</f>
        <v>1.1195687429327048E-4</v>
      </c>
      <c r="E93" s="40">
        <f>Pressure!H93</f>
        <v>111.95687429327049</v>
      </c>
      <c r="F93" s="10">
        <f t="shared" ref="F93:F156" si="10">aexit/E93</f>
        <v>4.25</v>
      </c>
      <c r="G93" s="4">
        <f t="shared" si="9"/>
        <v>101000</v>
      </c>
      <c r="H93" s="42">
        <f t="shared" ref="H93:H156" si="11">1/(((k+1)/2)^(1/(k-1))*(patm*1000000/C93)^(1/k)*SQRT((k+1)/(k-1)*(1-(patm*1000000/C93)^((k-1)/k))))</f>
        <v>2.3139610029219737</v>
      </c>
      <c r="I93" s="10">
        <f t="shared" ref="I93:I156" si="12">etanoz*SQRT(2*k^2/(k-1)*(2/(k+1))^((k+1)/(k-1))*(1-(G93/C93)^((k-1)/k)))+(G93-patm*1000000)/C93*(aexit/E93)</f>
        <v>1.0089330160679519</v>
      </c>
      <c r="J93" s="4">
        <f t="shared" ref="J93:J156" si="13">I93*D93*C93</f>
        <v>107.36132753039966</v>
      </c>
      <c r="K93" s="4">
        <f t="shared" ref="K93:K156" si="14">J93/4.4482</f>
        <v>24.135903855581958</v>
      </c>
      <c r="L93" s="42">
        <f>Pressure!Q93</f>
        <v>0.1555868104967657</v>
      </c>
      <c r="M93" s="10">
        <f t="shared" si="8"/>
        <v>0.23752457020147574</v>
      </c>
      <c r="N93" s="10">
        <f t="shared" si="7"/>
        <v>2.5616829820695148</v>
      </c>
    </row>
    <row r="94" spans="3:14">
      <c r="C94" s="4">
        <f>Pressure!AB94*1000000</f>
        <v>951417.81545797328</v>
      </c>
      <c r="D94" s="78">
        <f>Pressure!I94</f>
        <v>1.1195687429327048E-4</v>
      </c>
      <c r="E94" s="40">
        <f>Pressure!H94</f>
        <v>111.95687429327049</v>
      </c>
      <c r="F94" s="10">
        <f t="shared" si="10"/>
        <v>4.25</v>
      </c>
      <c r="G94" s="4">
        <f t="shared" si="9"/>
        <v>101000</v>
      </c>
      <c r="H94" s="42">
        <f t="shared" si="11"/>
        <v>2.3155609472845931</v>
      </c>
      <c r="I94" s="10">
        <f t="shared" si="12"/>
        <v>1.0091306992832769</v>
      </c>
      <c r="J94" s="4">
        <f t="shared" si="13"/>
        <v>107.49034644400791</v>
      </c>
      <c r="K94" s="4">
        <f t="shared" si="14"/>
        <v>24.164908602132979</v>
      </c>
      <c r="L94" s="42">
        <f>Pressure!Q94</f>
        <v>0.15779982351241756</v>
      </c>
      <c r="M94" s="10">
        <f t="shared" si="8"/>
        <v>0.23773477546997637</v>
      </c>
      <c r="N94" s="10">
        <f t="shared" ref="N94:N157" si="15">N93-1/834*(me-mef)</f>
        <v>2.5616829820695148</v>
      </c>
    </row>
    <row r="95" spans="3:14">
      <c r="C95" s="4">
        <f>Pressure!AB95*1000000</f>
        <v>952361.39497613919</v>
      </c>
      <c r="D95" s="78">
        <f>Pressure!I95</f>
        <v>1.1195687429327048E-4</v>
      </c>
      <c r="E95" s="40">
        <f>Pressure!H95</f>
        <v>111.95687429327049</v>
      </c>
      <c r="F95" s="10">
        <f t="shared" si="10"/>
        <v>4.25</v>
      </c>
      <c r="G95" s="4">
        <f t="shared" si="9"/>
        <v>101000</v>
      </c>
      <c r="H95" s="42">
        <f t="shared" si="11"/>
        <v>2.3171402010830437</v>
      </c>
      <c r="I95" s="10">
        <f t="shared" si="12"/>
        <v>1.0093256034164144</v>
      </c>
      <c r="J95" s="4">
        <f t="shared" si="13"/>
        <v>107.61773256885023</v>
      </c>
      <c r="K95" s="4">
        <f t="shared" si="14"/>
        <v>24.193546281383533</v>
      </c>
      <c r="L95" s="42">
        <f>Pressure!Q95</f>
        <v>0.1600121270967319</v>
      </c>
      <c r="M95" s="10">
        <f t="shared" si="8"/>
        <v>0.23794218710755977</v>
      </c>
      <c r="N95" s="10">
        <f t="shared" si="15"/>
        <v>2.5616829820695148</v>
      </c>
    </row>
    <row r="96" spans="3:14">
      <c r="C96" s="4">
        <f>Pressure!AB96*1000000</f>
        <v>953293.7208214337</v>
      </c>
      <c r="D96" s="78">
        <f>Pressure!I96</f>
        <v>1.1195687429327048E-4</v>
      </c>
      <c r="E96" s="40">
        <f>Pressure!H96</f>
        <v>111.95687429327049</v>
      </c>
      <c r="F96" s="10">
        <f t="shared" si="10"/>
        <v>4.25</v>
      </c>
      <c r="G96" s="4">
        <f t="shared" si="9"/>
        <v>101000</v>
      </c>
      <c r="H96" s="42">
        <f t="shared" si="11"/>
        <v>2.3187003606846721</v>
      </c>
      <c r="I96" s="10">
        <f t="shared" si="12"/>
        <v>1.0095179342975369</v>
      </c>
      <c r="J96" s="4">
        <f t="shared" si="13"/>
        <v>107.74361331445817</v>
      </c>
      <c r="K96" s="4">
        <f t="shared" si="14"/>
        <v>24.221845536274937</v>
      </c>
      <c r="L96" s="42">
        <f>Pressure!Q96</f>
        <v>0.16222373122778544</v>
      </c>
      <c r="M96" s="10">
        <f t="shared" si="8"/>
        <v>0.23814702111238703</v>
      </c>
      <c r="N96" s="10">
        <f t="shared" si="15"/>
        <v>2.5616829820695148</v>
      </c>
    </row>
    <row r="97" spans="3:14">
      <c r="C97" s="4">
        <f>Pressure!AB97*1000000</f>
        <v>954215.65487816324</v>
      </c>
      <c r="D97" s="78">
        <f>Pressure!I97</f>
        <v>1.1195687429327048E-4</v>
      </c>
      <c r="E97" s="40">
        <f>Pressure!H97</f>
        <v>111.95687429327049</v>
      </c>
      <c r="F97" s="10">
        <f t="shared" si="10"/>
        <v>4.25</v>
      </c>
      <c r="G97" s="4">
        <f t="shared" si="9"/>
        <v>101000</v>
      </c>
      <c r="H97" s="42">
        <f t="shared" si="11"/>
        <v>2.320242877559175</v>
      </c>
      <c r="I97" s="10">
        <f t="shared" si="12"/>
        <v>1.0097078789055436</v>
      </c>
      <c r="J97" s="4">
        <f t="shared" si="13"/>
        <v>107.86810455382223</v>
      </c>
      <c r="K97" s="4">
        <f t="shared" si="14"/>
        <v>24.2498324162183</v>
      </c>
      <c r="L97" s="42">
        <f>Pressure!Q97</f>
        <v>0.16443464514486675</v>
      </c>
      <c r="M97" s="10">
        <f t="shared" si="8"/>
        <v>0.2383494738603949</v>
      </c>
      <c r="N97" s="10">
        <f t="shared" si="15"/>
        <v>2.5616829820695148</v>
      </c>
    </row>
    <row r="98" spans="3:14">
      <c r="C98" s="4">
        <f>Pressure!AB98*1000000</f>
        <v>955127.98095236742</v>
      </c>
      <c r="D98" s="78">
        <f>Pressure!I98</f>
        <v>1.1195687429327048E-4</v>
      </c>
      <c r="E98" s="40">
        <f>Pressure!H98</f>
        <v>111.95687429327049</v>
      </c>
      <c r="F98" s="10">
        <f t="shared" si="10"/>
        <v>4.25</v>
      </c>
      <c r="G98" s="4">
        <f t="shared" si="9"/>
        <v>101000</v>
      </c>
      <c r="H98" s="42">
        <f t="shared" si="11"/>
        <v>2.3217690715157246</v>
      </c>
      <c r="I98" s="10">
        <f t="shared" si="12"/>
        <v>1.0098956071242124</v>
      </c>
      <c r="J98" s="4">
        <f t="shared" si="13"/>
        <v>107.99131167209832</v>
      </c>
      <c r="K98" s="4">
        <f t="shared" si="14"/>
        <v>24.27753061285426</v>
      </c>
      <c r="L98" s="42">
        <f>Pressure!Q98</f>
        <v>0.16664487741614367</v>
      </c>
      <c r="M98" s="10">
        <f t="shared" si="8"/>
        <v>0.23854972390076362</v>
      </c>
      <c r="N98" s="10">
        <f t="shared" si="15"/>
        <v>2.5616829820695148</v>
      </c>
    </row>
    <row r="99" spans="3:14">
      <c r="C99" s="4">
        <f>Pressure!AB99*1000000</f>
        <v>956031.41187763424</v>
      </c>
      <c r="D99" s="78">
        <f>Pressure!I99</f>
        <v>1.1195687429327048E-4</v>
      </c>
      <c r="E99" s="40">
        <f>Pressure!H99</f>
        <v>111.95687429327049</v>
      </c>
      <c r="F99" s="10">
        <f t="shared" si="10"/>
        <v>4.25</v>
      </c>
      <c r="G99" s="4">
        <f t="shared" si="9"/>
        <v>101000</v>
      </c>
      <c r="H99" s="42">
        <f t="shared" si="11"/>
        <v>2.3232801427191365</v>
      </c>
      <c r="I99" s="10">
        <f t="shared" si="12"/>
        <v>1.0100812733318669</v>
      </c>
      <c r="J99" s="4">
        <f t="shared" si="13"/>
        <v>108.11333051926074</v>
      </c>
      <c r="K99" s="4">
        <f t="shared" si="14"/>
        <v>24.304961674218951</v>
      </c>
      <c r="L99" s="42">
        <f>Pressure!Q99</f>
        <v>0.16885443600002661</v>
      </c>
      <c r="M99" s="10">
        <f t="shared" si="8"/>
        <v>0.23874793358543464</v>
      </c>
      <c r="N99" s="10">
        <f t="shared" si="15"/>
        <v>2.5616829820695148</v>
      </c>
    </row>
    <row r="100" spans="3:14">
      <c r="C100" s="4">
        <f>Pressure!AB100*1000000</f>
        <v>956926.59596924123</v>
      </c>
      <c r="D100" s="78">
        <f>Pressure!I100</f>
        <v>1.1195687429327048E-4</v>
      </c>
      <c r="E100" s="40">
        <f>Pressure!H100</f>
        <v>111.95687429327049</v>
      </c>
      <c r="F100" s="10">
        <f t="shared" si="10"/>
        <v>4.25</v>
      </c>
      <c r="G100" s="4">
        <f t="shared" si="9"/>
        <v>101000</v>
      </c>
      <c r="H100" s="42">
        <f t="shared" si="11"/>
        <v>2.3247771825996759</v>
      </c>
      <c r="I100" s="10">
        <f t="shared" si="12"/>
        <v>1.0102650178408235</v>
      </c>
      <c r="J100" s="4">
        <f t="shared" si="13"/>
        <v>108.23424827562401</v>
      </c>
      <c r="K100" s="4">
        <f t="shared" si="14"/>
        <v>24.332145199321975</v>
      </c>
      <c r="L100" s="42">
        <f>Pressure!Q100</f>
        <v>0.17106332830082532</v>
      </c>
      <c r="M100" s="10">
        <f t="shared" si="8"/>
        <v>0.23894425054823151</v>
      </c>
      <c r="N100" s="10">
        <f t="shared" si="15"/>
        <v>2.5616829820695148</v>
      </c>
    </row>
    <row r="101" spans="3:14">
      <c r="C101" s="4">
        <f>Pressure!AB101*1000000</f>
        <v>957814.12288668263</v>
      </c>
      <c r="D101" s="78">
        <f>Pressure!I101</f>
        <v>1.1195687429327048E-4</v>
      </c>
      <c r="E101" s="40">
        <f>Pressure!H101</f>
        <v>111.95687429327049</v>
      </c>
      <c r="F101" s="10">
        <f t="shared" si="10"/>
        <v>4.25</v>
      </c>
      <c r="G101" s="4">
        <f t="shared" si="9"/>
        <v>101000</v>
      </c>
      <c r="H101" s="42">
        <f t="shared" si="11"/>
        <v>2.3262611837590983</v>
      </c>
      <c r="I101" s="10">
        <f t="shared" si="12"/>
        <v>1.0104469682010975</v>
      </c>
      <c r="J101" s="4">
        <f t="shared" si="13"/>
        <v>108.35414423822984</v>
      </c>
      <c r="K101" s="4">
        <f t="shared" si="14"/>
        <v>24.359099014934095</v>
      </c>
      <c r="L101" s="42">
        <f>Pressure!Q101</f>
        <v>0.17327156121923826</v>
      </c>
      <c r="M101" s="10">
        <f t="shared" si="8"/>
        <v>0.23913880904761672</v>
      </c>
      <c r="N101" s="10">
        <f t="shared" si="15"/>
        <v>2.5616829820695148</v>
      </c>
    </row>
    <row r="102" spans="3:14">
      <c r="C102" s="4">
        <f>Pressure!AB102*1000000</f>
        <v>958694.52895956894</v>
      </c>
      <c r="D102" s="78">
        <f>Pressure!I102</f>
        <v>1.1195687429327048E-4</v>
      </c>
      <c r="E102" s="40">
        <f>Pressure!H102</f>
        <v>111.95687429327049</v>
      </c>
      <c r="F102" s="10">
        <f t="shared" si="10"/>
        <v>4.25</v>
      </c>
      <c r="G102" s="4">
        <f t="shared" si="9"/>
        <v>101000</v>
      </c>
      <c r="H102" s="42">
        <f t="shared" si="11"/>
        <v>2.3277330489667185</v>
      </c>
      <c r="I102" s="10">
        <f t="shared" si="12"/>
        <v>1.0106272403815055</v>
      </c>
      <c r="J102" s="4">
        <f t="shared" si="13"/>
        <v>108.47309053542651</v>
      </c>
      <c r="K102" s="4">
        <f t="shared" si="14"/>
        <v>24.38583933623185</v>
      </c>
      <c r="L102" s="42">
        <f>Pressure!Q102</f>
        <v>0.17547914119816227</v>
      </c>
      <c r="M102" s="10">
        <f t="shared" si="8"/>
        <v>0.2393317311858901</v>
      </c>
      <c r="N102" s="10">
        <f t="shared" si="15"/>
        <v>2.5616829820695148</v>
      </c>
    </row>
    <row r="103" spans="3:14">
      <c r="C103" s="4">
        <f>Pressure!AB103*1000000</f>
        <v>959568.30202648393</v>
      </c>
      <c r="D103" s="78">
        <f>Pressure!I103</f>
        <v>1.1195687429327048E-4</v>
      </c>
      <c r="E103" s="40">
        <f>Pressure!H103</f>
        <v>111.95687429327049</v>
      </c>
      <c r="F103" s="10">
        <f t="shared" si="10"/>
        <v>4.25</v>
      </c>
      <c r="G103" s="4">
        <f t="shared" si="9"/>
        <v>101000</v>
      </c>
      <c r="H103" s="42">
        <f t="shared" si="11"/>
        <v>2.329193599330027</v>
      </c>
      <c r="I103" s="10">
        <f t="shared" si="12"/>
        <v>1.0108059398399465</v>
      </c>
      <c r="J103" s="4">
        <f t="shared" si="13"/>
        <v>108.5911527762525</v>
      </c>
      <c r="K103" s="4">
        <f t="shared" si="14"/>
        <v>24.412380912785508</v>
      </c>
      <c r="L103" s="42">
        <f>Pressure!Q103</f>
        <v>0.17768607426426225</v>
      </c>
      <c r="M103" s="10">
        <f t="shared" si="8"/>
        <v>0.239523128016258</v>
      </c>
      <c r="N103" s="10">
        <f t="shared" si="15"/>
        <v>2.5616829820695148</v>
      </c>
    </row>
    <row r="104" spans="3:14">
      <c r="C104" s="4">
        <f>Pressure!AB104*1000000</f>
        <v>960435.88583150692</v>
      </c>
      <c r="D104" s="78">
        <f>Pressure!I104</f>
        <v>1.1195687429327048E-4</v>
      </c>
      <c r="E104" s="40">
        <f>Pressure!H104</f>
        <v>111.95687429327049</v>
      </c>
      <c r="F104" s="10">
        <f t="shared" si="10"/>
        <v>4.25</v>
      </c>
      <c r="G104" s="4">
        <f t="shared" si="9"/>
        <v>101000</v>
      </c>
      <c r="H104" s="42">
        <f t="shared" si="11"/>
        <v>2.3306435817160134</v>
      </c>
      <c r="I104" s="10">
        <f t="shared" si="12"/>
        <v>1.0109831624934165</v>
      </c>
      <c r="J104" s="4">
        <f t="shared" si="13"/>
        <v>108.70839064058755</v>
      </c>
      <c r="K104" s="4">
        <f t="shared" si="14"/>
        <v>24.438737161230961</v>
      </c>
      <c r="L104" s="42">
        <f>Pressure!Q104</f>
        <v>0.17989236606569906</v>
      </c>
      <c r="M104" s="10">
        <f t="shared" ref="M104:M167" si="16">(J104+J103)/2*(L104-L103)</f>
        <v>0.23971310054826761</v>
      </c>
      <c r="N104" s="10">
        <f t="shared" si="15"/>
        <v>2.5616829820695148</v>
      </c>
    </row>
    <row r="105" spans="3:14">
      <c r="C105" s="4">
        <f>Pressure!AB105*1000000</f>
        <v>961297.68401957094</v>
      </c>
      <c r="D105" s="78">
        <f>Pressure!I105</f>
        <v>1.1195687429327048E-4</v>
      </c>
      <c r="E105" s="40">
        <f>Pressure!H105</f>
        <v>111.95687429327049</v>
      </c>
      <c r="F105" s="10">
        <f t="shared" si="10"/>
        <v>4.25</v>
      </c>
      <c r="G105" s="4">
        <f t="shared" si="9"/>
        <v>101000</v>
      </c>
      <c r="H105" s="42">
        <f t="shared" si="11"/>
        <v>2.3320836754932368</v>
      </c>
      <c r="I105" s="10">
        <f t="shared" si="12"/>
        <v>1.0111589955974074</v>
      </c>
      <c r="J105" s="4">
        <f t="shared" si="13"/>
        <v>108.82485841556809</v>
      </c>
      <c r="K105" s="4">
        <f t="shared" si="14"/>
        <v>24.464920285861268</v>
      </c>
      <c r="L105" s="42">
        <f>Pressure!Q105</f>
        <v>0.18209802190637528</v>
      </c>
      <c r="M105" s="10">
        <f t="shared" si="16"/>
        <v>0.23990174066099265</v>
      </c>
      <c r="N105" s="10">
        <f t="shared" si="15"/>
        <v>2.5616829820695148</v>
      </c>
    </row>
    <row r="106" spans="3:14">
      <c r="C106" s="4">
        <f>Pressure!AB106*1000000</f>
        <v>962154.06376725575</v>
      </c>
      <c r="D106" s="78">
        <f>Pressure!I106</f>
        <v>1.1195687429327048E-4</v>
      </c>
      <c r="E106" s="40">
        <f>Pressure!H106</f>
        <v>111.95687429327049</v>
      </c>
      <c r="F106" s="10">
        <f t="shared" si="10"/>
        <v>4.25</v>
      </c>
      <c r="G106" s="4">
        <f t="shared" si="9"/>
        <v>101000</v>
      </c>
      <c r="H106" s="42">
        <f t="shared" si="11"/>
        <v>2.3335144986568994</v>
      </c>
      <c r="I106" s="10">
        <f t="shared" si="12"/>
        <v>1.0113335185432444</v>
      </c>
      <c r="J106" s="4">
        <f t="shared" si="13"/>
        <v>108.94060548315423</v>
      </c>
      <c r="K106" s="4">
        <f t="shared" si="14"/>
        <v>24.490941388236642</v>
      </c>
      <c r="L106" s="42">
        <f>Pressure!Q106</f>
        <v>0.1843030467770243</v>
      </c>
      <c r="M106" s="10">
        <f t="shared" si="16"/>
        <v>0.24008913193255255</v>
      </c>
      <c r="N106" s="10">
        <f t="shared" si="15"/>
        <v>2.5616829820695148</v>
      </c>
    </row>
    <row r="107" spans="3:14">
      <c r="C107" s="4">
        <f>Pressure!AB107*1000000</f>
        <v>963005.35908258858</v>
      </c>
      <c r="D107" s="78">
        <f>Pressure!I107</f>
        <v>1.1195687429327048E-4</v>
      </c>
      <c r="E107" s="40">
        <f>Pressure!H107</f>
        <v>111.95687429327049</v>
      </c>
      <c r="F107" s="10">
        <f t="shared" si="10"/>
        <v>4.25</v>
      </c>
      <c r="G107" s="4">
        <f t="shared" si="9"/>
        <v>101000</v>
      </c>
      <c r="H107" s="42">
        <f t="shared" si="11"/>
        <v>2.3349366133939671</v>
      </c>
      <c r="I107" s="10">
        <f t="shared" si="12"/>
        <v>1.0115068035811496</v>
      </c>
      <c r="J107" s="4">
        <f t="shared" si="13"/>
        <v>109.05567676333398</v>
      </c>
      <c r="K107" s="4">
        <f t="shared" si="14"/>
        <v>24.516810566821182</v>
      </c>
      <c r="L107" s="42">
        <f>Pressure!Q107</f>
        <v>0.18650744538343736</v>
      </c>
      <c r="M107" s="10">
        <f t="shared" si="16"/>
        <v>0.24027535039369277</v>
      </c>
      <c r="N107" s="10">
        <f t="shared" si="15"/>
        <v>2.5616829820695148</v>
      </c>
    </row>
    <row r="108" spans="3:14">
      <c r="C108" s="4">
        <f>Pressure!AB108*1000000</f>
        <v>963851.87380464317</v>
      </c>
      <c r="D108" s="78">
        <f>Pressure!I108</f>
        <v>1.1195687429327048E-4</v>
      </c>
      <c r="E108" s="40">
        <f>Pressure!H108</f>
        <v>111.95687429327049</v>
      </c>
      <c r="F108" s="10">
        <f t="shared" si="10"/>
        <v>4.25</v>
      </c>
      <c r="G108" s="4">
        <f t="shared" si="9"/>
        <v>101000</v>
      </c>
      <c r="H108" s="42">
        <f t="shared" si="11"/>
        <v>2.3363505311406247</v>
      </c>
      <c r="I108" s="10">
        <f t="shared" si="12"/>
        <v>1.0116789164761397</v>
      </c>
      <c r="J108" s="4">
        <f t="shared" si="13"/>
        <v>109.17011311708114</v>
      </c>
      <c r="K108" s="4">
        <f t="shared" si="14"/>
        <v>24.542537007571859</v>
      </c>
      <c r="L108" s="42">
        <f>Pressure!Q108</f>
        <v>0.18871122217209499</v>
      </c>
      <c r="M108" s="10">
        <f t="shared" si="16"/>
        <v>0.24046046521246794</v>
      </c>
      <c r="N108" s="10">
        <f t="shared" si="15"/>
        <v>2.5616829820695148</v>
      </c>
    </row>
    <row r="109" spans="3:14">
      <c r="C109" s="4">
        <f>Pressure!AB109*1000000</f>
        <v>964693.8843298041</v>
      </c>
      <c r="D109" s="78">
        <f>Pressure!I109</f>
        <v>1.1195687429327048E-4</v>
      </c>
      <c r="E109" s="40">
        <f>Pressure!H109</f>
        <v>111.95687429327049</v>
      </c>
      <c r="F109" s="10">
        <f t="shared" si="10"/>
        <v>4.25</v>
      </c>
      <c r="G109" s="4">
        <f t="shared" si="9"/>
        <v>101000</v>
      </c>
      <c r="H109" s="42">
        <f t="shared" si="11"/>
        <v>2.3377567171776814</v>
      </c>
      <c r="I109" s="10">
        <f t="shared" si="12"/>
        <v>1.0118499171029576</v>
      </c>
      <c r="J109" s="4">
        <f t="shared" si="13"/>
        <v>109.28395171265912</v>
      </c>
      <c r="K109" s="4">
        <f t="shared" si="14"/>
        <v>24.568129066287288</v>
      </c>
      <c r="L109" s="42">
        <f>Pressure!Q109</f>
        <v>0.1909143813534441</v>
      </c>
      <c r="M109" s="10">
        <f t="shared" si="16"/>
        <v>0.24064453931633825</v>
      </c>
      <c r="N109" s="10">
        <f t="shared" si="15"/>
        <v>2.5616829820695148</v>
      </c>
    </row>
    <row r="110" spans="3:14">
      <c r="C110" s="4">
        <f>Pressure!AB110*1000000</f>
        <v>965531.64209030836</v>
      </c>
      <c r="D110" s="78">
        <f>Pressure!I110</f>
        <v>1.1195687429327048E-4</v>
      </c>
      <c r="E110" s="40">
        <f>Pressure!H110</f>
        <v>111.95687429327049</v>
      </c>
      <c r="F110" s="10">
        <f t="shared" si="10"/>
        <v>4.25</v>
      </c>
      <c r="G110" s="4">
        <f t="shared" si="9"/>
        <v>101000</v>
      </c>
      <c r="H110" s="42">
        <f t="shared" si="11"/>
        <v>2.3391555948073623</v>
      </c>
      <c r="I110" s="10">
        <f t="shared" si="12"/>
        <v>1.0120198599858863</v>
      </c>
      <c r="J110" s="4">
        <f t="shared" si="13"/>
        <v>109.39722635869711</v>
      </c>
      <c r="K110" s="4">
        <f t="shared" si="14"/>
        <v>24.593594343486604</v>
      </c>
      <c r="L110" s="42">
        <f>Pressure!Q110</f>
        <v>0.19311692692303964</v>
      </c>
      <c r="M110" s="10">
        <f t="shared" si="16"/>
        <v>0.24082762995749923</v>
      </c>
      <c r="N110" s="10">
        <f t="shared" si="15"/>
        <v>2.5616829820695148</v>
      </c>
    </row>
    <row r="111" spans="3:14">
      <c r="C111" s="4">
        <f>Pressure!AB111*1000000</f>
        <v>966365.37580764433</v>
      </c>
      <c r="D111" s="78">
        <f>Pressure!I111</f>
        <v>1.1195687429327048E-4</v>
      </c>
      <c r="E111" s="40">
        <f>Pressure!H111</f>
        <v>111.95687429327049</v>
      </c>
      <c r="F111" s="10">
        <f t="shared" si="10"/>
        <v>4.25</v>
      </c>
      <c r="G111" s="4">
        <f t="shared" si="9"/>
        <v>101000</v>
      </c>
      <c r="H111" s="42">
        <f t="shared" si="11"/>
        <v>2.340547549149766</v>
      </c>
      <c r="I111" s="10">
        <f t="shared" si="12"/>
        <v>1.0121887947886039</v>
      </c>
      <c r="J111" s="4">
        <f t="shared" si="13"/>
        <v>109.50996780706092</v>
      </c>
      <c r="K111" s="4">
        <f t="shared" si="14"/>
        <v>24.618939752497845</v>
      </c>
      <c r="L111" s="42">
        <f>Pressure!Q111</f>
        <v>0.19531886268074844</v>
      </c>
      <c r="M111" s="10">
        <f t="shared" si="16"/>
        <v>0.24100978922664296</v>
      </c>
      <c r="N111" s="10">
        <f t="shared" si="15"/>
        <v>2.5616829820695148</v>
      </c>
    </row>
    <row r="112" spans="3:14">
      <c r="C112" s="4">
        <f>Pressure!AB112*1000000</f>
        <v>967195.29354121722</v>
      </c>
      <c r="D112" s="78">
        <f>Pressure!I112</f>
        <v>1.1195687429327048E-4</v>
      </c>
      <c r="E112" s="40">
        <f>Pressure!H112</f>
        <v>111.95687429327049</v>
      </c>
      <c r="F112" s="10">
        <f t="shared" si="10"/>
        <v>4.25</v>
      </c>
      <c r="G112" s="4">
        <f t="shared" si="9"/>
        <v>101000</v>
      </c>
      <c r="H112" s="42">
        <f t="shared" si="11"/>
        <v>2.3419329305935843</v>
      </c>
      <c r="I112" s="10">
        <f t="shared" si="12"/>
        <v>1.0123567667587257</v>
      </c>
      <c r="J112" s="4">
        <f t="shared" si="13"/>
        <v>109.62220402825031</v>
      </c>
      <c r="K112" s="4">
        <f t="shared" si="14"/>
        <v>24.644171581370063</v>
      </c>
      <c r="L112" s="42">
        <f>Pressure!Q112</f>
        <v>0.19752019224819481</v>
      </c>
      <c r="M112" s="10">
        <f t="shared" si="16"/>
        <v>0.2411910645199046</v>
      </c>
      <c r="N112" s="10">
        <f t="shared" si="15"/>
        <v>2.5616829820695148</v>
      </c>
    </row>
    <row r="113" spans="3:14">
      <c r="C113" s="4">
        <f>Pressure!AB113*1000000</f>
        <v>968021.58455119096</v>
      </c>
      <c r="D113" s="78">
        <f>Pressure!I113</f>
        <v>1.1195687429327048E-4</v>
      </c>
      <c r="E113" s="40">
        <f>Pressure!H113</f>
        <v>111.95687429327049</v>
      </c>
      <c r="F113" s="10">
        <f t="shared" si="10"/>
        <v>4.25</v>
      </c>
      <c r="G113" s="4">
        <f t="shared" si="9"/>
        <v>101000</v>
      </c>
      <c r="H113" s="42">
        <f t="shared" si="11"/>
        <v>2.3433120579331148</v>
      </c>
      <c r="I113" s="10">
        <f t="shared" si="12"/>
        <v>1.0125238171313038</v>
      </c>
      <c r="J113" s="4">
        <f t="shared" si="13"/>
        <v>109.73396046185482</v>
      </c>
      <c r="K113" s="4">
        <f t="shared" si="14"/>
        <v>24.66929554917828</v>
      </c>
      <c r="L113" s="42">
        <f>Pressure!Q113</f>
        <v>0.19972091908461043</v>
      </c>
      <c r="M113" s="10">
        <f t="shared" si="16"/>
        <v>0.24137149896328641</v>
      </c>
      <c r="N113" s="10">
        <f t="shared" si="15"/>
        <v>2.5616829820695148</v>
      </c>
    </row>
    <row r="114" spans="3:14">
      <c r="C114" s="4">
        <f>Pressure!AB114*1000000</f>
        <v>968844.4209923991</v>
      </c>
      <c r="D114" s="78">
        <f>Pressure!I114</f>
        <v>1.1195687429327048E-4</v>
      </c>
      <c r="E114" s="40">
        <f>Pressure!H114</f>
        <v>111.95687429327049</v>
      </c>
      <c r="F114" s="10">
        <f t="shared" si="10"/>
        <v>4.25</v>
      </c>
      <c r="G114" s="4">
        <f t="shared" si="9"/>
        <v>101000</v>
      </c>
      <c r="H114" s="42">
        <f t="shared" si="11"/>
        <v>2.3446852212201561</v>
      </c>
      <c r="I114" s="10">
        <f t="shared" si="12"/>
        <v>1.0126899834951106</v>
      </c>
      <c r="J114" s="4">
        <f t="shared" si="13"/>
        <v>109.84526024433146</v>
      </c>
      <c r="K114" s="4">
        <f t="shared" si="14"/>
        <v>24.69431685723022</v>
      </c>
      <c r="L114" s="42">
        <f>Pressure!Q114</f>
        <v>0.20192104650123599</v>
      </c>
      <c r="M114" s="10">
        <f t="shared" si="16"/>
        <v>0.24155113179847804</v>
      </c>
      <c r="N114" s="10">
        <f t="shared" si="15"/>
        <v>2.5616829820695148</v>
      </c>
    </row>
    <row r="115" spans="3:14">
      <c r="C115" s="4">
        <f>Pressure!AB115*1000000</f>
        <v>969663.95945479302</v>
      </c>
      <c r="D115" s="78">
        <f>Pressure!I115</f>
        <v>1.1195687429327048E-4</v>
      </c>
      <c r="E115" s="40">
        <f>Pressure!H115</f>
        <v>111.95687429327049</v>
      </c>
      <c r="F115" s="10">
        <f t="shared" si="10"/>
        <v>4.25</v>
      </c>
      <c r="G115" s="4">
        <f t="shared" si="9"/>
        <v>101000</v>
      </c>
      <c r="H115" s="42">
        <f t="shared" si="11"/>
        <v>2.3460526843569758</v>
      </c>
      <c r="I115" s="10">
        <f t="shared" si="12"/>
        <v>1.0128553001251823</v>
      </c>
      <c r="J115" s="4">
        <f t="shared" si="13"/>
        <v>109.95612441617676</v>
      </c>
      <c r="K115" s="4">
        <f t="shared" si="14"/>
        <v>24.719240235640655</v>
      </c>
      <c r="L115" s="42">
        <f>Pressure!Q115</f>
        <v>0.20412057767440797</v>
      </c>
      <c r="M115" s="10">
        <f t="shared" si="16"/>
        <v>0.24172999873357681</v>
      </c>
      <c r="N115" s="10">
        <f t="shared" si="15"/>
        <v>2.5616829820695148</v>
      </c>
    </row>
    <row r="116" spans="3:14">
      <c r="C116" s="4">
        <f>Pressure!AB116*1000000</f>
        <v>970480.34236431867</v>
      </c>
      <c r="D116" s="78">
        <f>Pressure!I116</f>
        <v>1.1195687429327048E-4</v>
      </c>
      <c r="E116" s="40">
        <f>Pressure!H116</f>
        <v>111.95687429327049</v>
      </c>
      <c r="F116" s="10">
        <f t="shared" si="10"/>
        <v>4.25</v>
      </c>
      <c r="G116" s="4">
        <f t="shared" si="9"/>
        <v>101000</v>
      </c>
      <c r="H116" s="42">
        <f t="shared" si="11"/>
        <v>2.3474146874538531</v>
      </c>
      <c r="I116" s="10">
        <f t="shared" si="12"/>
        <v>1.0130197982847389</v>
      </c>
      <c r="J116" s="4">
        <f t="shared" si="13"/>
        <v>110.06657211035466</v>
      </c>
      <c r="K116" s="4">
        <f t="shared" si="14"/>
        <v>24.744069985691887</v>
      </c>
      <c r="L116" s="42">
        <f>Pressure!Q116</f>
        <v>0.2063195156574518</v>
      </c>
      <c r="M116" s="10">
        <f t="shared" si="16"/>
        <v>0.24190813226195731</v>
      </c>
      <c r="N116" s="10">
        <f t="shared" si="15"/>
        <v>2.5616829820695148</v>
      </c>
    </row>
    <row r="117" spans="3:14">
      <c r="C117" s="4">
        <f>Pressure!AB117*1000000</f>
        <v>971293.69925706449</v>
      </c>
      <c r="D117" s="78">
        <f>Pressure!I117</f>
        <v>1.1195687429327048E-4</v>
      </c>
      <c r="E117" s="40">
        <f>Pressure!H117</f>
        <v>111.95687429327049</v>
      </c>
      <c r="F117" s="10">
        <f t="shared" si="10"/>
        <v>4.25</v>
      </c>
      <c r="G117" s="4">
        <f t="shared" si="9"/>
        <v>101000</v>
      </c>
      <c r="H117" s="42">
        <f t="shared" si="11"/>
        <v>2.3487714489729004</v>
      </c>
      <c r="I117" s="10">
        <f t="shared" si="12"/>
        <v>1.0131835064993593</v>
      </c>
      <c r="J117" s="4">
        <f t="shared" si="13"/>
        <v>110.17662072370229</v>
      </c>
      <c r="K117" s="4">
        <f t="shared" si="14"/>
        <v>24.768810018367493</v>
      </c>
      <c r="L117" s="42">
        <f>Pressure!Q117</f>
        <v>0.20851786339149136</v>
      </c>
      <c r="M117" s="10">
        <f t="shared" si="16"/>
        <v>0.24208556195219441</v>
      </c>
      <c r="N117" s="10">
        <f t="shared" si="15"/>
        <v>2.5616829820695148</v>
      </c>
    </row>
    <row r="118" spans="3:14">
      <c r="C118" s="4">
        <f>Pressure!AB118*1000000</f>
        <v>972104.14793826023</v>
      </c>
      <c r="D118" s="78">
        <f>Pressure!I118</f>
        <v>1.1195687429327048E-4</v>
      </c>
      <c r="E118" s="40">
        <f>Pressure!H118</f>
        <v>111.95687429327049</v>
      </c>
      <c r="F118" s="10">
        <f t="shared" si="10"/>
        <v>4.25</v>
      </c>
      <c r="G118" s="4">
        <f t="shared" si="9"/>
        <v>101000</v>
      </c>
      <c r="H118" s="42">
        <f t="shared" si="11"/>
        <v>2.3501231676777574</v>
      </c>
      <c r="I118" s="10">
        <f t="shared" si="12"/>
        <v>1.0133464508059877</v>
      </c>
      <c r="J118" s="4">
        <f t="shared" si="13"/>
        <v>110.28628607286628</v>
      </c>
      <c r="K118" s="4">
        <f t="shared" si="14"/>
        <v>24.793463889408361</v>
      </c>
      <c r="L118" s="42">
        <f>Pressure!Q118</f>
        <v>0.21071562371527439</v>
      </c>
      <c r="M118" s="10">
        <f t="shared" si="16"/>
        <v>0.2422623147116863</v>
      </c>
      <c r="N118" s="10">
        <f t="shared" si="15"/>
        <v>2.5616829820695148</v>
      </c>
    </row>
    <row r="119" spans="3:14">
      <c r="C119" s="4">
        <f>Pressure!AB119*1000000</f>
        <v>972911.79553630145</v>
      </c>
      <c r="D119" s="78">
        <f>Pressure!I119</f>
        <v>1.1195687429327048E-4</v>
      </c>
      <c r="E119" s="40">
        <f>Pressure!H119</f>
        <v>111.95687429327049</v>
      </c>
      <c r="F119" s="10">
        <f t="shared" si="10"/>
        <v>4.25</v>
      </c>
      <c r="G119" s="4">
        <f t="shared" si="9"/>
        <v>101000</v>
      </c>
      <c r="H119" s="42">
        <f t="shared" si="11"/>
        <v>2.3514700244063489</v>
      </c>
      <c r="I119" s="10">
        <f t="shared" si="12"/>
        <v>1.0135086549790484</v>
      </c>
      <c r="J119" s="4">
        <f t="shared" si="13"/>
        <v>110.39558253613404</v>
      </c>
      <c r="K119" s="4">
        <f t="shared" si="14"/>
        <v>24.818034831197799</v>
      </c>
      <c r="L119" s="42">
        <f>Pressure!Q119</f>
        <v>0.21291279937410396</v>
      </c>
      <c r="M119" s="10">
        <f t="shared" si="16"/>
        <v>0.24243841502636043</v>
      </c>
      <c r="N119" s="10">
        <f t="shared" si="15"/>
        <v>2.5616829820695148</v>
      </c>
    </row>
    <row r="120" spans="3:14">
      <c r="C120" s="4">
        <f>Pressure!AB120*1000000</f>
        <v>973716.73946187319</v>
      </c>
      <c r="D120" s="78">
        <f>Pressure!I120</f>
        <v>1.1195687429327048E-4</v>
      </c>
      <c r="E120" s="40">
        <f>Pressure!H120</f>
        <v>111.95687429327049</v>
      </c>
      <c r="F120" s="10">
        <f t="shared" si="10"/>
        <v>4.25</v>
      </c>
      <c r="G120" s="4">
        <f t="shared" si="9"/>
        <v>101000</v>
      </c>
      <c r="H120" s="42">
        <f t="shared" si="11"/>
        <v>2.3528121836837084</v>
      </c>
      <c r="I120" s="10">
        <f t="shared" si="12"/>
        <v>1.0136701407358926</v>
      </c>
      <c r="J120" s="4">
        <f t="shared" si="13"/>
        <v>110.50452318251205</v>
      </c>
      <c r="K120" s="4">
        <f t="shared" si="14"/>
        <v>24.842525781779607</v>
      </c>
      <c r="L120" s="42">
        <f>Pressure!Q120</f>
        <v>0.21510939302795865</v>
      </c>
      <c r="M120" s="10">
        <f t="shared" si="16"/>
        <v>0.242613885178704</v>
      </c>
      <c r="N120" s="10">
        <f t="shared" si="15"/>
        <v>2.5616829820695148</v>
      </c>
    </row>
    <row r="121" spans="3:14">
      <c r="C121" s="4">
        <f>Pressure!AB121*1000000</f>
        <v>974519.06828006252</v>
      </c>
      <c r="D121" s="78">
        <f>Pressure!I121</f>
        <v>1.1195687429327048E-4</v>
      </c>
      <c r="E121" s="40">
        <f>Pressure!H121</f>
        <v>111.95687429327049</v>
      </c>
      <c r="F121" s="10">
        <f t="shared" si="10"/>
        <v>4.25</v>
      </c>
      <c r="G121" s="4">
        <f t="shared" si="9"/>
        <v>101000</v>
      </c>
      <c r="H121" s="42">
        <f t="shared" si="11"/>
        <v>2.3541497951882286</v>
      </c>
      <c r="I121" s="10">
        <f t="shared" si="12"/>
        <v>1.0138309279233386</v>
      </c>
      <c r="J121" s="4">
        <f t="shared" si="13"/>
        <v>110.61311988910846</v>
      </c>
      <c r="K121" s="4">
        <f t="shared" si="14"/>
        <v>24.8669394112469</v>
      </c>
      <c r="L121" s="42">
        <f>Pressure!Q121</f>
        <v>0.21730540725887496</v>
      </c>
      <c r="M121" s="10">
        <f t="shared" si="16"/>
        <v>0.24278874544597592</v>
      </c>
      <c r="N121" s="10">
        <f t="shared" si="15"/>
        <v>2.5616829820695148</v>
      </c>
    </row>
    <row r="122" spans="3:14">
      <c r="C122" s="4">
        <f>Pressure!AB122*1000000</f>
        <v>975318.86250428448</v>
      </c>
      <c r="D122" s="78">
        <f>Pressure!I122</f>
        <v>1.1195687429327048E-4</v>
      </c>
      <c r="E122" s="40">
        <f>Pressure!H122</f>
        <v>111.95687429327049</v>
      </c>
      <c r="F122" s="10">
        <f t="shared" si="10"/>
        <v>4.25</v>
      </c>
      <c r="G122" s="4">
        <f t="shared" si="9"/>
        <v>101000</v>
      </c>
      <c r="H122" s="42">
        <f t="shared" si="11"/>
        <v>2.3554829950861973</v>
      </c>
      <c r="I122" s="10">
        <f t="shared" si="12"/>
        <v>1.0139910346872434</v>
      </c>
      <c r="J122" s="4">
        <f t="shared" si="13"/>
        <v>110.72138344800639</v>
      </c>
      <c r="K122" s="4">
        <f t="shared" si="14"/>
        <v>24.891278145768265</v>
      </c>
      <c r="L122" s="42">
        <f>Pressure!Q122</f>
        <v>0.21950084457766045</v>
      </c>
      <c r="M122" s="10">
        <f t="shared" si="16"/>
        <v>0.24296301428057704</v>
      </c>
      <c r="N122" s="10">
        <f t="shared" si="15"/>
        <v>2.5616829820695148</v>
      </c>
    </row>
    <row r="123" spans="3:14">
      <c r="C123" s="4">
        <f>Pressure!AB123*1000000</f>
        <v>976116.19531826256</v>
      </c>
      <c r="D123" s="78">
        <f>Pressure!I123</f>
        <v>1.1195687429327048E-4</v>
      </c>
      <c r="E123" s="40">
        <f>Pressure!H123</f>
        <v>111.95687429327049</v>
      </c>
      <c r="F123" s="10">
        <f t="shared" si="10"/>
        <v>4.25</v>
      </c>
      <c r="G123" s="4">
        <f t="shared" si="9"/>
        <v>101000</v>
      </c>
      <c r="H123" s="42">
        <f t="shared" si="11"/>
        <v>2.3568119072451785</v>
      </c>
      <c r="I123" s="10">
        <f t="shared" si="12"/>
        <v>1.014150477626492</v>
      </c>
      <c r="J123" s="4">
        <f t="shared" si="13"/>
        <v>110.82932366346347</v>
      </c>
      <c r="K123" s="4">
        <f t="shared" si="14"/>
        <v>24.915544189439206</v>
      </c>
      <c r="L123" s="42">
        <f>Pressure!Q123</f>
        <v>0.22169570742999811</v>
      </c>
      <c r="M123" s="10">
        <f t="shared" si="16"/>
        <v>0.24313670847405364</v>
      </c>
      <c r="N123" s="10">
        <f t="shared" si="15"/>
        <v>2.5616829820695148</v>
      </c>
    </row>
    <row r="124" spans="3:14">
      <c r="C124" s="4">
        <f>Pressure!AB124*1000000</f>
        <v>976911.13323294371</v>
      </c>
      <c r="D124" s="78">
        <f>Pressure!I124</f>
        <v>1.1195687429327048E-4</v>
      </c>
      <c r="E124" s="40">
        <f>Pressure!H124</f>
        <v>111.95687429327049</v>
      </c>
      <c r="F124" s="10">
        <f t="shared" si="10"/>
        <v>4.25</v>
      </c>
      <c r="G124" s="4">
        <f t="shared" si="9"/>
        <v>101000</v>
      </c>
      <c r="H124" s="42">
        <f t="shared" si="11"/>
        <v>2.358136644337856</v>
      </c>
      <c r="I124" s="10">
        <f t="shared" si="12"/>
        <v>1.0143092719329185</v>
      </c>
      <c r="J124" s="4">
        <f t="shared" si="13"/>
        <v>110.93694944036264</v>
      </c>
      <c r="K124" s="4">
        <f t="shared" si="14"/>
        <v>24.939739544166773</v>
      </c>
      <c r="L124" s="42">
        <f>Pressure!Q124</f>
        <v>0.22388999820199806</v>
      </c>
      <c r="M124" s="10">
        <f t="shared" si="16"/>
        <v>0.24330984330627334</v>
      </c>
      <c r="N124" s="10">
        <f t="shared" si="15"/>
        <v>2.5616829820695148</v>
      </c>
    </row>
    <row r="125" spans="3:14">
      <c r="C125" s="4">
        <f>Pressure!AB125*1000000</f>
        <v>977703.73668462026</v>
      </c>
      <c r="D125" s="78">
        <f>Pressure!I125</f>
        <v>1.1195687429327048E-4</v>
      </c>
      <c r="E125" s="40">
        <f>Pressure!H125</f>
        <v>111.95687429327049</v>
      </c>
      <c r="F125" s="10">
        <f t="shared" si="10"/>
        <v>4.25</v>
      </c>
      <c r="G125" s="4">
        <f t="shared" si="9"/>
        <v>101000</v>
      </c>
      <c r="H125" s="42">
        <f t="shared" si="11"/>
        <v>2.3594573088468951</v>
      </c>
      <c r="I125" s="10">
        <f t="shared" si="12"/>
        <v>1.0144674315185245</v>
      </c>
      <c r="J125" s="4">
        <f t="shared" si="13"/>
        <v>111.04426886475643</v>
      </c>
      <c r="K125" s="4">
        <f t="shared" si="14"/>
        <v>24.963866027776728</v>
      </c>
      <c r="L125" s="42">
        <f>Pressure!Q125</f>
        <v>0.22608371922524709</v>
      </c>
      <c r="M125" s="10">
        <f t="shared" si="16"/>
        <v>0.2434824326811853</v>
      </c>
      <c r="N125" s="10">
        <f t="shared" si="15"/>
        <v>2.5616829820695148</v>
      </c>
    </row>
    <row r="126" spans="3:14">
      <c r="C126" s="4">
        <f>Pressure!AB126*1000000</f>
        <v>978494.06057867478</v>
      </c>
      <c r="D126" s="78">
        <f>Pressure!I126</f>
        <v>1.1195687429327048E-4</v>
      </c>
      <c r="E126" s="40">
        <f>Pressure!H126</f>
        <v>111.95687429327049</v>
      </c>
      <c r="F126" s="10">
        <f t="shared" si="10"/>
        <v>4.25</v>
      </c>
      <c r="G126" s="4">
        <f t="shared" si="9"/>
        <v>101000</v>
      </c>
      <c r="H126" s="42">
        <f t="shared" si="11"/>
        <v>2.3607739939782912</v>
      </c>
      <c r="I126" s="10">
        <f t="shared" si="12"/>
        <v>1.0146249691309861</v>
      </c>
      <c r="J126" s="4">
        <f t="shared" si="13"/>
        <v>111.15128927709709</v>
      </c>
      <c r="K126" s="4">
        <f t="shared" si="14"/>
        <v>24.987925290476394</v>
      </c>
      <c r="L126" s="42">
        <f>Pressure!Q126</f>
        <v>0.22827687278140141</v>
      </c>
      <c r="M126" s="10">
        <f t="shared" si="16"/>
        <v>0.24365448925025004</v>
      </c>
      <c r="N126" s="10">
        <f t="shared" si="15"/>
        <v>2.5616829820695148</v>
      </c>
    </row>
    <row r="127" spans="3:14">
      <c r="C127" s="4">
        <f>Pressure!AB127*1000000</f>
        <v>979282.15478483145</v>
      </c>
      <c r="D127" s="78">
        <f>Pressure!I127</f>
        <v>1.1195687429327048E-4</v>
      </c>
      <c r="E127" s="40">
        <f>Pressure!H127</f>
        <v>111.95687429327049</v>
      </c>
      <c r="F127" s="10">
        <f t="shared" si="10"/>
        <v>4.25</v>
      </c>
      <c r="G127" s="4">
        <f t="shared" si="9"/>
        <v>101000</v>
      </c>
      <c r="H127" s="42">
        <f t="shared" si="11"/>
        <v>2.3620867844931257</v>
      </c>
      <c r="I127" s="10">
        <f t="shared" si="12"/>
        <v>1.0147818964587119</v>
      </c>
      <c r="J127" s="4">
        <f t="shared" si="13"/>
        <v>111.25801733894332</v>
      </c>
      <c r="K127" s="4">
        <f t="shared" si="14"/>
        <v>25.011918829851023</v>
      </c>
      <c r="L127" s="42">
        <f>Pressure!Q127</f>
        <v>0.23046946110636513</v>
      </c>
      <c r="M127" s="10">
        <f t="shared" si="16"/>
        <v>0.24382602452480298</v>
      </c>
      <c r="N127" s="10">
        <f t="shared" si="15"/>
        <v>2.5616829820695148</v>
      </c>
    </row>
    <row r="128" spans="3:14">
      <c r="C128" s="4">
        <f>Pressure!AB128*1000000</f>
        <v>980068.06458769192</v>
      </c>
      <c r="D128" s="78">
        <f>Pressure!I128</f>
        <v>1.1195687429327048E-4</v>
      </c>
      <c r="E128" s="40">
        <f>Pressure!H128</f>
        <v>111.95687429327049</v>
      </c>
      <c r="F128" s="10">
        <f t="shared" si="10"/>
        <v>4.25</v>
      </c>
      <c r="G128" s="4">
        <f t="shared" si="9"/>
        <v>101000</v>
      </c>
      <c r="H128" s="42">
        <f t="shared" si="11"/>
        <v>2.3633957574640836</v>
      </c>
      <c r="I128" s="10">
        <f t="shared" si="12"/>
        <v>1.014938224226297</v>
      </c>
      <c r="J128" s="4">
        <f t="shared" si="13"/>
        <v>111.36445909365146</v>
      </c>
      <c r="K128" s="4">
        <f t="shared" si="14"/>
        <v>25.03584800450777</v>
      </c>
      <c r="L128" s="42">
        <f>Pressure!Q128</f>
        <v>0.23266148639409137</v>
      </c>
      <c r="M128" s="10">
        <f t="shared" si="16"/>
        <v>0.24399704897824398</v>
      </c>
      <c r="N128" s="10">
        <f t="shared" si="15"/>
        <v>2.5616829820695148</v>
      </c>
    </row>
    <row r="129" spans="3:14">
      <c r="C129" s="4">
        <f>Pressure!AB129*1000000</f>
        <v>980851.83109682961</v>
      </c>
      <c r="D129" s="78">
        <f>Pressure!I129</f>
        <v>1.1195687429327048E-4</v>
      </c>
      <c r="E129" s="40">
        <f>Pressure!H129</f>
        <v>111.95687429327049</v>
      </c>
      <c r="F129" s="10">
        <f t="shared" si="10"/>
        <v>4.25</v>
      </c>
      <c r="G129" s="4">
        <f t="shared" si="9"/>
        <v>101000</v>
      </c>
      <c r="H129" s="42">
        <f t="shared" si="11"/>
        <v>2.3647009829639614</v>
      </c>
      <c r="I129" s="10">
        <f t="shared" si="12"/>
        <v>1.0150939622812949</v>
      </c>
      <c r="J129" s="4">
        <f t="shared" si="13"/>
        <v>111.4706200216248</v>
      </c>
      <c r="K129" s="4">
        <f t="shared" si="14"/>
        <v>25.059714046496289</v>
      </c>
      <c r="L129" s="42">
        <f>Pressure!Q129</f>
        <v>0.23485295080004095</v>
      </c>
      <c r="M129" s="10">
        <f t="shared" si="16"/>
        <v>0.24416757213904366</v>
      </c>
      <c r="N129" s="10">
        <f t="shared" si="15"/>
        <v>2.5616829820695148</v>
      </c>
    </row>
    <row r="130" spans="3:14">
      <c r="C130" s="4">
        <f>Pressure!AB130*1000000</f>
        <v>981633.49162003573</v>
      </c>
      <c r="D130" s="78">
        <f>Pressure!I130</f>
        <v>1.1195687429327048E-4</v>
      </c>
      <c r="E130" s="40">
        <f>Pressure!H130</f>
        <v>111.95687429327049</v>
      </c>
      <c r="F130" s="10">
        <f t="shared" si="10"/>
        <v>4.25</v>
      </c>
      <c r="G130" s="4">
        <f t="shared" si="9"/>
        <v>101000</v>
      </c>
      <c r="H130" s="42">
        <f t="shared" si="11"/>
        <v>2.3660025246921923</v>
      </c>
      <c r="I130" s="10">
        <f t="shared" si="12"/>
        <v>1.0152491196730911</v>
      </c>
      <c r="J130" s="4">
        <f t="shared" si="13"/>
        <v>111.57650509060407</v>
      </c>
      <c r="K130" s="4">
        <f t="shared" si="14"/>
        <v>25.083518072614556</v>
      </c>
      <c r="L130" s="42">
        <f>Pressure!Q130</f>
        <v>0.2370438564443296</v>
      </c>
      <c r="M130" s="10">
        <f t="shared" si="16"/>
        <v>0.24433760267536869</v>
      </c>
      <c r="N130" s="10">
        <f t="shared" si="15"/>
        <v>2.5616829820695148</v>
      </c>
    </row>
    <row r="131" spans="3:14">
      <c r="C131" s="4">
        <f>Pressure!AB131*1000000</f>
        <v>982413.08000301383</v>
      </c>
      <c r="D131" s="78">
        <f>Pressure!I131</f>
        <v>1.1195687429327048E-4</v>
      </c>
      <c r="E131" s="40">
        <f>Pressure!H131</f>
        <v>111.95687429327049</v>
      </c>
      <c r="F131" s="10">
        <f t="shared" si="10"/>
        <v>4.25</v>
      </c>
      <c r="G131" s="4">
        <f t="shared" si="9"/>
        <v>101000</v>
      </c>
      <c r="H131" s="42">
        <f t="shared" si="11"/>
        <v>2.3673004405449691</v>
      </c>
      <c r="I131" s="10">
        <f t="shared" si="12"/>
        <v>1.0154037047246001</v>
      </c>
      <c r="J131" s="4">
        <f t="shared" si="13"/>
        <v>111.68211880144263</v>
      </c>
      <c r="K131" s="4">
        <f t="shared" si="14"/>
        <v>25.10726109469957</v>
      </c>
      <c r="L131" s="42">
        <f>Pressure!Q131</f>
        <v>0.23923420541459209</v>
      </c>
      <c r="M131" s="10">
        <f t="shared" si="16"/>
        <v>0.24450714847208252</v>
      </c>
      <c r="N131" s="10">
        <f t="shared" si="15"/>
        <v>2.5616829820695148</v>
      </c>
    </row>
    <row r="132" spans="3:14">
      <c r="C132" s="4">
        <f>Pressure!AB132*1000000</f>
        <v>983190.6269386725</v>
      </c>
      <c r="D132" s="78">
        <f>Pressure!I132</f>
        <v>1.1195687429327048E-4</v>
      </c>
      <c r="E132" s="40">
        <f>Pressure!H132</f>
        <v>111.95687429327049</v>
      </c>
      <c r="F132" s="10">
        <f t="shared" si="10"/>
        <v>4.25</v>
      </c>
      <c r="G132" s="4">
        <f t="shared" si="9"/>
        <v>101000</v>
      </c>
      <c r="H132" s="42">
        <f t="shared" si="11"/>
        <v>2.3685947831342515</v>
      </c>
      <c r="I132" s="10">
        <f t="shared" si="12"/>
        <v>1.0155577250974621</v>
      </c>
      <c r="J132" s="4">
        <f t="shared" si="13"/>
        <v>111.78746522978921</v>
      </c>
      <c r="K132" s="4">
        <f t="shared" si="14"/>
        <v>25.130944028998069</v>
      </c>
      <c r="L132" s="42">
        <f>Pressure!Q132</f>
        <v>0.241423999768589</v>
      </c>
      <c r="M132" s="10">
        <f t="shared" si="16"/>
        <v>0.24467621670081474</v>
      </c>
      <c r="N132" s="10">
        <f t="shared" si="15"/>
        <v>2.5616829820695148</v>
      </c>
    </row>
    <row r="133" spans="3:14">
      <c r="C133" s="4">
        <f>Pressure!AB133*1000000</f>
        <v>983966.16024873697</v>
      </c>
      <c r="D133" s="78">
        <f>Pressure!I133</f>
        <v>1.1195687429327048E-4</v>
      </c>
      <c r="E133" s="40">
        <f>Pressure!H133</f>
        <v>111.95687429327049</v>
      </c>
      <c r="F133" s="10">
        <f t="shared" si="10"/>
        <v>4.25</v>
      </c>
      <c r="G133" s="4">
        <f t="shared" si="9"/>
        <v>101000</v>
      </c>
      <c r="H133" s="42">
        <f t="shared" si="11"/>
        <v>2.3698856002602442</v>
      </c>
      <c r="I133" s="10">
        <f t="shared" si="12"/>
        <v>1.0157111878513316</v>
      </c>
      <c r="J133" s="4">
        <f t="shared" si="13"/>
        <v>111.89254806404423</v>
      </c>
      <c r="K133" s="4">
        <f t="shared" si="14"/>
        <v>25.154567704699481</v>
      </c>
      <c r="L133" s="42">
        <f>Pressure!Q133</f>
        <v>0.24361324153657957</v>
      </c>
      <c r="M133" s="10">
        <f t="shared" si="16"/>
        <v>0.24484481388377288</v>
      </c>
      <c r="N133" s="10">
        <f t="shared" si="15"/>
        <v>2.5616829820695148</v>
      </c>
    </row>
    <row r="134" spans="3:14">
      <c r="C134" s="4">
        <f>Pressure!AB134*1000000</f>
        <v>984739.70513988717</v>
      </c>
      <c r="D134" s="78">
        <f>Pressure!I134</f>
        <v>1.1195687429327048E-4</v>
      </c>
      <c r="E134" s="40">
        <f>Pressure!H134</f>
        <v>111.95687429327049</v>
      </c>
      <c r="F134" s="10">
        <f t="shared" si="10"/>
        <v>4.25</v>
      </c>
      <c r="G134" s="4">
        <f t="shared" si="9"/>
        <v>101000</v>
      </c>
      <c r="H134" s="42">
        <f t="shared" si="11"/>
        <v>2.3711729353410727</v>
      </c>
      <c r="I134" s="10">
        <f t="shared" si="12"/>
        <v>1.015864099497741</v>
      </c>
      <c r="J134" s="4">
        <f t="shared" si="13"/>
        <v>111.99737063988664</v>
      </c>
      <c r="K134" s="4">
        <f t="shared" si="14"/>
        <v>25.178132871697908</v>
      </c>
      <c r="L134" s="42">
        <f>Pressure!Q134</f>
        <v>0.24580193272348169</v>
      </c>
      <c r="M134" s="10">
        <f t="shared" si="16"/>
        <v>0.2450129459517634</v>
      </c>
      <c r="N134" s="10">
        <f t="shared" si="15"/>
        <v>2.5616829820695148</v>
      </c>
    </row>
    <row r="135" spans="3:14">
      <c r="C135" s="4">
        <f>Pressure!AB135*1000000</f>
        <v>985511.28443727258</v>
      </c>
      <c r="D135" s="78">
        <f>Pressure!I135</f>
        <v>1.1195687429327048E-4</v>
      </c>
      <c r="E135" s="40">
        <f>Pressure!H135</f>
        <v>111.95687429327049</v>
      </c>
      <c r="F135" s="10">
        <f t="shared" si="10"/>
        <v>4.25</v>
      </c>
      <c r="G135" s="4">
        <f t="shared" si="9"/>
        <v>101000</v>
      </c>
      <c r="H135" s="42">
        <f t="shared" si="11"/>
        <v>2.3724568278044447</v>
      </c>
      <c r="I135" s="10">
        <f t="shared" si="12"/>
        <v>1.0160164660491435</v>
      </c>
      <c r="J135" s="4">
        <f t="shared" si="13"/>
        <v>112.10193597175433</v>
      </c>
      <c r="K135" s="4">
        <f t="shared" si="14"/>
        <v>25.201640207669243</v>
      </c>
      <c r="L135" s="42">
        <f>Pressure!Q135</f>
        <v>0.24799007531083866</v>
      </c>
      <c r="M135" s="10">
        <f t="shared" si="16"/>
        <v>0.24518061829704979</v>
      </c>
      <c r="N135" s="10">
        <f t="shared" si="15"/>
        <v>2.5616829820695148</v>
      </c>
    </row>
    <row r="136" spans="3:14">
      <c r="C136" s="4">
        <f>Pressure!AB136*1000000</f>
        <v>986280.91879678494</v>
      </c>
      <c r="D136" s="78">
        <f>Pressure!I136</f>
        <v>1.1195687429327048E-4</v>
      </c>
      <c r="E136" s="40">
        <f>Pressure!H136</f>
        <v>111.95687429327049</v>
      </c>
      <c r="F136" s="10">
        <f t="shared" si="10"/>
        <v>4.25</v>
      </c>
      <c r="G136" s="4">
        <f t="shared" si="9"/>
        <v>101000</v>
      </c>
      <c r="H136" s="42">
        <f t="shared" si="11"/>
        <v>2.373737313443625</v>
      </c>
      <c r="I136" s="10">
        <f t="shared" si="12"/>
        <v>1.0161682930634455</v>
      </c>
      <c r="J136" s="4">
        <f t="shared" si="13"/>
        <v>112.20624678146388</v>
      </c>
      <c r="K136" s="4">
        <f t="shared" si="14"/>
        <v>25.225090324505164</v>
      </c>
      <c r="L136" s="42">
        <f>Pressure!Q136</f>
        <v>0.25017767125860985</v>
      </c>
      <c r="M136" s="10">
        <f t="shared" si="16"/>
        <v>0.24534783582142888</v>
      </c>
      <c r="N136" s="10">
        <f t="shared" si="15"/>
        <v>2.5616829820695148</v>
      </c>
    </row>
    <row r="137" spans="3:14">
      <c r="C137" s="4">
        <f>Pressure!AB137*1000000</f>
        <v>987048.62689864996</v>
      </c>
      <c r="D137" s="78">
        <f>Pressure!I137</f>
        <v>1.1195687429327048E-4</v>
      </c>
      <c r="E137" s="40">
        <f>Pressure!H137</f>
        <v>111.95687429327049</v>
      </c>
      <c r="F137" s="10">
        <f t="shared" si="10"/>
        <v>4.25</v>
      </c>
      <c r="G137" s="4">
        <f t="shared" si="9"/>
        <v>101000</v>
      </c>
      <c r="H137" s="42">
        <f t="shared" si="11"/>
        <v>2.3750144247420284</v>
      </c>
      <c r="I137" s="10">
        <f t="shared" si="12"/>
        <v>1.0163195856845695</v>
      </c>
      <c r="J137" s="4">
        <f t="shared" si="13"/>
        <v>112.3103055243146</v>
      </c>
      <c r="K137" s="4">
        <f t="shared" si="14"/>
        <v>25.248483774181601</v>
      </c>
      <c r="L137" s="42">
        <f>Pressure!Q137</f>
        <v>0.25236472250680159</v>
      </c>
      <c r="M137" s="10">
        <f t="shared" si="16"/>
        <v>0.2455146029800295</v>
      </c>
      <c r="N137" s="10">
        <f t="shared" si="15"/>
        <v>2.5616829820695148</v>
      </c>
    </row>
    <row r="138" spans="3:14">
      <c r="C138" s="4">
        <f>Pressure!AB138*1000000</f>
        <v>987814.42562346742</v>
      </c>
      <c r="D138" s="78">
        <f>Pressure!I138</f>
        <v>1.1195687429327048E-4</v>
      </c>
      <c r="E138" s="40">
        <f>Pressure!H138</f>
        <v>111.95687429327049</v>
      </c>
      <c r="F138" s="10">
        <f t="shared" si="10"/>
        <v>4.25</v>
      </c>
      <c r="G138" s="4">
        <f t="shared" si="9"/>
        <v>101000</v>
      </c>
      <c r="H138" s="42">
        <f t="shared" si="11"/>
        <v>2.3762881911683431</v>
      </c>
      <c r="I138" s="10">
        <f t="shared" si="12"/>
        <v>1.0164703486792994</v>
      </c>
      <c r="J138" s="4">
        <f t="shared" si="13"/>
        <v>112.41411441282817</v>
      </c>
      <c r="K138" s="4">
        <f t="shared" si="14"/>
        <v>25.271821054095629</v>
      </c>
      <c r="L138" s="42">
        <f>Pressure!Q138</f>
        <v>0.25455123097695243</v>
      </c>
      <c r="M138" s="10">
        <f t="shared" si="16"/>
        <v>0.24568092382114834</v>
      </c>
      <c r="N138" s="10">
        <f t="shared" si="15"/>
        <v>2.5616829820695148</v>
      </c>
    </row>
    <row r="139" spans="3:14">
      <c r="C139" s="4">
        <f>Pressure!AB139*1000000</f>
        <v>988578.33021268505</v>
      </c>
      <c r="D139" s="78">
        <f>Pressure!I139</f>
        <v>1.1195687429327048E-4</v>
      </c>
      <c r="E139" s="40">
        <f>Pressure!H139</f>
        <v>111.95687429327049</v>
      </c>
      <c r="F139" s="10">
        <f t="shared" si="10"/>
        <v>4.25</v>
      </c>
      <c r="G139" s="4">
        <f t="shared" si="9"/>
        <v>101000</v>
      </c>
      <c r="H139" s="42">
        <f t="shared" si="11"/>
        <v>2.3775586394455144</v>
      </c>
      <c r="I139" s="10">
        <f t="shared" si="12"/>
        <v>1.0166205864708251</v>
      </c>
      <c r="J139" s="4">
        <f t="shared" si="13"/>
        <v>112.51767543839128</v>
      </c>
      <c r="K139" s="4">
        <f t="shared" si="14"/>
        <v>25.295102611930957</v>
      </c>
      <c r="L139" s="42">
        <f>Pressure!Q139</f>
        <v>0.25673719857348631</v>
      </c>
      <c r="M139" s="10">
        <f t="shared" si="16"/>
        <v>0.24584680202256795</v>
      </c>
      <c r="N139" s="10">
        <f t="shared" si="15"/>
        <v>2.5616829820695148</v>
      </c>
    </row>
    <row r="140" spans="3:14">
      <c r="C140" s="4">
        <f>Pressure!AB140*1000000</f>
        <v>989340.35441454558</v>
      </c>
      <c r="D140" s="78">
        <f>Pressure!I140</f>
        <v>1.1195687429327048E-4</v>
      </c>
      <c r="E140" s="40">
        <f>Pressure!H140</f>
        <v>111.95687429327049</v>
      </c>
      <c r="F140" s="10">
        <f t="shared" si="10"/>
        <v>4.25</v>
      </c>
      <c r="G140" s="4">
        <f t="shared" si="9"/>
        <v>101000</v>
      </c>
      <c r="H140" s="42">
        <f t="shared" si="11"/>
        <v>2.3788257937953396</v>
      </c>
      <c r="I140" s="10">
        <f t="shared" si="12"/>
        <v>1.0167703031692226</v>
      </c>
      <c r="J140" s="4">
        <f t="shared" si="13"/>
        <v>112.62099039094146</v>
      </c>
      <c r="K140" s="4">
        <f t="shared" si="14"/>
        <v>25.318328850083507</v>
      </c>
      <c r="L140" s="42">
        <f>Pressure!Q140</f>
        <v>0.25892262718494513</v>
      </c>
      <c r="M140" s="10">
        <f t="shared" si="16"/>
        <v>0.24601224092454468</v>
      </c>
      <c r="N140" s="10">
        <f t="shared" si="15"/>
        <v>2.5616829820695148</v>
      </c>
    </row>
    <row r="141" spans="3:14">
      <c r="C141" s="4">
        <f>Pressure!AB141*1000000</f>
        <v>990100.51061725616</v>
      </c>
      <c r="D141" s="78">
        <f>Pressure!I141</f>
        <v>1.1195687429327048E-4</v>
      </c>
      <c r="E141" s="40">
        <f>Pressure!H141</f>
        <v>111.95687429327049</v>
      </c>
      <c r="F141" s="10">
        <f t="shared" si="10"/>
        <v>4.25</v>
      </c>
      <c r="G141" s="4">
        <f t="shared" si="9"/>
        <v>101000</v>
      </c>
      <c r="H141" s="42">
        <f t="shared" si="11"/>
        <v>2.380089676161611</v>
      </c>
      <c r="I141" s="10">
        <f t="shared" si="12"/>
        <v>1.0169195025992257</v>
      </c>
      <c r="J141" s="4">
        <f t="shared" si="13"/>
        <v>112.72406087693084</v>
      </c>
      <c r="K141" s="4">
        <f t="shared" si="14"/>
        <v>25.341500129699842</v>
      </c>
      <c r="L141" s="42">
        <f>Pressure!Q141</f>
        <v>0.26110751868511206</v>
      </c>
      <c r="M141" s="10">
        <f t="shared" si="16"/>
        <v>0.24617724355992762</v>
      </c>
      <c r="N141" s="10">
        <f t="shared" si="15"/>
        <v>2.5616829820695148</v>
      </c>
    </row>
    <row r="142" spans="3:14">
      <c r="C142" s="4">
        <f>Pressure!AB142*1000000</f>
        <v>990858.80996996723</v>
      </c>
      <c r="D142" s="78">
        <f>Pressure!I142</f>
        <v>1.1195687429327048E-4</v>
      </c>
      <c r="E142" s="40">
        <f>Pressure!H142</f>
        <v>111.95687429327049</v>
      </c>
      <c r="F142" s="10">
        <f t="shared" si="10"/>
        <v>4.25</v>
      </c>
      <c r="G142" s="4">
        <f t="shared" si="9"/>
        <v>101000</v>
      </c>
      <c r="H142" s="42">
        <f t="shared" si="11"/>
        <v>2.3813503064128136</v>
      </c>
      <c r="I142" s="10">
        <f t="shared" si="12"/>
        <v>1.0170681883254349</v>
      </c>
      <c r="J142" s="4">
        <f t="shared" si="13"/>
        <v>112.82688833564724</v>
      </c>
      <c r="K142" s="4">
        <f t="shared" si="14"/>
        <v>25.364616774346306</v>
      </c>
      <c r="L142" s="42">
        <f>Pressure!Q142</f>
        <v>0.26329187493403527</v>
      </c>
      <c r="M142" s="10">
        <f t="shared" si="16"/>
        <v>0.24634181268152866</v>
      </c>
      <c r="N142" s="10">
        <f t="shared" si="15"/>
        <v>2.5616829820695148</v>
      </c>
    </row>
    <row r="143" spans="3:14">
      <c r="C143" s="4">
        <f>Pressure!AB143*1000000</f>
        <v>991615.26249332016</v>
      </c>
      <c r="D143" s="78">
        <f>Pressure!I143</f>
        <v>1.1195687429327048E-4</v>
      </c>
      <c r="E143" s="40">
        <f>Pressure!H143</f>
        <v>111.95687429327049</v>
      </c>
      <c r="F143" s="10">
        <f t="shared" si="10"/>
        <v>4.25</v>
      </c>
      <c r="G143" s="4">
        <f t="shared" si="9"/>
        <v>101000</v>
      </c>
      <c r="H143" s="42">
        <f t="shared" si="11"/>
        <v>2.3826077025272983</v>
      </c>
      <c r="I143" s="10">
        <f t="shared" si="12"/>
        <v>1.0172163636753226</v>
      </c>
      <c r="J143" s="4">
        <f t="shared" si="13"/>
        <v>112.92947405412986</v>
      </c>
      <c r="K143" s="4">
        <f t="shared" si="14"/>
        <v>25.387679073362225</v>
      </c>
      <c r="L143" s="42">
        <f>Pressure!Q143</f>
        <v>0.26547569777896107</v>
      </c>
      <c r="M143" s="10">
        <f t="shared" si="16"/>
        <v>0.24650595078707122</v>
      </c>
      <c r="N143" s="10">
        <f t="shared" si="15"/>
        <v>2.5616829820695148</v>
      </c>
    </row>
    <row r="144" spans="3:14">
      <c r="C144" s="4">
        <f>Pressure!AB144*1000000</f>
        <v>992369.87717976118</v>
      </c>
      <c r="D144" s="78">
        <f>Pressure!I144</f>
        <v>1.1195687429327048E-4</v>
      </c>
      <c r="E144" s="40">
        <f>Pressure!H144</f>
        <v>111.95687429327049</v>
      </c>
      <c r="F144" s="10">
        <f t="shared" si="10"/>
        <v>4.25</v>
      </c>
      <c r="G144" s="4">
        <f t="shared" si="9"/>
        <v>101000</v>
      </c>
      <c r="H144" s="42">
        <f t="shared" si="11"/>
        <v>2.3838618807612928</v>
      </c>
      <c r="I144" s="10">
        <f t="shared" si="12"/>
        <v>1.0173640317600887</v>
      </c>
      <c r="J144" s="4">
        <f t="shared" si="13"/>
        <v>113.03181918070491</v>
      </c>
      <c r="K144" s="4">
        <f t="shared" si="14"/>
        <v>25.410687284902863</v>
      </c>
      <c r="L144" s="42">
        <f>Pressure!Q144</f>
        <v>0.26765898905518437</v>
      </c>
      <c r="M144" s="10">
        <f t="shared" si="16"/>
        <v>0.24666966014187466</v>
      </c>
      <c r="N144" s="10">
        <f t="shared" si="15"/>
        <v>2.5616829820695148</v>
      </c>
    </row>
    <row r="145" spans="3:14">
      <c r="C145" s="4">
        <f>Pressure!AB145*1000000</f>
        <v>993122.66208516108</v>
      </c>
      <c r="D145" s="78">
        <f>Pressure!I145</f>
        <v>1.1195687429327048E-4</v>
      </c>
      <c r="E145" s="40">
        <f>Pressure!H145</f>
        <v>111.95687429327049</v>
      </c>
      <c r="F145" s="10">
        <f t="shared" si="10"/>
        <v>4.25</v>
      </c>
      <c r="G145" s="4">
        <f t="shared" si="9"/>
        <v>101000</v>
      </c>
      <c r="H145" s="42">
        <f t="shared" si="11"/>
        <v>2.3851128558023471</v>
      </c>
      <c r="I145" s="10">
        <f t="shared" si="12"/>
        <v>1.0175111954936873</v>
      </c>
      <c r="J145" s="4">
        <f t="shared" si="13"/>
        <v>113.13392473734991</v>
      </c>
      <c r="K145" s="4">
        <f t="shared" si="14"/>
        <v>25.433641638719013</v>
      </c>
      <c r="L145" s="42">
        <f>Pressure!Q145</f>
        <v>0.26984175058682464</v>
      </c>
      <c r="M145" s="10">
        <f t="shared" si="16"/>
        <v>0.24683294279956663</v>
      </c>
      <c r="N145" s="10">
        <f t="shared" si="15"/>
        <v>2.5616829820695148</v>
      </c>
    </row>
    <row r="146" spans="3:14">
      <c r="C146" s="4">
        <f>Pressure!AB146*1000000</f>
        <v>993873.62441224523</v>
      </c>
      <c r="D146" s="78">
        <f>Pressure!I146</f>
        <v>1.1195687429327048E-4</v>
      </c>
      <c r="E146" s="40">
        <f>Pressure!H146</f>
        <v>111.95687429327049</v>
      </c>
      <c r="F146" s="10">
        <f t="shared" si="10"/>
        <v>4.25</v>
      </c>
      <c r="G146" s="4">
        <f t="shared" si="9"/>
        <v>101000</v>
      </c>
      <c r="H146" s="42">
        <f t="shared" si="11"/>
        <v>2.3863606409090101</v>
      </c>
      <c r="I146" s="10">
        <f t="shared" si="12"/>
        <v>1.0176578576101338</v>
      </c>
      <c r="J146" s="4">
        <f t="shared" si="13"/>
        <v>113.23579163095357</v>
      </c>
      <c r="K146" s="4">
        <f t="shared" si="14"/>
        <v>25.456542338688362</v>
      </c>
      <c r="L146" s="42">
        <f>Pressure!Q146</f>
        <v>0.27202398418753332</v>
      </c>
      <c r="M146" s="10">
        <f t="shared" si="16"/>
        <v>0.24699580062090312</v>
      </c>
      <c r="N146" s="10">
        <f t="shared" si="15"/>
        <v>2.5616829820695148</v>
      </c>
    </row>
    <row r="147" spans="3:14">
      <c r="C147" s="4">
        <f>Pressure!AB147*1000000</f>
        <v>994622.77058650169</v>
      </c>
      <c r="D147" s="78">
        <f>Pressure!I147</f>
        <v>1.1195687429327048E-4</v>
      </c>
      <c r="E147" s="40">
        <f>Pressure!H147</f>
        <v>111.95687429327049</v>
      </c>
      <c r="F147" s="10">
        <f t="shared" si="10"/>
        <v>4.25</v>
      </c>
      <c r="G147" s="4">
        <f t="shared" si="9"/>
        <v>101000</v>
      </c>
      <c r="H147" s="42">
        <f t="shared" si="11"/>
        <v>2.387605248037922</v>
      </c>
      <c r="I147" s="10">
        <f t="shared" si="12"/>
        <v>1.0178040206792358</v>
      </c>
      <c r="J147" s="4">
        <f t="shared" si="13"/>
        <v>113.33742066356153</v>
      </c>
      <c r="K147" s="4">
        <f t="shared" si="14"/>
        <v>25.479389565118819</v>
      </c>
      <c r="L147" s="42">
        <f>Pressure!Q147</f>
        <v>0.27420569166113917</v>
      </c>
      <c r="M147" s="10">
        <f t="shared" si="16"/>
        <v>0.24715823529091466</v>
      </c>
      <c r="N147" s="10">
        <f t="shared" si="15"/>
        <v>2.5616829820695148</v>
      </c>
    </row>
    <row r="148" spans="3:14">
      <c r="C148" s="4">
        <f>Pressure!AB148*1000000</f>
        <v>995370.10632541648</v>
      </c>
      <c r="D148" s="78">
        <f>Pressure!I148</f>
        <v>1.1195687429327048E-4</v>
      </c>
      <c r="E148" s="40">
        <f>Pressure!H148</f>
        <v>111.95687429327049</v>
      </c>
      <c r="F148" s="10">
        <f t="shared" si="10"/>
        <v>4.25</v>
      </c>
      <c r="G148" s="4">
        <f t="shared" si="9"/>
        <v>101000</v>
      </c>
      <c r="H148" s="42">
        <f t="shared" si="11"/>
        <v>2.3888466879596915</v>
      </c>
      <c r="I148" s="10">
        <f t="shared" si="12"/>
        <v>1.0179496871209264</v>
      </c>
      <c r="J148" s="4">
        <f t="shared" si="13"/>
        <v>113.4388125417225</v>
      </c>
      <c r="K148" s="4">
        <f t="shared" si="14"/>
        <v>25.502183476849623</v>
      </c>
      <c r="L148" s="42">
        <f>Pressure!Q148</f>
        <v>0.27638687480223717</v>
      </c>
      <c r="M148" s="10">
        <f t="shared" si="16"/>
        <v>0.24732024833453672</v>
      </c>
      <c r="N148" s="10">
        <f t="shared" si="15"/>
        <v>2.5616829820695148</v>
      </c>
    </row>
    <row r="149" spans="3:14">
      <c r="C149" s="4">
        <f>Pressure!AB149*1000000</f>
        <v>996115.63670149248</v>
      </c>
      <c r="D149" s="78">
        <f>Pressure!I149</f>
        <v>1.1195687429327048E-4</v>
      </c>
      <c r="E149" s="40">
        <f>Pressure!H149</f>
        <v>111.95687429327049</v>
      </c>
      <c r="F149" s="10">
        <f t="shared" si="10"/>
        <v>4.25</v>
      </c>
      <c r="G149" s="4">
        <f t="shared" si="9"/>
        <v>101000</v>
      </c>
      <c r="H149" s="42">
        <f t="shared" si="11"/>
        <v>2.3900849703643723</v>
      </c>
      <c r="I149" s="10">
        <f t="shared" si="12"/>
        <v>1.0180948592182983</v>
      </c>
      <c r="J149" s="4">
        <f t="shared" si="13"/>
        <v>113.53996788499599</v>
      </c>
      <c r="K149" s="4">
        <f t="shared" si="14"/>
        <v>25.524924213163974</v>
      </c>
      <c r="L149" s="42">
        <f>Pressure!Q149</f>
        <v>0.27856753539672618</v>
      </c>
      <c r="M149" s="10">
        <f t="shared" si="16"/>
        <v>0.24748184113085972</v>
      </c>
      <c r="N149" s="10">
        <f t="shared" si="15"/>
        <v>2.5616829820695148</v>
      </c>
    </row>
    <row r="150" spans="3:14">
      <c r="C150" s="4">
        <f>Pressure!AB150*1000000</f>
        <v>996859.36619980913</v>
      </c>
      <c r="D150" s="78">
        <f>Pressure!I150</f>
        <v>1.1195687429327048E-4</v>
      </c>
      <c r="E150" s="40">
        <f>Pressure!H150</f>
        <v>111.95687429327049</v>
      </c>
      <c r="F150" s="10">
        <f t="shared" si="10"/>
        <v>4.25</v>
      </c>
      <c r="G150" s="4">
        <f t="shared" si="9"/>
        <v>101000</v>
      </c>
      <c r="H150" s="42">
        <f t="shared" si="11"/>
        <v>2.3913201039577872</v>
      </c>
      <c r="I150" s="10">
        <f t="shared" si="12"/>
        <v>1.0182395391294932</v>
      </c>
      <c r="J150" s="4">
        <f t="shared" si="13"/>
        <v>113.6408872337237</v>
      </c>
      <c r="K150" s="4">
        <f t="shared" si="14"/>
        <v>25.547611895536104</v>
      </c>
      <c r="L150" s="42">
        <f>Pressure!Q150</f>
        <v>0.28074767522229949</v>
      </c>
      <c r="M150" s="10">
        <f t="shared" si="16"/>
        <v>0.24764301492605956</v>
      </c>
      <c r="N150" s="10">
        <f t="shared" si="15"/>
        <v>2.5616829820695148</v>
      </c>
    </row>
    <row r="151" spans="3:14">
      <c r="C151" s="4">
        <f>Pressure!AB151*1000000</f>
        <v>997601.29877023026</v>
      </c>
      <c r="D151" s="78">
        <f>Pressure!I151</f>
        <v>1.1195687429327048E-4</v>
      </c>
      <c r="E151" s="40">
        <f>Pressure!H151</f>
        <v>111.95687429327049</v>
      </c>
      <c r="F151" s="10">
        <f t="shared" si="10"/>
        <v>4.25</v>
      </c>
      <c r="G151" s="4">
        <f t="shared" si="9"/>
        <v>101000</v>
      </c>
      <c r="H151" s="42">
        <f t="shared" si="11"/>
        <v>2.392552096548862</v>
      </c>
      <c r="I151" s="10">
        <f t="shared" si="12"/>
        <v>1.0183837288984812</v>
      </c>
      <c r="J151" s="4">
        <f t="shared" si="13"/>
        <v>113.74157105607924</v>
      </c>
      <c r="K151" s="4">
        <f t="shared" si="14"/>
        <v>25.57024662921614</v>
      </c>
      <c r="L151" s="42">
        <f>Pressure!Q151</f>
        <v>0.28292729604889294</v>
      </c>
      <c r="M151" s="10">
        <f t="shared" si="16"/>
        <v>0.24780377084523589</v>
      </c>
      <c r="N151" s="10">
        <f t="shared" si="15"/>
        <v>2.5616829820695148</v>
      </c>
    </row>
    <row r="152" spans="3:14">
      <c r="C152" s="4">
        <f>Pressure!AB152*1000000</f>
        <v>998341.43787510786</v>
      </c>
      <c r="D152" s="78">
        <f>Pressure!I152</f>
        <v>1.1195687429327048E-4</v>
      </c>
      <c r="E152" s="40">
        <f>Pressure!H152</f>
        <v>111.95687429327049</v>
      </c>
      <c r="F152" s="10">
        <f t="shared" si="10"/>
        <v>4.25</v>
      </c>
      <c r="G152" s="4">
        <f t="shared" si="9"/>
        <v>101000</v>
      </c>
      <c r="H152" s="42">
        <f t="shared" si="11"/>
        <v>2.3937809551294404</v>
      </c>
      <c r="I152" s="10">
        <f t="shared" si="12"/>
        <v>1.0185274304648961</v>
      </c>
      <c r="J152" s="4">
        <f t="shared" si="13"/>
        <v>113.84201975450998</v>
      </c>
      <c r="K152" s="4">
        <f t="shared" si="14"/>
        <v>25.592828504678291</v>
      </c>
      <c r="L152" s="42">
        <f>Pressure!Q152</f>
        <v>0.28510639963909434</v>
      </c>
      <c r="M152" s="10">
        <f t="shared" si="16"/>
        <v>0.24796410990314102</v>
      </c>
      <c r="N152" s="10">
        <f t="shared" si="15"/>
        <v>2.5616829820695148</v>
      </c>
    </row>
    <row r="153" spans="3:14">
      <c r="C153" s="4">
        <f>Pressure!AB153*1000000</f>
        <v>999079.78653289122</v>
      </c>
      <c r="D153" s="78">
        <f>Pressure!I153</f>
        <v>1.1195687429327048E-4</v>
      </c>
      <c r="E153" s="40">
        <f>Pressure!H153</f>
        <v>111.95687429327049</v>
      </c>
      <c r="F153" s="10">
        <f t="shared" si="10"/>
        <v>4.25</v>
      </c>
      <c r="G153" s="4">
        <f t="shared" si="9"/>
        <v>101000</v>
      </c>
      <c r="H153" s="42">
        <f t="shared" si="11"/>
        <v>2.3950066859472185</v>
      </c>
      <c r="I153" s="10">
        <f t="shared" si="12"/>
        <v>1.0186706456730177</v>
      </c>
      <c r="J153" s="4">
        <f t="shared" si="13"/>
        <v>113.94223367162668</v>
      </c>
      <c r="K153" s="4">
        <f t="shared" si="14"/>
        <v>25.615357598944897</v>
      </c>
      <c r="L153" s="42">
        <f>Pressure!Q153</f>
        <v>0.28728498774851752</v>
      </c>
      <c r="M153" s="10">
        <f t="shared" si="16"/>
        <v>0.24812403301400812</v>
      </c>
      <c r="N153" s="10">
        <f t="shared" si="15"/>
        <v>2.5616829820695148</v>
      </c>
    </row>
    <row r="154" spans="3:14">
      <c r="C154" s="4">
        <f>Pressure!AB154*1000000</f>
        <v>999816.34735759045</v>
      </c>
      <c r="D154" s="78">
        <f>Pressure!I154</f>
        <v>1.1195687429327048E-4</v>
      </c>
      <c r="E154" s="40">
        <f>Pressure!H154</f>
        <v>111.95687429327049</v>
      </c>
      <c r="F154" s="10">
        <f t="shared" si="10"/>
        <v>4.25</v>
      </c>
      <c r="G154" s="4">
        <f t="shared" si="9"/>
        <v>101000</v>
      </c>
      <c r="H154" s="42">
        <f t="shared" si="11"/>
        <v>2.3962292945717412</v>
      </c>
      <c r="I154" s="10">
        <f t="shared" si="12"/>
        <v>1.0188133762798979</v>
      </c>
      <c r="J154" s="4">
        <f t="shared" si="13"/>
        <v>114.04221309553405</v>
      </c>
      <c r="K154" s="4">
        <f t="shared" si="14"/>
        <v>25.63783397678478</v>
      </c>
      <c r="L154" s="42">
        <f>Pressure!Q154</f>
        <v>0.2894630621261442</v>
      </c>
      <c r="M154" s="10">
        <f t="shared" si="16"/>
        <v>0.24828354100047351</v>
      </c>
      <c r="N154" s="10">
        <f t="shared" si="15"/>
        <v>2.5616829820695148</v>
      </c>
    </row>
    <row r="155" spans="3:14">
      <c r="C155" s="4">
        <f>Pressure!AB155*1000000</f>
        <v>1000551.1225948887</v>
      </c>
      <c r="D155" s="78">
        <f>Pressure!I155</f>
        <v>1.1195687429327048E-4</v>
      </c>
      <c r="E155" s="40">
        <f>Pressure!H155</f>
        <v>111.95687429327049</v>
      </c>
      <c r="F155" s="10">
        <f t="shared" si="10"/>
        <v>4.25</v>
      </c>
      <c r="G155" s="4">
        <f t="shared" si="9"/>
        <v>101000</v>
      </c>
      <c r="H155" s="42">
        <f t="shared" si="11"/>
        <v>2.3974487859547877</v>
      </c>
      <c r="I155" s="10">
        <f t="shared" si="12"/>
        <v>1.0189556239627848</v>
      </c>
      <c r="J155" s="4">
        <f t="shared" si="13"/>
        <v>114.14195826470846</v>
      </c>
      <c r="K155" s="4">
        <f t="shared" si="14"/>
        <v>25.660257691809825</v>
      </c>
      <c r="L155" s="42">
        <f>Pressure!Q155</f>
        <v>0.29164062451463668</v>
      </c>
      <c r="M155" s="10">
        <f t="shared" si="16"/>
        <v>0.24844263460169377</v>
      </c>
      <c r="N155" s="10">
        <f t="shared" si="15"/>
        <v>2.5616829820695148</v>
      </c>
    </row>
    <row r="156" spans="3:14">
      <c r="C156" s="4">
        <f>Pressure!AB156*1000000</f>
        <v>1001284.1141550572</v>
      </c>
      <c r="D156" s="78">
        <f>Pressure!I156</f>
        <v>1.1195687429327048E-4</v>
      </c>
      <c r="E156" s="40">
        <f>Pressure!H156</f>
        <v>111.95687429327049</v>
      </c>
      <c r="F156" s="10">
        <f t="shared" si="10"/>
        <v>4.25</v>
      </c>
      <c r="G156" s="4">
        <f t="shared" ref="G156:G219" si="17">IF(C156/(1+(k-1)/2*N156^2)^(k/(k-1))&lt;patm*1000000,patm*1000000,C156/(1+(k-1)/2*N156^2)^(k/(k-1)))</f>
        <v>101000</v>
      </c>
      <c r="H156" s="42">
        <f t="shared" si="11"/>
        <v>2.3986651644854016</v>
      </c>
      <c r="I156" s="10">
        <f t="shared" si="12"/>
        <v>1.0190973903258855</v>
      </c>
      <c r="J156" s="4">
        <f t="shared" si="13"/>
        <v>114.24146937244464</v>
      </c>
      <c r="K156" s="4">
        <f t="shared" si="14"/>
        <v>25.682628787474627</v>
      </c>
      <c r="L156" s="42">
        <f>Pressure!Q156</f>
        <v>0.29381767665062397</v>
      </c>
      <c r="M156" s="10">
        <f t="shared" si="16"/>
        <v>0.24860131448078138</v>
      </c>
      <c r="N156" s="10">
        <f t="shared" si="15"/>
        <v>2.5616829820695148</v>
      </c>
    </row>
    <row r="157" spans="3:14">
      <c r="C157" s="4">
        <f>Pressure!AB157*1000000</f>
        <v>1002015.3236429918</v>
      </c>
      <c r="D157" s="78">
        <f>Pressure!I157</f>
        <v>1.1195687429327048E-4</v>
      </c>
      <c r="E157" s="40">
        <f>Pressure!H157</f>
        <v>111.95687429327049</v>
      </c>
      <c r="F157" s="10">
        <f t="shared" ref="F157:F220" si="18">aexit/E157</f>
        <v>4.25</v>
      </c>
      <c r="G157" s="4">
        <f t="shared" si="17"/>
        <v>101000</v>
      </c>
      <c r="H157" s="42">
        <f t="shared" ref="H157:H220" si="19">1/(((k+1)/2)^(1/(k-1))*(patm*1000000/C157)^(1/k)*SQRT((k+1)/(k-1)*(1-(patm*1000000/C157)^((k-1)/k))))</f>
        <v>2.3998784340400903</v>
      </c>
      <c r="I157" s="10">
        <f t="shared" ref="I157:I220" si="20">etanoz*SQRT(2*k^2/(k-1)*(2/(k+1))^((k+1)/(k-1))*(1-(G157/C157)^((k-1)/k)))+(G157-patm*1000000)/C157*(aexit/E157)</f>
        <v>1.0192386769065325</v>
      </c>
      <c r="J157" s="4">
        <f t="shared" ref="J157:J220" si="21">I157*D157*C157</f>
        <v>114.34074657091398</v>
      </c>
      <c r="K157" s="4">
        <f t="shared" ref="K157:K220" si="22">J157/4.4482</f>
        <v>25.704947297988845</v>
      </c>
      <c r="L157" s="42">
        <f>Pressure!Q157</f>
        <v>0.29599422026496347</v>
      </c>
      <c r="M157" s="10">
        <f t="shared" si="16"/>
        <v>0.24875958123154482</v>
      </c>
      <c r="N157" s="10">
        <f t="shared" si="15"/>
        <v>2.5616829820695148</v>
      </c>
    </row>
    <row r="158" spans="3:14">
      <c r="C158" s="4">
        <f>Pressure!AB158*1000000</f>
        <v>1002744.7523853926</v>
      </c>
      <c r="D158" s="78">
        <f>Pressure!I158</f>
        <v>1.1195687429327048E-4</v>
      </c>
      <c r="E158" s="40">
        <f>Pressure!H158</f>
        <v>111.95687429327049</v>
      </c>
      <c r="F158" s="10">
        <f t="shared" si="18"/>
        <v>4.25</v>
      </c>
      <c r="G158" s="4">
        <f t="shared" si="17"/>
        <v>101000</v>
      </c>
      <c r="H158" s="42">
        <f t="shared" si="19"/>
        <v>2.4010885980282675</v>
      </c>
      <c r="I158" s="10">
        <f t="shared" si="20"/>
        <v>1.0193794851807592</v>
      </c>
      <c r="J158" s="4">
        <f t="shared" si="21"/>
        <v>114.4397899748367</v>
      </c>
      <c r="K158" s="4">
        <f t="shared" si="22"/>
        <v>25.727213249142732</v>
      </c>
      <c r="L158" s="42">
        <f>Pressure!Q158</f>
        <v>0.29817025708298078</v>
      </c>
      <c r="M158" s="10">
        <f t="shared" si="16"/>
        <v>0.24891743538465444</v>
      </c>
      <c r="N158" s="10">
        <f t="shared" ref="N158:N221" si="23">N157-1/834*(me-mef)</f>
        <v>2.5616829820695148</v>
      </c>
    </row>
    <row r="159" spans="3:14">
      <c r="C159" s="4">
        <f>Pressure!AB159*1000000</f>
        <v>1003472.4014558638</v>
      </c>
      <c r="D159" s="78">
        <f>Pressure!I159</f>
        <v>1.1195687429327048E-4</v>
      </c>
      <c r="E159" s="40">
        <f>Pressure!H159</f>
        <v>111.95687429327049</v>
      </c>
      <c r="F159" s="10">
        <f t="shared" si="18"/>
        <v>4.25</v>
      </c>
      <c r="G159" s="4">
        <f t="shared" si="17"/>
        <v>101000</v>
      </c>
      <c r="H159" s="42">
        <f t="shared" si="19"/>
        <v>2.4022956594341802</v>
      </c>
      <c r="I159" s="10">
        <f t="shared" si="20"/>
        <v>1.0195198165684436</v>
      </c>
      <c r="J159" s="4">
        <f t="shared" si="21"/>
        <v>114.53859966487404</v>
      </c>
      <c r="K159" s="4">
        <f t="shared" si="22"/>
        <v>25.749426659069744</v>
      </c>
      <c r="L159" s="42">
        <f>Pressure!Q159</f>
        <v>0.30034578882468932</v>
      </c>
      <c r="M159" s="10">
        <f t="shared" si="16"/>
        <v>0.24907487741324788</v>
      </c>
      <c r="N159" s="10">
        <f t="shared" si="23"/>
        <v>2.5616829820695148</v>
      </c>
    </row>
    <row r="160" spans="3:14">
      <c r="C160" s="4">
        <f>Pressure!AB160*1000000</f>
        <v>1004198.2716974763</v>
      </c>
      <c r="D160" s="78">
        <f>Pressure!I160</f>
        <v>1.1195687429327048E-4</v>
      </c>
      <c r="E160" s="40">
        <f>Pressure!H160</f>
        <v>111.95687429327049</v>
      </c>
      <c r="F160" s="10">
        <f t="shared" si="18"/>
        <v>4.25</v>
      </c>
      <c r="G160" s="4">
        <f t="shared" si="17"/>
        <v>101000</v>
      </c>
      <c r="H160" s="42">
        <f t="shared" si="19"/>
        <v>2.403499620854618</v>
      </c>
      <c r="I160" s="10">
        <f t="shared" si="20"/>
        <v>1.0196596724379294</v>
      </c>
      <c r="J160" s="4">
        <f t="shared" si="21"/>
        <v>114.63717569067707</v>
      </c>
      <c r="K160" s="4">
        <f t="shared" si="22"/>
        <v>25.771587538931943</v>
      </c>
      <c r="L160" s="42">
        <f>Pressure!Q160</f>
        <v>0.30252081720499152</v>
      </c>
      <c r="M160" s="10">
        <f t="shared" si="16"/>
        <v>0.2492319077380428</v>
      </c>
      <c r="N160" s="10">
        <f t="shared" si="23"/>
        <v>2.5616829820695148</v>
      </c>
    </row>
    <row r="161" spans="3:14">
      <c r="C161" s="4">
        <f>Pressure!AB161*1000000</f>
        <v>1004922.3637434508</v>
      </c>
      <c r="D161" s="78">
        <f>Pressure!I161</f>
        <v>1.1195687429327048E-4</v>
      </c>
      <c r="E161" s="40">
        <f>Pressure!H161</f>
        <v>111.95687429327049</v>
      </c>
      <c r="F161" s="10">
        <f t="shared" si="18"/>
        <v>4.25</v>
      </c>
      <c r="G161" s="4">
        <f t="shared" si="17"/>
        <v>101000</v>
      </c>
      <c r="H161" s="42">
        <f t="shared" si="19"/>
        <v>2.4047004845334587</v>
      </c>
      <c r="I161" s="10">
        <f t="shared" si="20"/>
        <v>1.0197990541102611</v>
      </c>
      <c r="J161" s="4">
        <f t="shared" si="21"/>
        <v>114.73551807368247</v>
      </c>
      <c r="K161" s="4">
        <f t="shared" si="22"/>
        <v>25.793695893548509</v>
      </c>
      <c r="L161" s="42">
        <f>Pressure!Q161</f>
        <v>0.30469534393386355</v>
      </c>
      <c r="M161" s="10">
        <f t="shared" si="16"/>
        <v>0.24938852673198914</v>
      </c>
      <c r="N161" s="10">
        <f t="shared" si="23"/>
        <v>2.5616829820695148</v>
      </c>
    </row>
    <row r="162" spans="3:14">
      <c r="C162" s="4">
        <f>Pressure!AB162*1000000</f>
        <v>1005644.6780361554</v>
      </c>
      <c r="D162" s="78">
        <f>Pressure!I162</f>
        <v>1.1195687429327048E-4</v>
      </c>
      <c r="E162" s="40">
        <f>Pressure!H162</f>
        <v>111.95687429327049</v>
      </c>
      <c r="F162" s="10">
        <f t="shared" si="18"/>
        <v>4.25</v>
      </c>
      <c r="G162" s="4">
        <f t="shared" si="17"/>
        <v>101000</v>
      </c>
      <c r="H162" s="42">
        <f t="shared" si="19"/>
        <v>2.4058982523934085</v>
      </c>
      <c r="I162" s="10">
        <f t="shared" si="20"/>
        <v>1.0199379628630656</v>
      </c>
      <c r="J162" s="4">
        <f t="shared" si="21"/>
        <v>114.83362680968018</v>
      </c>
      <c r="K162" s="4">
        <f t="shared" si="22"/>
        <v>25.815751721972976</v>
      </c>
      <c r="L162" s="42">
        <f>Pressure!Q162</f>
        <v>0.30686937071652465</v>
      </c>
      <c r="M162" s="10">
        <f t="shared" si="16"/>
        <v>0.24954473472451819</v>
      </c>
      <c r="N162" s="10">
        <f t="shared" si="23"/>
        <v>2.5616829820695148</v>
      </c>
    </row>
    <row r="163" spans="3:14">
      <c r="C163" s="4">
        <f>Pressure!AB163*1000000</f>
        <v>1006365.214844174</v>
      </c>
      <c r="D163" s="78">
        <f>Pressure!I163</f>
        <v>1.1195687429327048E-4</v>
      </c>
      <c r="E163" s="40">
        <f>Pressure!H163</f>
        <v>111.95687429327049</v>
      </c>
      <c r="F163" s="10">
        <f t="shared" si="18"/>
        <v>4.25</v>
      </c>
      <c r="G163" s="4">
        <f t="shared" si="17"/>
        <v>101000</v>
      </c>
      <c r="H163" s="42">
        <f t="shared" si="19"/>
        <v>2.407092926064498</v>
      </c>
      <c r="I163" s="10">
        <f t="shared" si="20"/>
        <v>1.0200763999340434</v>
      </c>
      <c r="J163" s="4">
        <f t="shared" si="21"/>
        <v>114.93150187112086</v>
      </c>
      <c r="K163" s="4">
        <f t="shared" si="22"/>
        <v>25.837755018011972</v>
      </c>
      <c r="L163" s="42">
        <f>Pressure!Q163</f>
        <v>0.30904289925359274</v>
      </c>
      <c r="M163" s="10">
        <f t="shared" si="16"/>
        <v>0.24970053200542175</v>
      </c>
      <c r="N163" s="10">
        <f t="shared" si="23"/>
        <v>2.5616829820695148</v>
      </c>
    </row>
    <row r="164" spans="3:14">
      <c r="C164" s="4">
        <f>Pressure!AB164*1000000</f>
        <v>1007083.9742780542</v>
      </c>
      <c r="D164" s="78">
        <f>Pressure!I164</f>
        <v>1.1195687429327048E-4</v>
      </c>
      <c r="E164" s="40">
        <f>Pressure!H164</f>
        <v>111.95687429327049</v>
      </c>
      <c r="F164" s="10">
        <f t="shared" si="18"/>
        <v>4.25</v>
      </c>
      <c r="G164" s="4">
        <f t="shared" si="17"/>
        <v>101000</v>
      </c>
      <c r="H164" s="42">
        <f t="shared" si="19"/>
        <v>2.4082845069103866</v>
      </c>
      <c r="I164" s="10">
        <f t="shared" si="20"/>
        <v>1.0202143665241854</v>
      </c>
      <c r="J164" s="4">
        <f t="shared" si="21"/>
        <v>115.02914320924495</v>
      </c>
      <c r="K164" s="4">
        <f t="shared" si="22"/>
        <v>25.859705770703869</v>
      </c>
      <c r="L164" s="42">
        <f>Pressure!Q164</f>
        <v>0.31121593124122737</v>
      </c>
      <c r="M164" s="10">
        <f t="shared" si="16"/>
        <v>0.2498559188283648</v>
      </c>
      <c r="N164" s="10">
        <f t="shared" si="23"/>
        <v>2.5616829820695148</v>
      </c>
    </row>
    <row r="165" spans="3:14">
      <c r="C165" s="4">
        <f>Pressure!AB165*1000000</f>
        <v>1007800.956304596</v>
      </c>
      <c r="D165" s="78">
        <f>Pressure!I165</f>
        <v>1.1195687429327048E-4</v>
      </c>
      <c r="E165" s="40">
        <f>Pressure!H165</f>
        <v>111.95687429327049</v>
      </c>
      <c r="F165" s="10">
        <f t="shared" si="18"/>
        <v>4.25</v>
      </c>
      <c r="G165" s="4">
        <f t="shared" si="17"/>
        <v>101000</v>
      </c>
      <c r="H165" s="42">
        <f t="shared" si="19"/>
        <v>2.4094729960522092</v>
      </c>
      <c r="I165" s="10">
        <f t="shared" si="20"/>
        <v>1.0203518638006881</v>
      </c>
      <c r="J165" s="4">
        <f t="shared" si="21"/>
        <v>115.12655075601447</v>
      </c>
      <c r="K165" s="4">
        <f t="shared" si="22"/>
        <v>25.88160396475304</v>
      </c>
      <c r="L165" s="42">
        <f>Pressure!Q165</f>
        <v>0.31338846837126133</v>
      </c>
      <c r="M165" s="10">
        <f t="shared" si="16"/>
        <v>0.2500108954141293</v>
      </c>
      <c r="N165" s="10">
        <f t="shared" si="23"/>
        <v>2.5616829820695148</v>
      </c>
    </row>
    <row r="166" spans="3:14">
      <c r="C166" s="4">
        <f>Pressure!AB166*1000000</f>
        <v>1008516.160759873</v>
      </c>
      <c r="D166" s="78">
        <f>Pressure!I166</f>
        <v>1.1195687429327048E-4</v>
      </c>
      <c r="E166" s="40">
        <f>Pressure!H166</f>
        <v>111.95687429327049</v>
      </c>
      <c r="F166" s="10">
        <f t="shared" si="18"/>
        <v>4.25</v>
      </c>
      <c r="G166" s="4">
        <f t="shared" si="17"/>
        <v>101000</v>
      </c>
      <c r="H166" s="42">
        <f t="shared" si="19"/>
        <v>2.4106583943903188</v>
      </c>
      <c r="I166" s="10">
        <f t="shared" si="20"/>
        <v>1.0204888928996121</v>
      </c>
      <c r="J166" s="4">
        <f t="shared" si="21"/>
        <v>115.22372442587371</v>
      </c>
      <c r="K166" s="4">
        <f t="shared" si="22"/>
        <v>25.903449580925702</v>
      </c>
      <c r="L166" s="42">
        <f>Pressure!Q166</f>
        <v>0.31556051233132143</v>
      </c>
      <c r="M166" s="10">
        <f t="shared" si="16"/>
        <v>0.25016546195350103</v>
      </c>
      <c r="N166" s="10">
        <f t="shared" si="23"/>
        <v>2.5616829820695148</v>
      </c>
    </row>
    <row r="167" spans="3:14">
      <c r="C167" s="4">
        <f>Pressure!AB167*1000000</f>
        <v>1009229.5873611268</v>
      </c>
      <c r="D167" s="78">
        <f>Pressure!I167</f>
        <v>1.1195687429327048E-4</v>
      </c>
      <c r="E167" s="40">
        <f>Pressure!H167</f>
        <v>111.95687429327049</v>
      </c>
      <c r="F167" s="10">
        <f t="shared" si="18"/>
        <v>4.25</v>
      </c>
      <c r="G167" s="4">
        <f t="shared" si="17"/>
        <v>101000</v>
      </c>
      <c r="H167" s="42">
        <f t="shared" si="19"/>
        <v>2.4118407026241364</v>
      </c>
      <c r="I167" s="10">
        <f t="shared" si="20"/>
        <v>1.0206254549283087</v>
      </c>
      <c r="J167" s="4">
        <f t="shared" si="21"/>
        <v>115.32066411735802</v>
      </c>
      <c r="K167" s="4">
        <f t="shared" si="22"/>
        <v>25.925242596411586</v>
      </c>
      <c r="L167" s="42">
        <f>Pressure!Q167</f>
        <v>0.3177320648049401</v>
      </c>
      <c r="M167" s="10">
        <f t="shared" si="16"/>
        <v>0.25031961860997876</v>
      </c>
      <c r="N167" s="10">
        <f t="shared" si="23"/>
        <v>2.5616829820695148</v>
      </c>
    </row>
    <row r="168" spans="3:14">
      <c r="C168" s="4">
        <f>Pressure!AB168*1000000</f>
        <v>1009941.2357176498</v>
      </c>
      <c r="D168" s="78">
        <f>Pressure!I168</f>
        <v>1.1195687429327048E-4</v>
      </c>
      <c r="E168" s="40">
        <f>Pressure!H168</f>
        <v>111.95687429327049</v>
      </c>
      <c r="F168" s="10">
        <f t="shared" si="18"/>
        <v>4.25</v>
      </c>
      <c r="G168" s="4">
        <f t="shared" si="17"/>
        <v>101000</v>
      </c>
      <c r="H168" s="42">
        <f t="shared" si="19"/>
        <v>2.4130199212703123</v>
      </c>
      <c r="I168" s="10">
        <f t="shared" si="20"/>
        <v>1.020761550967636</v>
      </c>
      <c r="J168" s="4">
        <f t="shared" si="21"/>
        <v>115.41736971456524</v>
      </c>
      <c r="K168" s="4">
        <f t="shared" si="22"/>
        <v>25.946982985154722</v>
      </c>
      <c r="L168" s="42">
        <f>Pressure!Q168</f>
        <v>0.31990312747165817</v>
      </c>
      <c r="M168" s="10">
        <f t="shared" ref="M168:M231" si="24">(J168+J167)/2*(L168-L167)</f>
        <v>0.25047336552220989</v>
      </c>
      <c r="N168" s="10">
        <f t="shared" si="23"/>
        <v>2.5616829820695148</v>
      </c>
    </row>
    <row r="169" spans="3:14">
      <c r="C169" s="4">
        <f>Pressure!AB169*1000000</f>
        <v>1010651.1053405005</v>
      </c>
      <c r="D169" s="78">
        <f>Pressure!I169</f>
        <v>1.1195687429327048E-4</v>
      </c>
      <c r="E169" s="40">
        <f>Pressure!H169</f>
        <v>111.95687429327049</v>
      </c>
      <c r="F169" s="10">
        <f t="shared" si="18"/>
        <v>4.25</v>
      </c>
      <c r="G169" s="4">
        <f t="shared" si="17"/>
        <v>101000</v>
      </c>
      <c r="H169" s="42">
        <f t="shared" si="19"/>
        <v>2.4141960506789348</v>
      </c>
      <c r="I169" s="10">
        <f t="shared" si="20"/>
        <v>1.0208971820739439</v>
      </c>
      <c r="J169" s="4">
        <f t="shared" si="21"/>
        <v>115.51384108847006</v>
      </c>
      <c r="K169" s="4">
        <f t="shared" si="22"/>
        <v>25.968670718148928</v>
      </c>
      <c r="L169" s="42">
        <f>Pressure!Q169</f>
        <v>0.32207370200711966</v>
      </c>
      <c r="M169" s="10">
        <f t="shared" si="24"/>
        <v>0.25062670280617877</v>
      </c>
      <c r="N169" s="10">
        <f t="shared" si="23"/>
        <v>2.5616829820695148</v>
      </c>
    </row>
    <row r="170" spans="3:14">
      <c r="C170" s="4">
        <f>Pressure!AB170*1000000</f>
        <v>1011359.195651755</v>
      </c>
      <c r="D170" s="78">
        <f>Pressure!I170</f>
        <v>1.1195687429327048E-4</v>
      </c>
      <c r="E170" s="40">
        <f>Pressure!H170</f>
        <v>111.95687429327049</v>
      </c>
      <c r="F170" s="10">
        <f t="shared" si="18"/>
        <v>4.25</v>
      </c>
      <c r="G170" s="4">
        <f t="shared" si="17"/>
        <v>101000</v>
      </c>
      <c r="H170" s="42">
        <f t="shared" si="19"/>
        <v>2.4153690910489636</v>
      </c>
      <c r="I170" s="10">
        <f t="shared" si="20"/>
        <v>1.0210323492809525</v>
      </c>
      <c r="J170" s="4">
        <f t="shared" si="21"/>
        <v>115.61007809817507</v>
      </c>
      <c r="K170" s="4">
        <f t="shared" si="22"/>
        <v>25.990305763719046</v>
      </c>
      <c r="L170" s="42">
        <f>Pressure!Q170</f>
        <v>0.32424379008315946</v>
      </c>
      <c r="M170" s="10">
        <f t="shared" si="24"/>
        <v>0.25077963055726249</v>
      </c>
      <c r="N170" s="10">
        <f t="shared" si="23"/>
        <v>2.5616829820695148</v>
      </c>
    </row>
    <row r="171" spans="3:14">
      <c r="C171" s="4">
        <f>Pressure!AB171*1000000</f>
        <v>1012065.5059925931</v>
      </c>
      <c r="D171" s="78">
        <f>Pressure!I171</f>
        <v>1.1195687429327048E-4</v>
      </c>
      <c r="E171" s="40">
        <f>Pressure!H171</f>
        <v>111.95687429327049</v>
      </c>
      <c r="F171" s="10">
        <f t="shared" si="18"/>
        <v>4.25</v>
      </c>
      <c r="G171" s="4">
        <f t="shared" si="17"/>
        <v>101000</v>
      </c>
      <c r="H171" s="42">
        <f t="shared" si="19"/>
        <v>2.4165390424417166</v>
      </c>
      <c r="I171" s="10">
        <f t="shared" si="20"/>
        <v>1.0211670536014059</v>
      </c>
      <c r="J171" s="4">
        <f t="shared" si="21"/>
        <v>115.70608059200515</v>
      </c>
      <c r="K171" s="4">
        <f t="shared" si="22"/>
        <v>26.011888087766994</v>
      </c>
      <c r="L171" s="42">
        <f>Pressure!Q171</f>
        <v>0.32641339336788433</v>
      </c>
      <c r="M171" s="10">
        <f t="shared" si="24"/>
        <v>0.25093214885207765</v>
      </c>
      <c r="N171" s="10">
        <f t="shared" si="23"/>
        <v>2.5616829820695148</v>
      </c>
    </row>
    <row r="172" spans="3:14">
      <c r="C172" s="4">
        <f>Pressure!AB172*1000000</f>
        <v>1012770.0356307658</v>
      </c>
      <c r="D172" s="78">
        <f>Pressure!I172</f>
        <v>1.1195687429327048E-4</v>
      </c>
      <c r="E172" s="40">
        <f>Pressure!H172</f>
        <v>111.95687429327049</v>
      </c>
      <c r="F172" s="10">
        <f t="shared" si="18"/>
        <v>4.25</v>
      </c>
      <c r="G172" s="4">
        <f t="shared" si="17"/>
        <v>101000</v>
      </c>
      <c r="H172" s="42">
        <f t="shared" si="19"/>
        <v>2.4177059047933245</v>
      </c>
      <c r="I172" s="10">
        <f t="shared" si="20"/>
        <v>1.0213012960285899</v>
      </c>
      <c r="J172" s="4">
        <f t="shared" si="21"/>
        <v>115.80184840851732</v>
      </c>
      <c r="K172" s="4">
        <f t="shared" si="22"/>
        <v>26.033417653998768</v>
      </c>
      <c r="L172" s="42">
        <f>Pressure!Q172</f>
        <v>0.32858251352574791</v>
      </c>
      <c r="M172" s="10">
        <f t="shared" si="24"/>
        <v>0.25108425775014187</v>
      </c>
      <c r="N172" s="10">
        <f t="shared" si="23"/>
        <v>2.5616829820695148</v>
      </c>
    </row>
    <row r="173" spans="3:14">
      <c r="C173" s="4">
        <f>Pressure!AB173*1000000</f>
        <v>1013472.7837675146</v>
      </c>
      <c r="D173" s="78">
        <f>Pressure!I173</f>
        <v>1.1195687429327048E-4</v>
      </c>
      <c r="E173" s="40">
        <f>Pressure!H173</f>
        <v>111.95687429327049</v>
      </c>
      <c r="F173" s="10">
        <f t="shared" si="18"/>
        <v>4.25</v>
      </c>
      <c r="G173" s="4">
        <f t="shared" si="17"/>
        <v>101000</v>
      </c>
      <c r="H173" s="42">
        <f t="shared" si="19"/>
        <v>2.4188696779262702</v>
      </c>
      <c r="I173" s="10">
        <f t="shared" si="20"/>
        <v>1.0214350775377417</v>
      </c>
      <c r="J173" s="4">
        <f t="shared" si="21"/>
        <v>115.8973813774371</v>
      </c>
      <c r="K173" s="4">
        <f t="shared" si="22"/>
        <v>26.054894424134954</v>
      </c>
      <c r="L173" s="42">
        <f>Pressure!Q173</f>
        <v>0.3307511522176203</v>
      </c>
      <c r="M173" s="10">
        <f t="shared" si="24"/>
        <v>0.25123595729542658</v>
      </c>
      <c r="N173" s="10">
        <f t="shared" si="23"/>
        <v>2.5616829820695148</v>
      </c>
    </row>
    <row r="174" spans="3:14">
      <c r="C174" s="4">
        <f>Pressure!AB174*1000000</f>
        <v>1014173.7495437796</v>
      </c>
      <c r="D174" s="78">
        <f>Pressure!I174</f>
        <v>1.1195687429327048E-4</v>
      </c>
      <c r="E174" s="40">
        <f>Pressure!H174</f>
        <v>111.95687429327049</v>
      </c>
      <c r="F174" s="10">
        <f t="shared" si="18"/>
        <v>4.25</v>
      </c>
      <c r="G174" s="4">
        <f t="shared" si="17"/>
        <v>101000</v>
      </c>
      <c r="H174" s="42">
        <f t="shared" si="19"/>
        <v>2.4200303615597316</v>
      </c>
      <c r="I174" s="10">
        <f t="shared" si="20"/>
        <v>1.0215683990873168</v>
      </c>
      <c r="J174" s="4">
        <f t="shared" si="21"/>
        <v>115.9926793204987</v>
      </c>
      <c r="K174" s="4">
        <f t="shared" si="22"/>
        <v>26.076318358099613</v>
      </c>
      <c r="L174" s="42">
        <f>Pressure!Q174</f>
        <v>0.33291931110085271</v>
      </c>
      <c r="M174" s="10">
        <f t="shared" si="24"/>
        <v>0.25138724751776581</v>
      </c>
      <c r="N174" s="10">
        <f t="shared" si="23"/>
        <v>2.5616829820695148</v>
      </c>
    </row>
    <row r="175" spans="3:14">
      <c r="C175" s="4">
        <f>Pressure!AB175*1000000</f>
        <v>1014872.9320458316</v>
      </c>
      <c r="D175" s="78">
        <f>Pressure!I175</f>
        <v>1.1195687429327048E-4</v>
      </c>
      <c r="E175" s="40">
        <f>Pressure!H175</f>
        <v>111.95687429327049</v>
      </c>
      <c r="F175" s="10">
        <f t="shared" si="18"/>
        <v>4.25</v>
      </c>
      <c r="G175" s="4">
        <f t="shared" si="17"/>
        <v>101000</v>
      </c>
      <c r="H175" s="42">
        <f t="shared" si="19"/>
        <v>2.4211879553189739</v>
      </c>
      <c r="I175" s="10">
        <f t="shared" si="20"/>
        <v>1.021701261620134</v>
      </c>
      <c r="J175" s="4">
        <f t="shared" si="21"/>
        <v>116.08774205220682</v>
      </c>
      <c r="K175" s="4">
        <f t="shared" si="22"/>
        <v>26.097689414191542</v>
      </c>
      <c r="L175" s="42">
        <f>Pressure!Q175</f>
        <v>0.33508699182933727</v>
      </c>
      <c r="M175" s="10">
        <f t="shared" si="24"/>
        <v>0.25153812843409445</v>
      </c>
      <c r="N175" s="10">
        <f t="shared" si="23"/>
        <v>2.5616829820695148</v>
      </c>
    </row>
    <row r="176" spans="3:14">
      <c r="C176" s="4">
        <f>Pressure!AB176*1000000</f>
        <v>1015570.3303105441</v>
      </c>
      <c r="D176" s="78">
        <f>Pressure!I176</f>
        <v>1.1195687429327048E-4</v>
      </c>
      <c r="E176" s="40">
        <f>Pressure!H176</f>
        <v>111.95687429327049</v>
      </c>
      <c r="F176" s="10">
        <f t="shared" si="18"/>
        <v>4.25</v>
      </c>
      <c r="G176" s="4">
        <f t="shared" si="17"/>
        <v>101000</v>
      </c>
      <c r="H176" s="42">
        <f t="shared" si="19"/>
        <v>2.4223424587441356</v>
      </c>
      <c r="I176" s="10">
        <f t="shared" si="20"/>
        <v>1.0218336660644523</v>
      </c>
      <c r="J176" s="4">
        <f t="shared" si="21"/>
        <v>116.1825693805506</v>
      </c>
      <c r="K176" s="4">
        <f t="shared" si="22"/>
        <v>26.119007549244774</v>
      </c>
      <c r="L176" s="42">
        <f>Pressure!Q176</f>
        <v>0.33725419605356305</v>
      </c>
      <c r="M176" s="10">
        <f t="shared" si="24"/>
        <v>0.25168860004965499</v>
      </c>
      <c r="N176" s="10">
        <f t="shared" si="23"/>
        <v>2.5616829820695148</v>
      </c>
    </row>
    <row r="177" spans="3:14">
      <c r="C177" s="4">
        <f>Pressure!AB177*1000000</f>
        <v>1016265.9433300858</v>
      </c>
      <c r="D177" s="78">
        <f>Pressure!I177</f>
        <v>1.1195687429327048E-4</v>
      </c>
      <c r="E177" s="40">
        <f>Pressure!H177</f>
        <v>111.95687429327049</v>
      </c>
      <c r="F177" s="10">
        <f t="shared" si="18"/>
        <v>4.25</v>
      </c>
      <c r="G177" s="4">
        <f t="shared" si="17"/>
        <v>101000</v>
      </c>
      <c r="H177" s="42">
        <f t="shared" si="19"/>
        <v>2.4234938712980445</v>
      </c>
      <c r="I177" s="10">
        <f t="shared" si="20"/>
        <v>1.0219656133349264</v>
      </c>
      <c r="J177" s="4">
        <f t="shared" si="21"/>
        <v>116.27716110763848</v>
      </c>
      <c r="K177" s="4">
        <f t="shared" si="22"/>
        <v>26.140272718771296</v>
      </c>
      <c r="L177" s="42">
        <f>Pressure!Q177</f>
        <v>0.3394209254206681</v>
      </c>
      <c r="M177" s="10">
        <f t="shared" si="24"/>
        <v>0.25183866235904184</v>
      </c>
      <c r="N177" s="10">
        <f t="shared" si="23"/>
        <v>2.5616829820695148</v>
      </c>
    </row>
    <row r="178" spans="3:14">
      <c r="C178" s="4">
        <f>Pressure!AB178*1000000</f>
        <v>1016959.770056215</v>
      </c>
      <c r="D178" s="78">
        <f>Pressure!I178</f>
        <v>1.1195687429327048E-4</v>
      </c>
      <c r="E178" s="40">
        <f>Pressure!H178</f>
        <v>111.95687429327049</v>
      </c>
      <c r="F178" s="10">
        <f t="shared" si="18"/>
        <v>4.25</v>
      </c>
      <c r="G178" s="4">
        <f t="shared" si="17"/>
        <v>101000</v>
      </c>
      <c r="H178" s="42">
        <f t="shared" si="19"/>
        <v>2.4246421923733799</v>
      </c>
      <c r="I178" s="10">
        <f t="shared" si="20"/>
        <v>1.0220971043334834</v>
      </c>
      <c r="J178" s="4">
        <f t="shared" si="21"/>
        <v>116.37151703027942</v>
      </c>
      <c r="K178" s="4">
        <f t="shared" si="22"/>
        <v>26.161484877091727</v>
      </c>
      <c r="L178" s="42">
        <f>Pressure!Q178</f>
        <v>0.34158718157448797</v>
      </c>
      <c r="M178" s="10">
        <f t="shared" si="24"/>
        <v>0.25198831534716248</v>
      </c>
      <c r="N178" s="10">
        <f t="shared" si="23"/>
        <v>2.5616829820695148</v>
      </c>
    </row>
    <row r="179" spans="3:14">
      <c r="C179" s="4">
        <f>Pressure!AB179*1000000</f>
        <v>1017651.8094042686</v>
      </c>
      <c r="D179" s="78">
        <f>Pressure!I179</f>
        <v>1.1195687429327048E-4</v>
      </c>
      <c r="E179" s="40">
        <f>Pressure!H179</f>
        <v>111.95687429327049</v>
      </c>
      <c r="F179" s="10">
        <f t="shared" si="18"/>
        <v>4.25</v>
      </c>
      <c r="G179" s="4">
        <f t="shared" si="17"/>
        <v>101000</v>
      </c>
      <c r="H179" s="42">
        <f t="shared" si="19"/>
        <v>2.4257874212993022</v>
      </c>
      <c r="I179" s="10">
        <f t="shared" si="20"/>
        <v>1.0222281399501369</v>
      </c>
      <c r="J179" s="4">
        <f t="shared" si="21"/>
        <v>116.4656369405231</v>
      </c>
      <c r="K179" s="4">
        <f t="shared" si="22"/>
        <v>26.182643977456745</v>
      </c>
      <c r="L179" s="42">
        <f>Pressure!Q179</f>
        <v>0.34375296615560125</v>
      </c>
      <c r="M179" s="10">
        <f t="shared" si="24"/>
        <v>0.25213755899013052</v>
      </c>
      <c r="N179" s="10">
        <f t="shared" si="23"/>
        <v>2.5616829820695148</v>
      </c>
    </row>
    <row r="180" spans="3:14">
      <c r="C180" s="4">
        <f>Pressure!AB180*1000000</f>
        <v>1018342.0602567266</v>
      </c>
      <c r="D180" s="78">
        <f>Pressure!I180</f>
        <v>1.1195687429327048E-4</v>
      </c>
      <c r="E180" s="40">
        <f>Pressure!H180</f>
        <v>111.95687429327049</v>
      </c>
      <c r="F180" s="10">
        <f t="shared" si="18"/>
        <v>4.25</v>
      </c>
      <c r="G180" s="4">
        <f t="shared" si="17"/>
        <v>101000</v>
      </c>
      <c r="H180" s="42">
        <f t="shared" si="19"/>
        <v>2.4269295573474006</v>
      </c>
      <c r="I180" s="10">
        <f t="shared" si="20"/>
        <v>1.0223587210637175</v>
      </c>
      <c r="J180" s="4">
        <f t="shared" si="21"/>
        <v>116.55952062614256</v>
      </c>
      <c r="K180" s="4">
        <f t="shared" si="22"/>
        <v>26.203749972155606</v>
      </c>
      <c r="L180" s="42">
        <f>Pressure!Q180</f>
        <v>0.34591828080137205</v>
      </c>
      <c r="M180" s="10">
        <f t="shared" si="24"/>
        <v>0.25228639325607466</v>
      </c>
      <c r="N180" s="10">
        <f t="shared" si="23"/>
        <v>2.5616829820695148</v>
      </c>
    </row>
    <row r="181" spans="3:14">
      <c r="C181" s="4">
        <f>Pressure!AB181*1000000</f>
        <v>1019030.5214664754</v>
      </c>
      <c r="D181" s="78">
        <f>Pressure!I181</f>
        <v>1.1195687429327048E-4</v>
      </c>
      <c r="E181" s="40">
        <f>Pressure!H181</f>
        <v>111.95687429327049</v>
      </c>
      <c r="F181" s="10">
        <f t="shared" si="18"/>
        <v>4.25</v>
      </c>
      <c r="G181" s="4">
        <f t="shared" si="17"/>
        <v>101000</v>
      </c>
      <c r="H181" s="42">
        <f t="shared" si="19"/>
        <v>2.4280685997371267</v>
      </c>
      <c r="I181" s="10">
        <f t="shared" si="20"/>
        <v>1.0224888485425365</v>
      </c>
      <c r="J181" s="4">
        <f t="shared" si="21"/>
        <v>116.65316787107564</v>
      </c>
      <c r="K181" s="4">
        <f t="shared" si="22"/>
        <v>26.224802812615359</v>
      </c>
      <c r="L181" s="42">
        <f>Pressure!Q181</f>
        <v>0.34808312714599005</v>
      </c>
      <c r="M181" s="10">
        <f t="shared" si="24"/>
        <v>0.25243481810586943</v>
      </c>
      <c r="N181" s="10">
        <f t="shared" si="23"/>
        <v>2.5616829820695148</v>
      </c>
    </row>
    <row r="182" spans="3:14">
      <c r="C182" s="4">
        <f>Pressure!AB182*1000000</f>
        <v>1019717.19185979</v>
      </c>
      <c r="D182" s="78">
        <f>Pressure!I182</f>
        <v>1.1195687429327048E-4</v>
      </c>
      <c r="E182" s="40">
        <f>Pressure!H182</f>
        <v>111.95687429327049</v>
      </c>
      <c r="F182" s="10">
        <f t="shared" si="18"/>
        <v>4.25</v>
      </c>
      <c r="G182" s="4">
        <f t="shared" si="17"/>
        <v>101000</v>
      </c>
      <c r="H182" s="42">
        <f t="shared" si="19"/>
        <v>2.4292045476407491</v>
      </c>
      <c r="I182" s="10">
        <f t="shared" si="20"/>
        <v>1.0226185232450016</v>
      </c>
      <c r="J182" s="4">
        <f t="shared" si="21"/>
        <v>116.74657845582922</v>
      </c>
      <c r="K182" s="4">
        <f t="shared" si="22"/>
        <v>26.245802449491755</v>
      </c>
      <c r="L182" s="42">
        <f>Pressure!Q182</f>
        <v>0.35024750682050793</v>
      </c>
      <c r="M182" s="10">
        <f t="shared" si="24"/>
        <v>0.25258283349379101</v>
      </c>
      <c r="N182" s="10">
        <f t="shared" si="23"/>
        <v>2.5616829820695148</v>
      </c>
    </row>
    <row r="183" spans="3:14">
      <c r="C183" s="4">
        <f>Pressure!AB183*1000000</f>
        <v>1020402.0702391594</v>
      </c>
      <c r="D183" s="78">
        <f>Pressure!I183</f>
        <v>1.1195687429327048E-4</v>
      </c>
      <c r="E183" s="40">
        <f>Pressure!H183</f>
        <v>111.95687429327049</v>
      </c>
      <c r="F183" s="10">
        <f t="shared" si="18"/>
        <v>4.25</v>
      </c>
      <c r="G183" s="4">
        <f t="shared" si="17"/>
        <v>101000</v>
      </c>
      <c r="H183" s="42">
        <f t="shared" si="19"/>
        <v>2.4303374001880664</v>
      </c>
      <c r="I183" s="10">
        <f t="shared" si="20"/>
        <v>1.0227477460201917</v>
      </c>
      <c r="J183" s="4">
        <f t="shared" si="21"/>
        <v>116.83975215786161</v>
      </c>
      <c r="K183" s="4">
        <f t="shared" si="22"/>
        <v>26.266748832755184</v>
      </c>
      <c r="L183" s="42">
        <f>Pressure!Q183</f>
        <v>0.35241142145287679</v>
      </c>
      <c r="M183" s="10">
        <f t="shared" si="24"/>
        <v>0.25273043936815892</v>
      </c>
      <c r="N183" s="10">
        <f t="shared" si="23"/>
        <v>2.5616829820695148</v>
      </c>
    </row>
    <row r="184" spans="3:14">
      <c r="C184" s="4">
        <f>Pressure!AB184*1000000</f>
        <v>1021085.1553856141</v>
      </c>
      <c r="D184" s="78">
        <f>Pressure!I184</f>
        <v>1.1195687429327048E-4</v>
      </c>
      <c r="E184" s="40">
        <f>Pressure!H184</f>
        <v>111.95687429327049</v>
      </c>
      <c r="F184" s="10">
        <f t="shared" si="18"/>
        <v>4.25</v>
      </c>
      <c r="G184" s="4">
        <f t="shared" si="17"/>
        <v>101000</v>
      </c>
      <c r="H184" s="42">
        <f t="shared" si="19"/>
        <v>2.4314671564702715</v>
      </c>
      <c r="I184" s="10">
        <f t="shared" si="20"/>
        <v>1.0228765177083394</v>
      </c>
      <c r="J184" s="4">
        <f t="shared" si="21"/>
        <v>116.93268875189777</v>
      </c>
      <c r="K184" s="4">
        <f t="shared" si="22"/>
        <v>26.287641911761561</v>
      </c>
      <c r="L184" s="42">
        <f>Pressure!Q184</f>
        <v>0.35457487266797938</v>
      </c>
      <c r="M184" s="10">
        <f t="shared" si="24"/>
        <v>0.25287763567185811</v>
      </c>
      <c r="N184" s="10">
        <f t="shared" si="23"/>
        <v>2.5616829820695148</v>
      </c>
    </row>
    <row r="185" spans="3:14">
      <c r="C185" s="4">
        <f>Pressure!AB185*1000000</f>
        <v>1021766.4460611593</v>
      </c>
      <c r="D185" s="78">
        <f>Pressure!I185</f>
        <v>1.1195687429327048E-4</v>
      </c>
      <c r="E185" s="40">
        <f>Pressure!H185</f>
        <v>111.95687429327049</v>
      </c>
      <c r="F185" s="10">
        <f t="shared" si="18"/>
        <v>4.25</v>
      </c>
      <c r="G185" s="4">
        <f t="shared" si="17"/>
        <v>101000</v>
      </c>
      <c r="H185" s="42">
        <f t="shared" si="19"/>
        <v>2.4325938155440068</v>
      </c>
      <c r="I185" s="10">
        <f t="shared" si="20"/>
        <v>1.0230048391413282</v>
      </c>
      <c r="J185" s="4">
        <f t="shared" si="21"/>
        <v>117.02538801025888</v>
      </c>
      <c r="K185" s="4">
        <f t="shared" si="22"/>
        <v>26.308481635326398</v>
      </c>
      <c r="L185" s="42">
        <f>Pressure!Q185</f>
        <v>0.35673786208766167</v>
      </c>
      <c r="M185" s="10">
        <f t="shared" si="24"/>
        <v>0.25302442234288131</v>
      </c>
      <c r="N185" s="10">
        <f t="shared" si="23"/>
        <v>2.5616829820695148</v>
      </c>
    </row>
    <row r="186" spans="3:14">
      <c r="C186" s="4">
        <f>Pressure!AB186*1000000</f>
        <v>1022445.941010705</v>
      </c>
      <c r="D186" s="78">
        <f>Pressure!I186</f>
        <v>1.1195687429327048E-4</v>
      </c>
      <c r="E186" s="40">
        <f>Pressure!H186</f>
        <v>111.95687429327049</v>
      </c>
      <c r="F186" s="10">
        <f t="shared" si="18"/>
        <v>4.25</v>
      </c>
      <c r="G186" s="4">
        <f t="shared" si="17"/>
        <v>101000</v>
      </c>
      <c r="H186" s="42">
        <f t="shared" si="19"/>
        <v>2.4337173764345708</v>
      </c>
      <c r="I186" s="10">
        <f t="shared" si="20"/>
        <v>1.0231327111430941</v>
      </c>
      <c r="J186" s="4">
        <f t="shared" si="21"/>
        <v>117.11784970312387</v>
      </c>
      <c r="K186" s="4">
        <f t="shared" si="22"/>
        <v>26.329267951783613</v>
      </c>
      <c r="L186" s="42">
        <f>Pressure!Q186</f>
        <v>0.35890039133076274</v>
      </c>
      <c r="M186" s="10">
        <f t="shared" si="24"/>
        <v>0.25317079931477698</v>
      </c>
      <c r="N186" s="10">
        <f t="shared" si="23"/>
        <v>2.5616829820695148</v>
      </c>
    </row>
    <row r="187" spans="3:14">
      <c r="C187" s="4">
        <f>Pressure!AB187*1000000</f>
        <v>1023123.6389640783</v>
      </c>
      <c r="D187" s="78">
        <f>Pressure!I187</f>
        <v>1.1195687429327048E-4</v>
      </c>
      <c r="E187" s="40">
        <f>Pressure!H187</f>
        <v>111.95687429327049</v>
      </c>
      <c r="F187" s="10">
        <f t="shared" si="18"/>
        <v>4.25</v>
      </c>
      <c r="G187" s="4">
        <f t="shared" si="17"/>
        <v>101000</v>
      </c>
      <c r="H187" s="42">
        <f t="shared" si="19"/>
        <v>2.4348378381392615</v>
      </c>
      <c r="I187" s="10">
        <f t="shared" si="20"/>
        <v>1.0232601345300383</v>
      </c>
      <c r="J187" s="4">
        <f t="shared" si="21"/>
        <v>117.21007359880174</v>
      </c>
      <c r="K187" s="4">
        <f t="shared" si="22"/>
        <v>26.350000809046747</v>
      </c>
      <c r="L187" s="42">
        <f>Pressure!Q187</f>
        <v>0.3610624620131429</v>
      </c>
      <c r="M187" s="10">
        <f t="shared" si="24"/>
        <v>0.25331676651706103</v>
      </c>
      <c r="N187" s="10">
        <f t="shared" si="23"/>
        <v>2.5616829820695148</v>
      </c>
    </row>
    <row r="188" spans="3:14">
      <c r="C188" s="4">
        <f>Pressure!AB188*1000000</f>
        <v>1023799.5386376746</v>
      </c>
      <c r="D188" s="78">
        <f>Pressure!I188</f>
        <v>1.1195687429327048E-4</v>
      </c>
      <c r="E188" s="40">
        <f>Pressure!H188</f>
        <v>111.95687429327049</v>
      </c>
      <c r="F188" s="10">
        <f t="shared" si="18"/>
        <v>4.25</v>
      </c>
      <c r="G188" s="4">
        <f t="shared" si="17"/>
        <v>101000</v>
      </c>
      <c r="H188" s="42">
        <f t="shared" si="19"/>
        <v>2.4359551996301292</v>
      </c>
      <c r="I188" s="10">
        <f t="shared" si="20"/>
        <v>1.0233871101113721</v>
      </c>
      <c r="J188" s="4">
        <f t="shared" si="21"/>
        <v>117.30205946395556</v>
      </c>
      <c r="K188" s="4">
        <f t="shared" si="22"/>
        <v>26.370680154659315</v>
      </c>
      <c r="L188" s="42">
        <f>Pressure!Q188</f>
        <v>0.36322407574771082</v>
      </c>
      <c r="M188" s="10">
        <f t="shared" si="24"/>
        <v>0.25346232387563711</v>
      </c>
      <c r="N188" s="10">
        <f t="shared" si="23"/>
        <v>2.5616829820695148</v>
      </c>
    </row>
    <row r="189" spans="3:14">
      <c r="C189" s="4">
        <f>Pressure!AB189*1000000</f>
        <v>1024473.6387359876</v>
      </c>
      <c r="D189" s="78">
        <f>Pressure!I189</f>
        <v>1.1195687429327048E-4</v>
      </c>
      <c r="E189" s="40">
        <f>Pressure!H189</f>
        <v>111.95687429327049</v>
      </c>
      <c r="F189" s="10">
        <f t="shared" si="18"/>
        <v>4.25</v>
      </c>
      <c r="G189" s="4">
        <f t="shared" si="17"/>
        <v>101000</v>
      </c>
      <c r="H189" s="42">
        <f t="shared" si="19"/>
        <v>2.4370694598565104</v>
      </c>
      <c r="I189" s="10">
        <f t="shared" si="20"/>
        <v>1.0235136386894359</v>
      </c>
      <c r="J189" s="4">
        <f t="shared" si="21"/>
        <v>117.39380706380956</v>
      </c>
      <c r="K189" s="4">
        <f t="shared" si="22"/>
        <v>26.391305935841366</v>
      </c>
      <c r="L189" s="42">
        <f>Pressure!Q189</f>
        <v>0.36538523414444901</v>
      </c>
      <c r="M189" s="10">
        <f t="shared" si="24"/>
        <v>0.25360747131311306</v>
      </c>
      <c r="N189" s="10">
        <f t="shared" si="23"/>
        <v>2.5616829820695148</v>
      </c>
    </row>
    <row r="190" spans="3:14">
      <c r="C190" s="4">
        <f>Pressure!AB190*1000000</f>
        <v>1025145.9379532279</v>
      </c>
      <c r="D190" s="78">
        <f>Pressure!I190</f>
        <v>1.1195687429327048E-4</v>
      </c>
      <c r="E190" s="40">
        <f>Pressure!H190</f>
        <v>111.95687429327049</v>
      </c>
      <c r="F190" s="10">
        <f t="shared" si="18"/>
        <v>4.25</v>
      </c>
      <c r="G190" s="4">
        <f t="shared" si="17"/>
        <v>101000</v>
      </c>
      <c r="H190" s="42">
        <f t="shared" si="19"/>
        <v>2.4381806177477237</v>
      </c>
      <c r="I190" s="10">
        <f t="shared" si="20"/>
        <v>1.0236397210600325</v>
      </c>
      <c r="J190" s="4">
        <f t="shared" si="21"/>
        <v>117.48531616236852</v>
      </c>
      <c r="K190" s="4">
        <f t="shared" si="22"/>
        <v>26.411878099538807</v>
      </c>
      <c r="L190" s="42">
        <f>Pressure!Q190</f>
        <v>0.36754593881043823</v>
      </c>
      <c r="M190" s="10">
        <f t="shared" si="24"/>
        <v>0.25375220874913018</v>
      </c>
      <c r="N190" s="10">
        <f t="shared" si="23"/>
        <v>2.5616829820695148</v>
      </c>
    </row>
    <row r="191" spans="3:14">
      <c r="C191" s="4">
        <f>Pressure!AB191*1000000</f>
        <v>1025816.4349744279</v>
      </c>
      <c r="D191" s="78">
        <f>Pressure!I191</f>
        <v>1.1195687429327048E-4</v>
      </c>
      <c r="E191" s="40">
        <f>Pressure!H191</f>
        <v>111.95687429327049</v>
      </c>
      <c r="F191" s="10">
        <f t="shared" si="18"/>
        <v>4.25</v>
      </c>
      <c r="G191" s="4">
        <f t="shared" si="17"/>
        <v>101000</v>
      </c>
      <c r="H191" s="42">
        <f t="shared" si="19"/>
        <v>2.4392886722149036</v>
      </c>
      <c r="I191" s="10">
        <f t="shared" si="20"/>
        <v>1.0237653580126633</v>
      </c>
      <c r="J191" s="4">
        <f t="shared" si="21"/>
        <v>117.57658652256738</v>
      </c>
      <c r="K191" s="4">
        <f t="shared" si="22"/>
        <v>26.432396592457035</v>
      </c>
      <c r="L191" s="42">
        <f>Pressure!Q191</f>
        <v>0.36970619134988103</v>
      </c>
      <c r="M191" s="10">
        <f t="shared" si="24"/>
        <v>0.25389653610069424</v>
      </c>
      <c r="N191" s="10">
        <f t="shared" si="23"/>
        <v>2.5616829820695148</v>
      </c>
    </row>
    <row r="192" spans="3:14">
      <c r="C192" s="4">
        <f>Pressure!AB192*1000000</f>
        <v>1026485.1284767176</v>
      </c>
      <c r="D192" s="78">
        <f>Pressure!I192</f>
        <v>1.1195687429327048E-4</v>
      </c>
      <c r="E192" s="40">
        <f>Pressure!H192</f>
        <v>111.95687429327049</v>
      </c>
      <c r="F192" s="10">
        <f t="shared" si="18"/>
        <v>4.25</v>
      </c>
      <c r="G192" s="4">
        <f t="shared" si="17"/>
        <v>101000</v>
      </c>
      <c r="H192" s="42">
        <f t="shared" si="19"/>
        <v>2.4403936221531199</v>
      </c>
      <c r="I192" s="10">
        <f t="shared" si="20"/>
        <v>1.0238905503307958</v>
      </c>
      <c r="J192" s="4">
        <f t="shared" si="21"/>
        <v>117.66761790644429</v>
      </c>
      <c r="K192" s="4">
        <f t="shared" si="22"/>
        <v>26.452861361099838</v>
      </c>
      <c r="L192" s="42">
        <f>Pressure!Q192</f>
        <v>0.37186599336412396</v>
      </c>
      <c r="M192" s="10">
        <f t="shared" si="24"/>
        <v>0.25404045328237734</v>
      </c>
      <c r="N192" s="10">
        <f t="shared" si="23"/>
        <v>2.5616829820695148</v>
      </c>
    </row>
    <row r="193" spans="3:14">
      <c r="C193" s="4">
        <f>Pressure!AB193*1000000</f>
        <v>1027152.0171305046</v>
      </c>
      <c r="D193" s="78">
        <f>Pressure!I193</f>
        <v>1.1195687429327048E-4</v>
      </c>
      <c r="E193" s="40">
        <f>Pressure!H193</f>
        <v>111.95687429327049</v>
      </c>
      <c r="F193" s="10">
        <f t="shared" si="18"/>
        <v>4.25</v>
      </c>
      <c r="G193" s="4">
        <f t="shared" si="17"/>
        <v>101000</v>
      </c>
      <c r="H193" s="42">
        <f t="shared" si="19"/>
        <v>2.4414954664433308</v>
      </c>
      <c r="I193" s="10">
        <f t="shared" si="20"/>
        <v>1.0240152987921092</v>
      </c>
      <c r="J193" s="4">
        <f t="shared" si="21"/>
        <v>117.75841007530033</v>
      </c>
      <c r="K193" s="4">
        <f t="shared" si="22"/>
        <v>26.473272351805299</v>
      </c>
      <c r="L193" s="42">
        <f>Pressure!Q193</f>
        <v>0.37402534645167923</v>
      </c>
      <c r="M193" s="10">
        <f t="shared" si="24"/>
        <v>0.25418396020662698</v>
      </c>
      <c r="N193" s="10">
        <f t="shared" si="23"/>
        <v>2.5616829820695148</v>
      </c>
    </row>
    <row r="194" spans="3:14">
      <c r="C194" s="4">
        <f>Pressure!AB194*1000000</f>
        <v>1027817.0996002762</v>
      </c>
      <c r="D194" s="78">
        <f>Pressure!I194</f>
        <v>1.1195687429327048E-4</v>
      </c>
      <c r="E194" s="40">
        <f>Pressure!H194</f>
        <v>111.95687429327049</v>
      </c>
      <c r="F194" s="10">
        <f t="shared" si="18"/>
        <v>4.25</v>
      </c>
      <c r="G194" s="4">
        <f t="shared" si="17"/>
        <v>101000</v>
      </c>
      <c r="H194" s="42">
        <f t="shared" si="19"/>
        <v>2.4425942039537252</v>
      </c>
      <c r="I194" s="10">
        <f t="shared" si="20"/>
        <v>1.0241396041686708</v>
      </c>
      <c r="J194" s="4">
        <f t="shared" si="21"/>
        <v>117.8489627898084</v>
      </c>
      <c r="K194" s="4">
        <f t="shared" si="22"/>
        <v>26.49362951077029</v>
      </c>
      <c r="L194" s="42">
        <f>Pressure!Q194</f>
        <v>0.37618425220824525</v>
      </c>
      <c r="M194" s="10">
        <f t="shared" si="24"/>
        <v>0.25432705678394008</v>
      </c>
      <c r="N194" s="10">
        <f t="shared" si="23"/>
        <v>2.5616829820695148</v>
      </c>
    </row>
    <row r="195" spans="3:14">
      <c r="C195" s="4">
        <f>Pressure!AB195*1000000</f>
        <v>1028480.3745456805</v>
      </c>
      <c r="D195" s="78">
        <f>Pressure!I195</f>
        <v>1.1195687429327048E-4</v>
      </c>
      <c r="E195" s="40">
        <f>Pressure!H195</f>
        <v>111.95687429327049</v>
      </c>
      <c r="F195" s="10">
        <f t="shared" si="18"/>
        <v>4.25</v>
      </c>
      <c r="G195" s="4">
        <f t="shared" si="17"/>
        <v>101000</v>
      </c>
      <c r="H195" s="42">
        <f t="shared" si="19"/>
        <v>2.4436898335415069</v>
      </c>
      <c r="I195" s="10">
        <f t="shared" si="20"/>
        <v>1.024263467227162</v>
      </c>
      <c r="J195" s="4">
        <f t="shared" si="21"/>
        <v>117.93927581015954</v>
      </c>
      <c r="K195" s="4">
        <f t="shared" si="22"/>
        <v>26.513932784083348</v>
      </c>
      <c r="L195" s="42">
        <f>Pressure!Q195</f>
        <v>0.37834271222672666</v>
      </c>
      <c r="M195" s="10">
        <f t="shared" si="24"/>
        <v>0.25446974292309316</v>
      </c>
      <c r="N195" s="10">
        <f t="shared" si="23"/>
        <v>2.5616829820695148</v>
      </c>
    </row>
    <row r="196" spans="3:14">
      <c r="C196" s="4">
        <f>Pressure!AB196*1000000</f>
        <v>1029141.8406223203</v>
      </c>
      <c r="D196" s="78">
        <f>Pressure!I196</f>
        <v>1.1195687429327048E-4</v>
      </c>
      <c r="E196" s="40">
        <f>Pressure!H196</f>
        <v>111.95687429327049</v>
      </c>
      <c r="F196" s="10">
        <f t="shared" si="18"/>
        <v>4.25</v>
      </c>
      <c r="G196" s="4">
        <f t="shared" si="17"/>
        <v>101000</v>
      </c>
      <c r="H196" s="42">
        <f t="shared" si="19"/>
        <v>2.4447823540542175</v>
      </c>
      <c r="I196" s="10">
        <f t="shared" si="20"/>
        <v>1.0243868887290506</v>
      </c>
      <c r="J196" s="4">
        <f t="shared" si="21"/>
        <v>118.02934889617086</v>
      </c>
      <c r="K196" s="4">
        <f t="shared" si="22"/>
        <v>26.534182117748944</v>
      </c>
      <c r="L196" s="42">
        <f>Pressure!Q196</f>
        <v>0.38050072809725344</v>
      </c>
      <c r="M196" s="10">
        <f t="shared" si="24"/>
        <v>0.25461201853131871</v>
      </c>
      <c r="N196" s="10">
        <f t="shared" si="23"/>
        <v>2.5616829820695148</v>
      </c>
    </row>
    <row r="197" spans="3:14">
      <c r="C197" s="4">
        <f>Pressure!AB197*1000000</f>
        <v>1029801.4964824043</v>
      </c>
      <c r="D197" s="78">
        <f>Pressure!I197</f>
        <v>1.1195687429327048E-4</v>
      </c>
      <c r="E197" s="40">
        <f>Pressure!H197</f>
        <v>111.95687429327049</v>
      </c>
      <c r="F197" s="10">
        <f t="shared" si="18"/>
        <v>4.25</v>
      </c>
      <c r="G197" s="4">
        <f t="shared" si="17"/>
        <v>101000</v>
      </c>
      <c r="H197" s="42">
        <f t="shared" si="19"/>
        <v>2.4458717643308092</v>
      </c>
      <c r="I197" s="10">
        <f t="shared" si="20"/>
        <v>1.0245098694307329</v>
      </c>
      <c r="J197" s="4">
        <f t="shared" si="21"/>
        <v>118.11918180737337</v>
      </c>
      <c r="K197" s="4">
        <f t="shared" si="22"/>
        <v>26.554377457707243</v>
      </c>
      <c r="L197" s="42">
        <f>Pressure!Q197</f>
        <v>0.38265830140719959</v>
      </c>
      <c r="M197" s="10">
        <f t="shared" si="24"/>
        <v>0.25475388351448275</v>
      </c>
      <c r="N197" s="10">
        <f t="shared" si="23"/>
        <v>2.5616829820695148</v>
      </c>
    </row>
    <row r="198" spans="3:14">
      <c r="C198" s="4">
        <f>Pressure!AB198*1000000</f>
        <v>1030459.3407755808</v>
      </c>
      <c r="D198" s="78">
        <f>Pressure!I198</f>
        <v>1.1195687429327048E-4</v>
      </c>
      <c r="E198" s="40">
        <f>Pressure!H198</f>
        <v>111.95687429327049</v>
      </c>
      <c r="F198" s="10">
        <f t="shared" si="18"/>
        <v>4.25</v>
      </c>
      <c r="G198" s="4">
        <f t="shared" si="17"/>
        <v>101000</v>
      </c>
      <c r="H198" s="42">
        <f t="shared" si="19"/>
        <v>2.4469580632030379</v>
      </c>
      <c r="I198" s="10">
        <f t="shared" si="20"/>
        <v>1.024632410083713</v>
      </c>
      <c r="J198" s="4">
        <f t="shared" si="21"/>
        <v>118.2087743031254</v>
      </c>
      <c r="K198" s="4">
        <f t="shared" si="22"/>
        <v>26.574518749859582</v>
      </c>
      <c r="L198" s="42">
        <f>Pressure!Q198</f>
        <v>0.38481543374120109</v>
      </c>
      <c r="M198" s="10">
        <f t="shared" si="24"/>
        <v>0.25489533777722201</v>
      </c>
      <c r="N198" s="10">
        <f t="shared" si="23"/>
        <v>2.5616829820695148</v>
      </c>
    </row>
    <row r="199" spans="3:14">
      <c r="C199" s="4">
        <f>Pressure!AB199*1000000</f>
        <v>1031115.3721494777</v>
      </c>
      <c r="D199" s="78">
        <f>Pressure!I199</f>
        <v>1.1195687429327048E-4</v>
      </c>
      <c r="E199" s="40">
        <f>Pressure!H199</f>
        <v>111.95687429327049</v>
      </c>
      <c r="F199" s="10">
        <f t="shared" si="18"/>
        <v>4.25</v>
      </c>
      <c r="G199" s="4">
        <f t="shared" si="17"/>
        <v>101000</v>
      </c>
      <c r="H199" s="42">
        <f t="shared" si="19"/>
        <v>2.4480412494963462</v>
      </c>
      <c r="I199" s="10">
        <f t="shared" si="20"/>
        <v>1.0247545114347238</v>
      </c>
      <c r="J199" s="4">
        <f t="shared" si="21"/>
        <v>118.2981261426856</v>
      </c>
      <c r="K199" s="4">
        <f t="shared" si="22"/>
        <v>26.59460594008489</v>
      </c>
      <c r="L199" s="42">
        <f>Pressure!Q199</f>
        <v>0.38697212668117337</v>
      </c>
      <c r="M199" s="10">
        <f t="shared" si="24"/>
        <v>0.25503638122310401</v>
      </c>
      <c r="N199" s="10">
        <f t="shared" si="23"/>
        <v>2.5616829820695148</v>
      </c>
    </row>
    <row r="200" spans="3:14">
      <c r="C200" s="4">
        <f>Pressure!AB200*1000000</f>
        <v>1031769.5892502889</v>
      </c>
      <c r="D200" s="78">
        <f>Pressure!I200</f>
        <v>1.1195687429327048E-4</v>
      </c>
      <c r="E200" s="40">
        <f>Pressure!H200</f>
        <v>111.95687429327049</v>
      </c>
      <c r="F200" s="10">
        <f t="shared" si="18"/>
        <v>4.25</v>
      </c>
      <c r="G200" s="4">
        <f t="shared" si="17"/>
        <v>101000</v>
      </c>
      <c r="H200" s="42">
        <f t="shared" si="19"/>
        <v>2.4491213220308397</v>
      </c>
      <c r="I200" s="10">
        <f t="shared" si="20"/>
        <v>1.0248761742258561</v>
      </c>
      <c r="J200" s="4">
        <f t="shared" si="21"/>
        <v>118.3872370852925</v>
      </c>
      <c r="K200" s="4">
        <f t="shared" si="22"/>
        <v>26.614638974257566</v>
      </c>
      <c r="L200" s="42">
        <f>Pressure!Q200</f>
        <v>0.38912838180632831</v>
      </c>
      <c r="M200" s="10">
        <f t="shared" si="24"/>
        <v>0.25517701375474289</v>
      </c>
      <c r="N200" s="10">
        <f t="shared" si="23"/>
        <v>2.5616829820695148</v>
      </c>
    </row>
    <row r="201" spans="3:14">
      <c r="C201" s="4">
        <f>Pressure!AB201*1000000</f>
        <v>1032421.9907233778</v>
      </c>
      <c r="D201" s="78">
        <f>Pressure!I201</f>
        <v>1.1195687429327048E-4</v>
      </c>
      <c r="E201" s="40">
        <f>Pressure!H201</f>
        <v>111.95687429327049</v>
      </c>
      <c r="F201" s="10">
        <f t="shared" si="18"/>
        <v>4.25</v>
      </c>
      <c r="G201" s="4">
        <f t="shared" si="17"/>
        <v>101000</v>
      </c>
      <c r="H201" s="42">
        <f t="shared" si="19"/>
        <v>2.4501982796222879</v>
      </c>
      <c r="I201" s="10">
        <f t="shared" si="20"/>
        <v>1.0249973991946904</v>
      </c>
      <c r="J201" s="4">
        <f t="shared" si="21"/>
        <v>118.4761068902463</v>
      </c>
      <c r="K201" s="4">
        <f t="shared" si="22"/>
        <v>26.634617798265882</v>
      </c>
      <c r="L201" s="42">
        <f>Pressure!Q201</f>
        <v>0.39128420069319064</v>
      </c>
      <c r="M201" s="10">
        <f t="shared" si="24"/>
        <v>0.25531723527391847</v>
      </c>
      <c r="N201" s="10">
        <f t="shared" si="23"/>
        <v>2.5616829820695148</v>
      </c>
    </row>
    <row r="202" spans="3:14">
      <c r="C202" s="4">
        <f>Pressure!AB202*1000000</f>
        <v>1033072.5752135839</v>
      </c>
      <c r="D202" s="78">
        <f>Pressure!I202</f>
        <v>1.1195687429327048E-4</v>
      </c>
      <c r="E202" s="40">
        <f>Pressure!H202</f>
        <v>111.95687429327049</v>
      </c>
      <c r="F202" s="10">
        <f t="shared" si="18"/>
        <v>4.25</v>
      </c>
      <c r="G202" s="4">
        <f t="shared" si="17"/>
        <v>101000</v>
      </c>
      <c r="H202" s="42">
        <f t="shared" si="19"/>
        <v>2.4512721210826283</v>
      </c>
      <c r="I202" s="10">
        <f t="shared" si="20"/>
        <v>1.0251181870743749</v>
      </c>
      <c r="J202" s="4">
        <f t="shared" si="21"/>
        <v>118.56473531695049</v>
      </c>
      <c r="K202" s="4">
        <f t="shared" si="22"/>
        <v>26.654542358021331</v>
      </c>
      <c r="L202" s="42">
        <f>Pressure!Q202</f>
        <v>0.39343958491561426</v>
      </c>
      <c r="M202" s="10">
        <f t="shared" si="24"/>
        <v>0.25545704568169914</v>
      </c>
      <c r="N202" s="10">
        <f t="shared" si="23"/>
        <v>2.5616829820695148</v>
      </c>
    </row>
    <row r="203" spans="3:14">
      <c r="C203" s="4">
        <f>Pressure!AB203*1000000</f>
        <v>1033721.3413658439</v>
      </c>
      <c r="D203" s="78">
        <f>Pressure!I203</f>
        <v>1.1195687429327048E-4</v>
      </c>
      <c r="E203" s="40">
        <f>Pressure!H203</f>
        <v>111.95687429327049</v>
      </c>
      <c r="F203" s="10">
        <f t="shared" si="18"/>
        <v>4.25</v>
      </c>
      <c r="G203" s="4">
        <f t="shared" si="17"/>
        <v>101000</v>
      </c>
      <c r="H203" s="42">
        <f t="shared" si="19"/>
        <v>2.452342845220997</v>
      </c>
      <c r="I203" s="10">
        <f t="shared" si="20"/>
        <v>1.0252385385937575</v>
      </c>
      <c r="J203" s="4">
        <f t="shared" si="21"/>
        <v>118.65312212499605</v>
      </c>
      <c r="K203" s="4">
        <f t="shared" si="22"/>
        <v>26.674412599477552</v>
      </c>
      <c r="L203" s="42">
        <f>Pressure!Q203</f>
        <v>0.39559453604479777</v>
      </c>
      <c r="M203" s="10">
        <f t="shared" si="24"/>
        <v>0.25559644487850819</v>
      </c>
      <c r="N203" s="10">
        <f t="shared" si="23"/>
        <v>2.5616829820695148</v>
      </c>
    </row>
    <row r="204" spans="3:14">
      <c r="C204" s="4">
        <f>Pressure!AB204*1000000</f>
        <v>1034368.2878254874</v>
      </c>
      <c r="D204" s="78">
        <f>Pressure!I204</f>
        <v>1.1195687429327048E-4</v>
      </c>
      <c r="E204" s="40">
        <f>Pressure!H204</f>
        <v>111.95687429327049</v>
      </c>
      <c r="F204" s="10">
        <f t="shared" si="18"/>
        <v>4.25</v>
      </c>
      <c r="G204" s="4">
        <f t="shared" si="17"/>
        <v>101000</v>
      </c>
      <c r="H204" s="42">
        <f t="shared" si="19"/>
        <v>2.4534104508442112</v>
      </c>
      <c r="I204" s="10">
        <f t="shared" si="20"/>
        <v>1.0253584544774599</v>
      </c>
      <c r="J204" s="4">
        <f t="shared" si="21"/>
        <v>118.74126707420145</v>
      </c>
      <c r="K204" s="4">
        <f t="shared" si="22"/>
        <v>26.694228468639327</v>
      </c>
      <c r="L204" s="42">
        <f>Pressure!Q204</f>
        <v>0.39774905564929991</v>
      </c>
      <c r="M204" s="10">
        <f t="shared" si="24"/>
        <v>0.2557354327642406</v>
      </c>
      <c r="N204" s="10">
        <f t="shared" si="23"/>
        <v>2.5616829820695148</v>
      </c>
    </row>
    <row r="205" spans="3:14">
      <c r="C205" s="4">
        <f>Pressure!AB205*1000000</f>
        <v>1035013.4132386573</v>
      </c>
      <c r="D205" s="78">
        <f>Pressure!I205</f>
        <v>1.1195687429327048E-4</v>
      </c>
      <c r="E205" s="40">
        <f>Pressure!H205</f>
        <v>111.95687429327049</v>
      </c>
      <c r="F205" s="10">
        <f t="shared" si="18"/>
        <v>4.25</v>
      </c>
      <c r="G205" s="4">
        <f t="shared" si="17"/>
        <v>101000</v>
      </c>
      <c r="H205" s="42">
        <f t="shared" si="19"/>
        <v>2.4544749367574692</v>
      </c>
      <c r="I205" s="10">
        <f t="shared" si="20"/>
        <v>1.025477935445974</v>
      </c>
      <c r="J205" s="4">
        <f t="shared" si="21"/>
        <v>118.8291699246699</v>
      </c>
      <c r="K205" s="4">
        <f t="shared" si="22"/>
        <v>26.713989911575446</v>
      </c>
      <c r="L205" s="42">
        <f>Pressure!Q205</f>
        <v>0.39990314529505455</v>
      </c>
      <c r="M205" s="10">
        <f t="shared" si="24"/>
        <v>0.25587400923833714</v>
      </c>
      <c r="N205" s="10">
        <f t="shared" si="23"/>
        <v>2.5616829820695148</v>
      </c>
    </row>
    <row r="206" spans="3:14">
      <c r="C206" s="4">
        <f>Pressure!AB206*1000000</f>
        <v>1035656.7162525252</v>
      </c>
      <c r="D206" s="78">
        <f>Pressure!I206</f>
        <v>1.1195687429327048E-4</v>
      </c>
      <c r="E206" s="40">
        <f>Pressure!H206</f>
        <v>111.95687429327049</v>
      </c>
      <c r="F206" s="10">
        <f t="shared" si="18"/>
        <v>4.25</v>
      </c>
      <c r="G206" s="4">
        <f t="shared" si="17"/>
        <v>101000</v>
      </c>
      <c r="H206" s="42">
        <f t="shared" si="19"/>
        <v>2.4555363017647105</v>
      </c>
      <c r="I206" s="10">
        <f t="shared" si="20"/>
        <v>1.0255969822157176</v>
      </c>
      <c r="J206" s="4">
        <f t="shared" si="21"/>
        <v>118.91683043681822</v>
      </c>
      <c r="K206" s="4">
        <f t="shared" si="22"/>
        <v>26.73369687442521</v>
      </c>
      <c r="L206" s="42">
        <f>Pressure!Q206</f>
        <v>0.40205680654538539</v>
      </c>
      <c r="M206" s="10">
        <f t="shared" si="24"/>
        <v>0.25601217419983946</v>
      </c>
      <c r="N206" s="10">
        <f t="shared" si="23"/>
        <v>2.5616829820695148</v>
      </c>
    </row>
    <row r="207" spans="3:14">
      <c r="C207" s="4">
        <f>Pressure!AB207*1000000</f>
        <v>1036298.1955157588</v>
      </c>
      <c r="D207" s="78">
        <f>Pressure!I207</f>
        <v>1.1195687429327048E-4</v>
      </c>
      <c r="E207" s="40">
        <f>Pressure!H207</f>
        <v>111.95687429327049</v>
      </c>
      <c r="F207" s="10">
        <f t="shared" si="18"/>
        <v>4.25</v>
      </c>
      <c r="G207" s="4">
        <f t="shared" si="17"/>
        <v>101000</v>
      </c>
      <c r="H207" s="42">
        <f t="shared" si="19"/>
        <v>2.4565945446693709</v>
      </c>
      <c r="I207" s="10">
        <f t="shared" si="20"/>
        <v>1.0257155954991406</v>
      </c>
      <c r="J207" s="4">
        <f t="shared" si="21"/>
        <v>119.00424837144064</v>
      </c>
      <c r="K207" s="4">
        <f t="shared" si="22"/>
        <v>26.753349303412762</v>
      </c>
      <c r="L207" s="42">
        <f>Pressure!Q207</f>
        <v>0.40421004096102059</v>
      </c>
      <c r="M207" s="10">
        <f t="shared" si="24"/>
        <v>0.25614992754749843</v>
      </c>
      <c r="N207" s="10">
        <f t="shared" si="23"/>
        <v>2.5616829820695148</v>
      </c>
    </row>
    <row r="208" spans="3:14">
      <c r="C208" s="4">
        <f>Pressure!AB208*1000000</f>
        <v>1036937.8496786656</v>
      </c>
      <c r="D208" s="78">
        <f>Pressure!I208</f>
        <v>1.1195687429327048E-4</v>
      </c>
      <c r="E208" s="40">
        <f>Pressure!H208</f>
        <v>111.95687429327049</v>
      </c>
      <c r="F208" s="10">
        <f t="shared" si="18"/>
        <v>4.25</v>
      </c>
      <c r="G208" s="4">
        <f t="shared" si="17"/>
        <v>101000</v>
      </c>
      <c r="H208" s="42">
        <f t="shared" si="19"/>
        <v>2.4576496642746424</v>
      </c>
      <c r="I208" s="10">
        <f t="shared" si="20"/>
        <v>1.0258337760047647</v>
      </c>
      <c r="J208" s="4">
        <f t="shared" si="21"/>
        <v>119.0914234897278</v>
      </c>
      <c r="K208" s="4">
        <f t="shared" si="22"/>
        <v>26.772947144851358</v>
      </c>
      <c r="L208" s="42">
        <f>Pressure!Q208</f>
        <v>0.40636285010010675</v>
      </c>
      <c r="M208" s="10">
        <f t="shared" si="24"/>
        <v>0.256287269179792</v>
      </c>
      <c r="N208" s="10">
        <f t="shared" si="23"/>
        <v>2.5616829820695148</v>
      </c>
    </row>
    <row r="209" spans="3:14">
      <c r="C209" s="4">
        <f>Pressure!AB209*1000000</f>
        <v>1037575.6773935336</v>
      </c>
      <c r="D209" s="78">
        <f>Pressure!I209</f>
        <v>1.1195687429327048E-4</v>
      </c>
      <c r="E209" s="40">
        <f>Pressure!H209</f>
        <v>111.95687429327049</v>
      </c>
      <c r="F209" s="10">
        <f t="shared" si="18"/>
        <v>4.25</v>
      </c>
      <c r="G209" s="4">
        <f t="shared" si="17"/>
        <v>101000</v>
      </c>
      <c r="H209" s="42">
        <f t="shared" si="19"/>
        <v>2.4587016593840096</v>
      </c>
      <c r="I209" s="10">
        <f t="shared" si="20"/>
        <v>1.0259515244372661</v>
      </c>
      <c r="J209" s="4">
        <f t="shared" si="21"/>
        <v>119.17835555331339</v>
      </c>
      <c r="K209" s="4">
        <f t="shared" si="22"/>
        <v>26.792490345153858</v>
      </c>
      <c r="L209" s="42">
        <f>Pressure!Q209</f>
        <v>0.40851523551822294</v>
      </c>
      <c r="M209" s="10">
        <f t="shared" si="24"/>
        <v>0.25642419899500385</v>
      </c>
      <c r="N209" s="10">
        <f t="shared" si="23"/>
        <v>2.5616829820695148</v>
      </c>
    </row>
    <row r="210" spans="3:14">
      <c r="C210" s="4">
        <f>Pressure!AB210*1000000</f>
        <v>1038211.6773147758</v>
      </c>
      <c r="D210" s="78">
        <f>Pressure!I210</f>
        <v>1.1195687429327048E-4</v>
      </c>
      <c r="E210" s="40">
        <f>Pressure!H210</f>
        <v>111.95687429327049</v>
      </c>
      <c r="F210" s="10">
        <f t="shared" si="18"/>
        <v>4.25</v>
      </c>
      <c r="G210" s="4">
        <f t="shared" si="17"/>
        <v>101000</v>
      </c>
      <c r="H210" s="42">
        <f t="shared" si="19"/>
        <v>2.4597505288015062</v>
      </c>
      <c r="I210" s="10">
        <f t="shared" si="20"/>
        <v>1.0260688414975172</v>
      </c>
      <c r="J210" s="4">
        <f t="shared" si="21"/>
        <v>119.26504432429356</v>
      </c>
      <c r="K210" s="4">
        <f t="shared" si="22"/>
        <v>26.811978850837093</v>
      </c>
      <c r="L210" s="42">
        <f>Pressure!Q210</f>
        <v>0.41066719876839447</v>
      </c>
      <c r="M210" s="10">
        <f t="shared" si="24"/>
        <v>0.25656071689128235</v>
      </c>
      <c r="N210" s="10">
        <f t="shared" si="23"/>
        <v>2.5616829820695148</v>
      </c>
    </row>
    <row r="211" spans="3:14">
      <c r="C211" s="4">
        <f>Pressure!AB211*1000000</f>
        <v>1038845.8480992151</v>
      </c>
      <c r="D211" s="78">
        <f>Pressure!I211</f>
        <v>1.1195687429327048E-4</v>
      </c>
      <c r="E211" s="40">
        <f>Pressure!H211</f>
        <v>111.95687429327049</v>
      </c>
      <c r="F211" s="10">
        <f t="shared" si="18"/>
        <v>4.25</v>
      </c>
      <c r="G211" s="4">
        <f t="shared" si="17"/>
        <v>101000</v>
      </c>
      <c r="H211" s="42">
        <f t="shared" si="19"/>
        <v>2.4607962713321818</v>
      </c>
      <c r="I211" s="10">
        <f t="shared" si="20"/>
        <v>1.0261857278826543</v>
      </c>
      <c r="J211" s="4">
        <f t="shared" si="21"/>
        <v>119.35148956526548</v>
      </c>
      <c r="K211" s="4">
        <f t="shared" si="22"/>
        <v>26.831412608530524</v>
      </c>
      <c r="L211" s="42">
        <f>Pressure!Q211</f>
        <v>0.4128187414011063</v>
      </c>
      <c r="M211" s="10">
        <f t="shared" si="24"/>
        <v>0.25669682276665717</v>
      </c>
      <c r="N211" s="10">
        <f t="shared" si="23"/>
        <v>2.5616829820695148</v>
      </c>
    </row>
    <row r="212" spans="3:14">
      <c r="C212" s="4">
        <f>Pressure!AB212*1000000</f>
        <v>1039478.1884062112</v>
      </c>
      <c r="D212" s="78">
        <f>Pressure!I212</f>
        <v>1.1195687429327048E-4</v>
      </c>
      <c r="E212" s="40">
        <f>Pressure!H212</f>
        <v>111.95687429327049</v>
      </c>
      <c r="F212" s="10">
        <f t="shared" si="18"/>
        <v>4.25</v>
      </c>
      <c r="G212" s="4">
        <f t="shared" si="17"/>
        <v>101000</v>
      </c>
      <c r="H212" s="42">
        <f t="shared" si="19"/>
        <v>2.461838885782297</v>
      </c>
      <c r="I212" s="10">
        <f t="shared" si="20"/>
        <v>1.0263021842861173</v>
      </c>
      <c r="J212" s="4">
        <f t="shared" si="21"/>
        <v>119.43769103934471</v>
      </c>
      <c r="K212" s="4">
        <f t="shared" si="22"/>
        <v>26.850791564980153</v>
      </c>
      <c r="L212" s="42">
        <f>Pressure!Q212</f>
        <v>0.41496986496431654</v>
      </c>
      <c r="M212" s="10">
        <f t="shared" si="24"/>
        <v>0.25683251651912048</v>
      </c>
      <c r="N212" s="10">
        <f t="shared" si="23"/>
        <v>2.5616829820695148</v>
      </c>
    </row>
    <row r="213" spans="3:14">
      <c r="C213" s="4">
        <f>Pressure!AB213*1000000</f>
        <v>1040108.6968978841</v>
      </c>
      <c r="D213" s="78">
        <f>Pressure!I213</f>
        <v>1.1195687429327048E-4</v>
      </c>
      <c r="E213" s="40">
        <f>Pressure!H213</f>
        <v>111.95687429327049</v>
      </c>
      <c r="F213" s="10">
        <f t="shared" si="18"/>
        <v>4.25</v>
      </c>
      <c r="G213" s="4">
        <f t="shared" si="17"/>
        <v>101000</v>
      </c>
      <c r="H213" s="42">
        <f t="shared" si="19"/>
        <v>2.4628783709597069</v>
      </c>
      <c r="I213" s="10">
        <f t="shared" si="20"/>
        <v>1.0264182113977058</v>
      </c>
      <c r="J213" s="4">
        <f t="shared" si="21"/>
        <v>119.52364851019539</v>
      </c>
      <c r="K213" s="4">
        <f t="shared" si="22"/>
        <v>26.870115667055302</v>
      </c>
      <c r="L213" s="42">
        <f>Pressure!Q213</f>
        <v>0.41712057100346939</v>
      </c>
      <c r="M213" s="10">
        <f t="shared" si="24"/>
        <v>0.25696779804662534</v>
      </c>
      <c r="N213" s="10">
        <f t="shared" si="23"/>
        <v>2.5616829820695148</v>
      </c>
    </row>
    <row r="214" spans="3:14">
      <c r="C214" s="4">
        <f>Pressure!AB214*1000000</f>
        <v>1040737.3722392981</v>
      </c>
      <c r="D214" s="78">
        <f>Pressure!I214</f>
        <v>1.1195687429327048E-4</v>
      </c>
      <c r="E214" s="40">
        <f>Pressure!H214</f>
        <v>111.95687429327049</v>
      </c>
      <c r="F214" s="10">
        <f t="shared" si="18"/>
        <v>4.25</v>
      </c>
      <c r="G214" s="4">
        <f t="shared" si="17"/>
        <v>101000</v>
      </c>
      <c r="H214" s="42">
        <f t="shared" si="19"/>
        <v>2.4639147256741531</v>
      </c>
      <c r="I214" s="10">
        <f t="shared" si="20"/>
        <v>1.0265338099036287</v>
      </c>
      <c r="J214" s="4">
        <f t="shared" si="21"/>
        <v>119.60936174205524</v>
      </c>
      <c r="K214" s="4">
        <f t="shared" si="22"/>
        <v>26.889384861754248</v>
      </c>
      <c r="L214" s="42">
        <f>Pressure!Q214</f>
        <v>0.41927086106150829</v>
      </c>
      <c r="M214" s="10">
        <f t="shared" si="24"/>
        <v>0.25710266724716518</v>
      </c>
      <c r="N214" s="10">
        <f t="shared" si="23"/>
        <v>2.5616829820695148</v>
      </c>
    </row>
    <row r="215" spans="3:14">
      <c r="C215" s="4">
        <f>Pressure!AB215*1000000</f>
        <v>1041364.2130984608</v>
      </c>
      <c r="D215" s="78">
        <f>Pressure!I215</f>
        <v>1.1195687429327048E-4</v>
      </c>
      <c r="E215" s="40">
        <f>Pressure!H215</f>
        <v>111.95687429327049</v>
      </c>
      <c r="F215" s="10">
        <f t="shared" si="18"/>
        <v>4.25</v>
      </c>
      <c r="G215" s="4">
        <f t="shared" si="17"/>
        <v>101000</v>
      </c>
      <c r="H215" s="42">
        <f t="shared" si="19"/>
        <v>2.4649479487372652</v>
      </c>
      <c r="I215" s="10">
        <f t="shared" si="20"/>
        <v>1.0266489804865182</v>
      </c>
      <c r="J215" s="4">
        <f t="shared" si="21"/>
        <v>119.69483049973543</v>
      </c>
      <c r="K215" s="4">
        <f t="shared" si="22"/>
        <v>26.908599096204181</v>
      </c>
      <c r="L215" s="42">
        <f>Pressure!Q215</f>
        <v>0.42142073667888869</v>
      </c>
      <c r="M215" s="10">
        <f t="shared" si="24"/>
        <v>0.25723712401876792</v>
      </c>
      <c r="N215" s="10">
        <f t="shared" si="23"/>
        <v>2.5616829820695148</v>
      </c>
    </row>
    <row r="216" spans="3:14">
      <c r="C216" s="4">
        <f>Pressure!AB216*1000000</f>
        <v>1041989.2181466308</v>
      </c>
      <c r="D216" s="78">
        <f>Pressure!I216</f>
        <v>1.1195687429327048E-4</v>
      </c>
      <c r="E216" s="40">
        <f>Pressure!H216</f>
        <v>111.95687429327049</v>
      </c>
      <c r="F216" s="10">
        <f t="shared" si="18"/>
        <v>4.25</v>
      </c>
      <c r="G216" s="4">
        <f t="shared" si="17"/>
        <v>101000</v>
      </c>
      <c r="H216" s="42">
        <f t="shared" si="19"/>
        <v>2.465978038963061</v>
      </c>
      <c r="I216" s="10">
        <f t="shared" si="20"/>
        <v>1.0267637238255016</v>
      </c>
      <c r="J216" s="4">
        <f t="shared" si="21"/>
        <v>119.78005454866231</v>
      </c>
      <c r="K216" s="4">
        <f t="shared" si="22"/>
        <v>26.927758317670587</v>
      </c>
      <c r="L216" s="42">
        <f>Pressure!Q216</f>
        <v>0.4235701993935907</v>
      </c>
      <c r="M216" s="10">
        <f t="shared" si="24"/>
        <v>0.25737116825954048</v>
      </c>
      <c r="N216" s="10">
        <f t="shared" si="23"/>
        <v>2.5616829820695148</v>
      </c>
    </row>
    <row r="217" spans="3:14">
      <c r="C217" s="4">
        <f>Pressure!AB217*1000000</f>
        <v>1042612.386058345</v>
      </c>
      <c r="D217" s="78">
        <f>Pressure!I217</f>
        <v>1.1195687429327048E-4</v>
      </c>
      <c r="E217" s="40">
        <f>Pressure!H217</f>
        <v>111.95687429327049</v>
      </c>
      <c r="F217" s="10">
        <f t="shared" si="18"/>
        <v>4.25</v>
      </c>
      <c r="G217" s="4">
        <f t="shared" si="17"/>
        <v>101000</v>
      </c>
      <c r="H217" s="42">
        <f t="shared" si="19"/>
        <v>2.4670049951680002</v>
      </c>
      <c r="I217" s="10">
        <f t="shared" si="20"/>
        <v>1.0268780405962201</v>
      </c>
      <c r="J217" s="4">
        <f t="shared" si="21"/>
        <v>119.86503365488105</v>
      </c>
      <c r="K217" s="4">
        <f t="shared" si="22"/>
        <v>26.946862473558078</v>
      </c>
      <c r="L217" s="42">
        <f>Pressure!Q217</f>
        <v>0.42571925074113171</v>
      </c>
      <c r="M217" s="10">
        <f t="shared" si="24"/>
        <v>0.25750479986770441</v>
      </c>
      <c r="N217" s="10">
        <f t="shared" si="23"/>
        <v>2.5616829820695148</v>
      </c>
    </row>
    <row r="218" spans="3:14">
      <c r="C218" s="4">
        <f>Pressure!AB218*1000000</f>
        <v>1043233.715511521</v>
      </c>
      <c r="D218" s="78">
        <f>Pressure!I218</f>
        <v>1.1195687429327048E-4</v>
      </c>
      <c r="E218" s="40">
        <f>Pressure!H218</f>
        <v>111.95687429327049</v>
      </c>
      <c r="F218" s="10">
        <f t="shared" si="18"/>
        <v>4.25</v>
      </c>
      <c r="G218" s="4">
        <f t="shared" si="17"/>
        <v>101000</v>
      </c>
      <c r="H218" s="42">
        <f t="shared" si="19"/>
        <v>2.4680288161711395</v>
      </c>
      <c r="I218" s="10">
        <f t="shared" si="20"/>
        <v>1.0269919314708627</v>
      </c>
      <c r="J218" s="4">
        <f t="shared" si="21"/>
        <v>119.94976758506957</v>
      </c>
      <c r="K218" s="4">
        <f t="shared" si="22"/>
        <v>26.965911511413509</v>
      </c>
      <c r="L218" s="42">
        <f>Pressure!Q218</f>
        <v>0.42786789225457866</v>
      </c>
      <c r="M218" s="10">
        <f t="shared" si="24"/>
        <v>0.25763801874159448</v>
      </c>
      <c r="N218" s="10">
        <f t="shared" si="23"/>
        <v>2.5616829820695148</v>
      </c>
    </row>
    <row r="219" spans="3:14">
      <c r="C219" s="4">
        <f>Pressure!AB219*1000000</f>
        <v>1043853.2051875998</v>
      </c>
      <c r="D219" s="78">
        <f>Pressure!I219</f>
        <v>1.1195687429327048E-4</v>
      </c>
      <c r="E219" s="40">
        <f>Pressure!H219</f>
        <v>111.95687429327049</v>
      </c>
      <c r="F219" s="10">
        <f t="shared" si="18"/>
        <v>4.25</v>
      </c>
      <c r="G219" s="4">
        <f t="shared" si="17"/>
        <v>101000</v>
      </c>
      <c r="H219" s="42">
        <f t="shared" si="19"/>
        <v>2.4690495007943749</v>
      </c>
      <c r="I219" s="10">
        <f t="shared" si="20"/>
        <v>1.0271053971182063</v>
      </c>
      <c r="J219" s="4">
        <f t="shared" si="21"/>
        <v>120.03425610655792</v>
      </c>
      <c r="K219" s="4">
        <f t="shared" si="22"/>
        <v>26.984905378930335</v>
      </c>
      <c r="L219" s="42">
        <f>Pressure!Q219</f>
        <v>0.43001612546456053</v>
      </c>
      <c r="M219" s="10">
        <f t="shared" si="24"/>
        <v>0.25777082477971441</v>
      </c>
      <c r="N219" s="10">
        <f t="shared" si="23"/>
        <v>2.5616829820695148</v>
      </c>
    </row>
    <row r="220" spans="3:14">
      <c r="C220" s="4">
        <f>Pressure!AB220*1000000</f>
        <v>1044470.8537715995</v>
      </c>
      <c r="D220" s="78">
        <f>Pressure!I220</f>
        <v>1.1195687429327048E-4</v>
      </c>
      <c r="E220" s="40">
        <f>Pressure!H220</f>
        <v>111.95687429327049</v>
      </c>
      <c r="F220" s="10">
        <f t="shared" si="18"/>
        <v>4.25</v>
      </c>
      <c r="G220" s="4">
        <f t="shared" ref="G220:G283" si="25">IF(C220/(1+(k-1)/2*N220^2)^(k/(k-1))&lt;patm*1000000,patm*1000000,C220/(1+(k-1)/2*N220^2)^(k/(k-1)))</f>
        <v>101000</v>
      </c>
      <c r="H220" s="42">
        <f t="shared" si="19"/>
        <v>2.4700670478625213</v>
      </c>
      <c r="I220" s="10">
        <f t="shared" si="20"/>
        <v>1.0272184382036389</v>
      </c>
      <c r="J220" s="4">
        <f t="shared" si="21"/>
        <v>120.11849898733549</v>
      </c>
      <c r="K220" s="4">
        <f t="shared" si="22"/>
        <v>27.003844023950247</v>
      </c>
      <c r="L220" s="42">
        <f>Pressure!Q220</f>
        <v>0.43216395189928036</v>
      </c>
      <c r="M220" s="10">
        <f t="shared" si="24"/>
        <v>0.25790321788073139</v>
      </c>
      <c r="N220" s="10">
        <f t="shared" si="23"/>
        <v>2.5616829820695148</v>
      </c>
    </row>
    <row r="221" spans="3:14">
      <c r="C221" s="4">
        <f>Pressure!AB221*1000000</f>
        <v>1045086.659952226</v>
      </c>
      <c r="D221" s="78">
        <f>Pressure!I221</f>
        <v>1.1195687429327048E-4</v>
      </c>
      <c r="E221" s="40">
        <f>Pressure!H221</f>
        <v>111.95687429327049</v>
      </c>
      <c r="F221" s="10">
        <f t="shared" ref="F221:F284" si="26">aexit/E221</f>
        <v>4.25</v>
      </c>
      <c r="G221" s="4">
        <f t="shared" si="25"/>
        <v>101000</v>
      </c>
      <c r="H221" s="42">
        <f t="shared" ref="H221:H284" si="27">1/(((k+1)/2)^(1/(k-1))*(patm*1000000/C221)^(1/k)*SQRT((k+1)/(k-1)*(1-(patm*1000000/C221)^((k-1)/k))))</f>
        <v>2.4710814562034993</v>
      </c>
      <c r="I221" s="10">
        <f t="shared" ref="I221:I284" si="28">etanoz*SQRT(2*k^2/(k-1)*(2/(k+1))^((k+1)/(k-1))*(1-(G221/C221)^((k-1)/k)))+(G221-patm*1000000)/C221*(aexit/E221)</f>
        <v>1.0273310553891948</v>
      </c>
      <c r="J221" s="4">
        <f t="shared" ref="J221:J284" si="29">I221*D221*C221</f>
        <v>120.20249599606605</v>
      </c>
      <c r="K221" s="4">
        <f t="shared" ref="K221:K284" si="30">J221/4.4482</f>
        <v>27.022727394466536</v>
      </c>
      <c r="L221" s="42">
        <f>Pressure!Q221</f>
        <v>0.43431137308452739</v>
      </c>
      <c r="M221" s="10">
        <f t="shared" si="24"/>
        <v>0.25803519794349994</v>
      </c>
      <c r="N221" s="10">
        <f t="shared" si="23"/>
        <v>2.5616829820695148</v>
      </c>
    </row>
    <row r="222" spans="3:14">
      <c r="C222" s="4">
        <f>Pressure!AB222*1000000</f>
        <v>1045700.6224219012</v>
      </c>
      <c r="D222" s="78">
        <f>Pressure!I222</f>
        <v>1.1195687429327048E-4</v>
      </c>
      <c r="E222" s="40">
        <f>Pressure!H222</f>
        <v>111.95687429327049</v>
      </c>
      <c r="F222" s="10">
        <f t="shared" si="26"/>
        <v>4.25</v>
      </c>
      <c r="G222" s="4">
        <f t="shared" si="25"/>
        <v>101000</v>
      </c>
      <c r="H222" s="42">
        <f t="shared" si="27"/>
        <v>2.4720927246483746</v>
      </c>
      <c r="I222" s="10">
        <f t="shared" si="28"/>
        <v>1.0274432493335717</v>
      </c>
      <c r="J222" s="4">
        <f t="shared" si="29"/>
        <v>120.28624690209149</v>
      </c>
      <c r="K222" s="4">
        <f t="shared" si="30"/>
        <v>27.041555438624947</v>
      </c>
      <c r="L222" s="42">
        <f>Pressure!Q222</f>
        <v>0.43645839054368907</v>
      </c>
      <c r="M222" s="10">
        <f t="shared" si="24"/>
        <v>0.25816676486709461</v>
      </c>
      <c r="N222" s="10">
        <f t="shared" ref="N222:N285" si="31">N221-1/834*(me-mef)</f>
        <v>2.5616829820695148</v>
      </c>
    </row>
    <row r="223" spans="3:14">
      <c r="C223" s="4">
        <f>Pressure!AB223*1000000</f>
        <v>1046312.7398768893</v>
      </c>
      <c r="D223" s="78">
        <f>Pressure!I223</f>
        <v>1.1195687429327048E-4</v>
      </c>
      <c r="E223" s="40">
        <f>Pressure!H223</f>
        <v>111.95687429327049</v>
      </c>
      <c r="F223" s="10">
        <f t="shared" si="26"/>
        <v>4.25</v>
      </c>
      <c r="G223" s="4">
        <f t="shared" si="25"/>
        <v>101000</v>
      </c>
      <c r="H223" s="42">
        <f t="shared" si="27"/>
        <v>2.4731008520315698</v>
      </c>
      <c r="I223" s="10">
        <f t="shared" si="28"/>
        <v>1.0275550206921693</v>
      </c>
      <c r="J223" s="4">
        <f t="shared" si="29"/>
        <v>120.36975147544908</v>
      </c>
      <c r="K223" s="4">
        <f t="shared" si="30"/>
        <v>27.060328104727549</v>
      </c>
      <c r="L223" s="42">
        <f>Pressure!Q223</f>
        <v>0.4386050057977629</v>
      </c>
      <c r="M223" s="10">
        <f t="shared" si="24"/>
        <v>0.25829791855079848</v>
      </c>
      <c r="N223" s="10">
        <f t="shared" si="31"/>
        <v>2.5616829820695148</v>
      </c>
    </row>
    <row r="224" spans="3:14">
      <c r="C224" s="4">
        <f>Pressure!AB224*1000000</f>
        <v>1046923.0110173522</v>
      </c>
      <c r="D224" s="78">
        <f>Pressure!I224</f>
        <v>1.1195687429327048E-4</v>
      </c>
      <c r="E224" s="40">
        <f>Pressure!H224</f>
        <v>111.95687429327049</v>
      </c>
      <c r="F224" s="10">
        <f t="shared" si="26"/>
        <v>4.25</v>
      </c>
      <c r="G224" s="4">
        <f t="shared" si="25"/>
        <v>101000</v>
      </c>
      <c r="H224" s="42">
        <f t="shared" si="27"/>
        <v>2.474105837190947</v>
      </c>
      <c r="I224" s="10">
        <f t="shared" si="28"/>
        <v>1.0276663701171118</v>
      </c>
      <c r="J224" s="4">
        <f t="shared" si="29"/>
        <v>120.45300948687893</v>
      </c>
      <c r="K224" s="4">
        <f t="shared" si="30"/>
        <v>27.079045341234416</v>
      </c>
      <c r="L224" s="42">
        <f>Pressure!Q224</f>
        <v>0.44075122036536818</v>
      </c>
      <c r="M224" s="10">
        <f t="shared" si="24"/>
        <v>0.25842865889413574</v>
      </c>
      <c r="N224" s="10">
        <f t="shared" si="31"/>
        <v>2.5616829820695148</v>
      </c>
    </row>
    <row r="225" spans="3:14">
      <c r="C225" s="4">
        <f>Pressure!AB225*1000000</f>
        <v>1047531.4345472688</v>
      </c>
      <c r="D225" s="78">
        <f>Pressure!I225</f>
        <v>1.1195687429327048E-4</v>
      </c>
      <c r="E225" s="40">
        <f>Pressure!H225</f>
        <v>111.95687429327049</v>
      </c>
      <c r="F225" s="10">
        <f t="shared" si="26"/>
        <v>4.25</v>
      </c>
      <c r="G225" s="4">
        <f t="shared" si="25"/>
        <v>101000</v>
      </c>
      <c r="H225" s="42">
        <f t="shared" si="27"/>
        <v>2.4751076789676758</v>
      </c>
      <c r="I225" s="10">
        <f t="shared" si="28"/>
        <v>1.0277772982572457</v>
      </c>
      <c r="J225" s="4">
        <f t="shared" si="29"/>
        <v>120.5360207078128</v>
      </c>
      <c r="K225" s="4">
        <f t="shared" si="30"/>
        <v>27.097707096761116</v>
      </c>
      <c r="L225" s="42">
        <f>Pressure!Q225</f>
        <v>0.4428970357627578</v>
      </c>
      <c r="M225" s="10">
        <f t="shared" si="24"/>
        <v>0.25855898579688036</v>
      </c>
      <c r="N225" s="10">
        <f t="shared" si="31"/>
        <v>2.5616829820695148</v>
      </c>
    </row>
    <row r="226" spans="3:14">
      <c r="C226" s="4">
        <f>Pressure!AB226*1000000</f>
        <v>1048138.0091747408</v>
      </c>
      <c r="D226" s="78">
        <f>Pressure!I226</f>
        <v>1.1195687429327048E-4</v>
      </c>
      <c r="E226" s="40">
        <f>Pressure!H226</f>
        <v>111.95687429327049</v>
      </c>
      <c r="F226" s="10">
        <f t="shared" si="26"/>
        <v>4.25</v>
      </c>
      <c r="G226" s="4">
        <f t="shared" si="25"/>
        <v>101000</v>
      </c>
      <c r="H226" s="42">
        <f t="shared" si="27"/>
        <v>2.4761063762067357</v>
      </c>
      <c r="I226" s="10">
        <f t="shared" si="28"/>
        <v>1.0278878057582108</v>
      </c>
      <c r="J226" s="4">
        <f t="shared" si="29"/>
        <v>120.61878491041601</v>
      </c>
      <c r="K226" s="4">
        <f t="shared" si="30"/>
        <v>27.116313320088128</v>
      </c>
      <c r="L226" s="42">
        <f>Pressure!Q226</f>
        <v>0.44504245350382976</v>
      </c>
      <c r="M226" s="10">
        <f t="shared" si="24"/>
        <v>0.25868889915905457</v>
      </c>
      <c r="N226" s="10">
        <f t="shared" si="31"/>
        <v>2.5616829820695148</v>
      </c>
    </row>
    <row r="227" spans="3:14">
      <c r="C227" s="4">
        <f>Pressure!AB227*1000000</f>
        <v>1048742.733611837</v>
      </c>
      <c r="D227" s="78">
        <f>Pressure!I227</f>
        <v>1.1195687429327048E-4</v>
      </c>
      <c r="E227" s="40">
        <f>Pressure!H227</f>
        <v>111.95687429327049</v>
      </c>
      <c r="F227" s="10">
        <f t="shared" si="26"/>
        <v>4.25</v>
      </c>
      <c r="G227" s="4">
        <f t="shared" si="25"/>
        <v>101000</v>
      </c>
      <c r="H227" s="42">
        <f t="shared" si="27"/>
        <v>2.4771019277566562</v>
      </c>
      <c r="I227" s="10">
        <f t="shared" si="28"/>
        <v>1.027997893262423</v>
      </c>
      <c r="J227" s="4">
        <f t="shared" si="29"/>
        <v>120.70130186756599</v>
      </c>
      <c r="K227" s="4">
        <f t="shared" si="30"/>
        <v>27.134863960156014</v>
      </c>
      <c r="L227" s="42">
        <f>Pressure!Q227</f>
        <v>0.44718747510013884</v>
      </c>
      <c r="M227" s="10">
        <f t="shared" si="24"/>
        <v>0.25881839888097663</v>
      </c>
      <c r="N227" s="10">
        <f t="shared" si="31"/>
        <v>2.5616829820695148</v>
      </c>
    </row>
    <row r="228" spans="3:14">
      <c r="C228" s="4">
        <f>Pressure!AB228*1000000</f>
        <v>1049345.6065746481</v>
      </c>
      <c r="D228" s="78">
        <f>Pressure!I228</f>
        <v>1.1195687429327048E-4</v>
      </c>
      <c r="E228" s="40">
        <f>Pressure!H228</f>
        <v>111.95687429327049</v>
      </c>
      <c r="F228" s="10">
        <f t="shared" si="26"/>
        <v>4.25</v>
      </c>
      <c r="G228" s="4">
        <f t="shared" si="25"/>
        <v>101000</v>
      </c>
      <c r="H228" s="42">
        <f t="shared" si="27"/>
        <v>2.4780943324696039</v>
      </c>
      <c r="I228" s="10">
        <f t="shared" si="28"/>
        <v>1.0281075614090964</v>
      </c>
      <c r="J228" s="4">
        <f t="shared" si="29"/>
        <v>120.78357135285952</v>
      </c>
      <c r="K228" s="4">
        <f t="shared" si="30"/>
        <v>27.153358966067067</v>
      </c>
      <c r="L228" s="42">
        <f>Pressure!Q228</f>
        <v>0.44933210206090796</v>
      </c>
      <c r="M228" s="10">
        <f t="shared" si="24"/>
        <v>0.25894748486321795</v>
      </c>
      <c r="N228" s="10">
        <f t="shared" si="31"/>
        <v>2.5616829820695148</v>
      </c>
    </row>
    <row r="229" spans="3:14">
      <c r="C229" s="4">
        <f>Pressure!AB229*1000000</f>
        <v>1049946.6267834173</v>
      </c>
      <c r="D229" s="78">
        <f>Pressure!I229</f>
        <v>1.1195687429327048E-4</v>
      </c>
      <c r="E229" s="40">
        <f>Pressure!H229</f>
        <v>111.95687429327049</v>
      </c>
      <c r="F229" s="10">
        <f t="shared" si="26"/>
        <v>4.25</v>
      </c>
      <c r="G229" s="4">
        <f t="shared" si="25"/>
        <v>101000</v>
      </c>
      <c r="H229" s="42">
        <f t="shared" si="27"/>
        <v>2.4790835892016001</v>
      </c>
      <c r="I229" s="10">
        <f t="shared" si="28"/>
        <v>1.0282168108342837</v>
      </c>
      <c r="J229" s="4">
        <f t="shared" si="29"/>
        <v>120.86559314063106</v>
      </c>
      <c r="K229" s="4">
        <f t="shared" si="30"/>
        <v>27.171798287089398</v>
      </c>
      <c r="L229" s="42">
        <f>Pressure!Q229</f>
        <v>0.45147633589303965</v>
      </c>
      <c r="M229" s="10">
        <f t="shared" si="24"/>
        <v>0.25907615700664949</v>
      </c>
      <c r="N229" s="10">
        <f t="shared" si="31"/>
        <v>2.5616829820695148</v>
      </c>
    </row>
    <row r="230" spans="3:14">
      <c r="C230" s="4">
        <f>Pressure!AB230*1000000</f>
        <v>1050545.7929625621</v>
      </c>
      <c r="D230" s="78">
        <f>Pressure!I230</f>
        <v>1.1195687429327048E-4</v>
      </c>
      <c r="E230" s="40">
        <f>Pressure!H230</f>
        <v>111.95687429327049</v>
      </c>
      <c r="F230" s="10">
        <f t="shared" si="26"/>
        <v>4.25</v>
      </c>
      <c r="G230" s="4">
        <f t="shared" si="25"/>
        <v>101000</v>
      </c>
      <c r="H230" s="42">
        <f t="shared" si="27"/>
        <v>2.4800696968125471</v>
      </c>
      <c r="I230" s="10">
        <f t="shared" si="28"/>
        <v>1.0283256421708886</v>
      </c>
      <c r="J230" s="4">
        <f t="shared" si="29"/>
        <v>120.94736700595507</v>
      </c>
      <c r="K230" s="4">
        <f t="shared" si="30"/>
        <v>27.190181872657497</v>
      </c>
      <c r="L230" s="42">
        <f>Pressure!Q230</f>
        <v>0.45362017810112731</v>
      </c>
      <c r="M230" s="10">
        <f t="shared" si="24"/>
        <v>0.25920441521243587</v>
      </c>
      <c r="N230" s="10">
        <f t="shared" si="31"/>
        <v>2.5616829820695148</v>
      </c>
    </row>
    <row r="231" spans="3:14">
      <c r="C231" s="4">
        <f>Pressure!AB231*1000000</f>
        <v>1051143.1038405716</v>
      </c>
      <c r="D231" s="78">
        <f>Pressure!I231</f>
        <v>1.1195687429327048E-4</v>
      </c>
      <c r="E231" s="40">
        <f>Pressure!H231</f>
        <v>111.95687429327049</v>
      </c>
      <c r="F231" s="10">
        <f t="shared" si="26"/>
        <v>4.25</v>
      </c>
      <c r="G231" s="4">
        <f t="shared" si="25"/>
        <v>101000</v>
      </c>
      <c r="H231" s="42">
        <f t="shared" si="27"/>
        <v>2.4810526541660636</v>
      </c>
      <c r="I231" s="10">
        <f t="shared" si="28"/>
        <v>1.028434056048662</v>
      </c>
      <c r="J231" s="4">
        <f t="shared" si="29"/>
        <v>121.02889272463234</v>
      </c>
      <c r="K231" s="4">
        <f t="shared" si="30"/>
        <v>27.208509672369125</v>
      </c>
      <c r="L231" s="42">
        <f>Pressure!Q231</f>
        <v>0.45576363018746646</v>
      </c>
      <c r="M231" s="10">
        <f t="shared" si="24"/>
        <v>0.25933225938203558</v>
      </c>
      <c r="N231" s="10">
        <f t="shared" si="31"/>
        <v>2.5616829820695148</v>
      </c>
    </row>
    <row r="232" spans="3:14">
      <c r="C232" s="4">
        <f>Pressure!AB232*1000000</f>
        <v>1051738.5581501969</v>
      </c>
      <c r="D232" s="78">
        <f>Pressure!I232</f>
        <v>1.1195687429327048E-4</v>
      </c>
      <c r="E232" s="40">
        <f>Pressure!H232</f>
        <v>111.95687429327049</v>
      </c>
      <c r="F232" s="10">
        <f t="shared" si="26"/>
        <v>4.25</v>
      </c>
      <c r="G232" s="4">
        <f t="shared" si="25"/>
        <v>101000</v>
      </c>
      <c r="H232" s="42">
        <f t="shared" si="27"/>
        <v>2.4820324601297914</v>
      </c>
      <c r="I232" s="10">
        <f t="shared" si="28"/>
        <v>1.028542053094248</v>
      </c>
      <c r="J232" s="4">
        <f t="shared" si="29"/>
        <v>121.1101700732157</v>
      </c>
      <c r="K232" s="4">
        <f t="shared" si="30"/>
        <v>27.22678163599112</v>
      </c>
      <c r="L232" s="42">
        <f>Pressure!Q232</f>
        <v>0.45790669365206615</v>
      </c>
      <c r="M232" s="10">
        <f t="shared" ref="M232:M295" si="32">(J232+J231)/2*(L232-L231)</f>
        <v>0.2594596894172394</v>
      </c>
      <c r="N232" s="10">
        <f t="shared" si="31"/>
        <v>2.5616829820695148</v>
      </c>
    </row>
    <row r="233" spans="3:14">
      <c r="C233" s="4">
        <f>Pressure!AB233*1000000</f>
        <v>1052332.1546283793</v>
      </c>
      <c r="D233" s="78">
        <f>Pressure!I233</f>
        <v>1.1195687429327048E-4</v>
      </c>
      <c r="E233" s="40">
        <f>Pressure!H233</f>
        <v>111.95687429327049</v>
      </c>
      <c r="F233" s="10">
        <f t="shared" si="26"/>
        <v>4.25</v>
      </c>
      <c r="G233" s="4">
        <f t="shared" si="25"/>
        <v>101000</v>
      </c>
      <c r="H233" s="42">
        <f t="shared" si="27"/>
        <v>2.483009113575279</v>
      </c>
      <c r="I233" s="10">
        <f t="shared" si="28"/>
        <v>1.0286496339311841</v>
      </c>
      <c r="J233" s="4">
        <f t="shared" si="29"/>
        <v>121.19119882900038</v>
      </c>
      <c r="K233" s="4">
        <f t="shared" si="30"/>
        <v>27.244997713457217</v>
      </c>
      <c r="L233" s="42">
        <f>Pressure!Q233</f>
        <v>0.46004936999265983</v>
      </c>
      <c r="M233" s="10">
        <f t="shared" si="32"/>
        <v>0.25958670522011917</v>
      </c>
      <c r="N233" s="10">
        <f t="shared" si="31"/>
        <v>2.5616829820695148</v>
      </c>
    </row>
    <row r="234" spans="3:14">
      <c r="C234" s="4">
        <f>Pressure!AB234*1000000</f>
        <v>1052923.89201632</v>
      </c>
      <c r="D234" s="78">
        <f>Pressure!I234</f>
        <v>1.1195687429327048E-4</v>
      </c>
      <c r="E234" s="40">
        <f>Pressure!H234</f>
        <v>111.95687429327049</v>
      </c>
      <c r="F234" s="10">
        <f t="shared" si="26"/>
        <v>4.25</v>
      </c>
      <c r="G234" s="4">
        <f t="shared" si="25"/>
        <v>101000</v>
      </c>
      <c r="H234" s="42">
        <f t="shared" si="27"/>
        <v>2.4839826133780867</v>
      </c>
      <c r="I234" s="10">
        <f t="shared" si="28"/>
        <v>1.028756799179926</v>
      </c>
      <c r="J234" s="4">
        <f t="shared" si="29"/>
        <v>121.2719787700334</v>
      </c>
      <c r="K234" s="4">
        <f t="shared" si="30"/>
        <v>27.263157854870151</v>
      </c>
      <c r="L234" s="42">
        <f>Pressure!Q234</f>
        <v>0.46219166070471662</v>
      </c>
      <c r="M234" s="10">
        <f t="shared" si="32"/>
        <v>0.25971330669309345</v>
      </c>
      <c r="N234" s="10">
        <f t="shared" si="31"/>
        <v>2.5616829820695148</v>
      </c>
    </row>
    <row r="235" spans="3:14">
      <c r="C235" s="4">
        <f>Pressure!AB235*1000000</f>
        <v>1053513.7690594965</v>
      </c>
      <c r="D235" s="78">
        <f>Pressure!I235</f>
        <v>1.1195687429327048E-4</v>
      </c>
      <c r="E235" s="40">
        <f>Pressure!H235</f>
        <v>111.95687429327049</v>
      </c>
      <c r="F235" s="10">
        <f t="shared" si="26"/>
        <v>4.25</v>
      </c>
      <c r="G235" s="4">
        <f t="shared" si="25"/>
        <v>101000</v>
      </c>
      <c r="H235" s="42">
        <f t="shared" si="27"/>
        <v>2.4849529584178214</v>
      </c>
      <c r="I235" s="10">
        <f t="shared" si="28"/>
        <v>1.0288635494578617</v>
      </c>
      <c r="J235" s="4">
        <f t="shared" si="29"/>
        <v>121.35250967511567</v>
      </c>
      <c r="K235" s="4">
        <f t="shared" si="30"/>
        <v>27.28126201050215</v>
      </c>
      <c r="L235" s="42">
        <f>Pressure!Q235</f>
        <v>0.46433356728145225</v>
      </c>
      <c r="M235" s="10">
        <f t="shared" si="32"/>
        <v>0.25983949373889137</v>
      </c>
      <c r="N235" s="10">
        <f t="shared" si="31"/>
        <v>2.5616829820695148</v>
      </c>
    </row>
    <row r="236" spans="3:14">
      <c r="C236" s="4">
        <f>Pressure!AB236*1000000</f>
        <v>1054101.7845076127</v>
      </c>
      <c r="D236" s="78">
        <f>Pressure!I236</f>
        <v>1.1195687429327048E-4</v>
      </c>
      <c r="E236" s="40">
        <f>Pressure!H236</f>
        <v>111.95687429327049</v>
      </c>
      <c r="F236" s="10">
        <f t="shared" si="26"/>
        <v>4.25</v>
      </c>
      <c r="G236" s="4">
        <f t="shared" si="25"/>
        <v>101000</v>
      </c>
      <c r="H236" s="42">
        <f t="shared" si="27"/>
        <v>2.4859201475780477</v>
      </c>
      <c r="I236" s="10">
        <f t="shared" si="28"/>
        <v>1.0289698853793163</v>
      </c>
      <c r="J236" s="4">
        <f t="shared" si="29"/>
        <v>121.43279132379537</v>
      </c>
      <c r="K236" s="4">
        <f t="shared" si="30"/>
        <v>27.299310130793437</v>
      </c>
      <c r="L236" s="42">
        <f>Pressure!Q236</f>
        <v>0.46647509121384007</v>
      </c>
      <c r="M236" s="10">
        <f t="shared" si="32"/>
        <v>0.25996526626057331</v>
      </c>
      <c r="N236" s="10">
        <f t="shared" si="31"/>
        <v>2.5616829820695148</v>
      </c>
    </row>
    <row r="237" spans="3:14">
      <c r="C237" s="4">
        <f>Pressure!AB237*1000000</f>
        <v>1054687.9371147181</v>
      </c>
      <c r="D237" s="78">
        <f>Pressure!I237</f>
        <v>1.1195687429327048E-4</v>
      </c>
      <c r="E237" s="40">
        <f>Pressure!H237</f>
        <v>111.95687429327049</v>
      </c>
      <c r="F237" s="10">
        <f t="shared" si="26"/>
        <v>4.25</v>
      </c>
      <c r="G237" s="4">
        <f t="shared" si="25"/>
        <v>101000</v>
      </c>
      <c r="H237" s="42">
        <f t="shared" si="27"/>
        <v>2.4868841797464767</v>
      </c>
      <c r="I237" s="10">
        <f t="shared" si="28"/>
        <v>1.0290758075555837</v>
      </c>
      <c r="J237" s="4">
        <f t="shared" si="29"/>
        <v>121.51282349638396</v>
      </c>
      <c r="K237" s="4">
        <f t="shared" si="30"/>
        <v>27.31730216635582</v>
      </c>
      <c r="L237" s="42">
        <f>Pressure!Q237</f>
        <v>0.46861623399062191</v>
      </c>
      <c r="M237" s="10">
        <f t="shared" si="32"/>
        <v>0.26009062416152579</v>
      </c>
      <c r="N237" s="10">
        <f t="shared" si="31"/>
        <v>2.5616829820695148</v>
      </c>
    </row>
    <row r="238" spans="3:14">
      <c r="C238" s="4">
        <f>Pressure!AB238*1000000</f>
        <v>1055272.225639157</v>
      </c>
      <c r="D238" s="78">
        <f>Pressure!I238</f>
        <v>1.1195687429327048E-4</v>
      </c>
      <c r="E238" s="40">
        <f>Pressure!H238</f>
        <v>111.95687429327049</v>
      </c>
      <c r="F238" s="10">
        <f t="shared" si="26"/>
        <v>4.25</v>
      </c>
      <c r="G238" s="4">
        <f t="shared" si="25"/>
        <v>101000</v>
      </c>
      <c r="H238" s="42">
        <f t="shared" si="27"/>
        <v>2.4878450538148886</v>
      </c>
      <c r="I238" s="10">
        <f t="shared" si="28"/>
        <v>1.0291813165949304</v>
      </c>
      <c r="J238" s="4">
        <f t="shared" si="29"/>
        <v>121.59260597394928</v>
      </c>
      <c r="K238" s="4">
        <f t="shared" si="30"/>
        <v>27.335238067971151</v>
      </c>
      <c r="L238" s="42">
        <f>Pressure!Q238</f>
        <v>0.47075699709831903</v>
      </c>
      <c r="M238" s="10">
        <f t="shared" si="32"/>
        <v>0.26021556734547668</v>
      </c>
      <c r="N238" s="10">
        <f t="shared" si="31"/>
        <v>2.5616829820695148</v>
      </c>
    </row>
    <row r="239" spans="3:14">
      <c r="C239" s="4">
        <f>Pressure!AB239*1000000</f>
        <v>1055854.648843542</v>
      </c>
      <c r="D239" s="78">
        <f>Pressure!I239</f>
        <v>1.1195687429327048E-4</v>
      </c>
      <c r="E239" s="40">
        <f>Pressure!H239</f>
        <v>111.95687429327049</v>
      </c>
      <c r="F239" s="10">
        <f t="shared" si="26"/>
        <v>4.25</v>
      </c>
      <c r="G239" s="4">
        <f t="shared" si="25"/>
        <v>101000</v>
      </c>
      <c r="H239" s="42">
        <f t="shared" si="27"/>
        <v>2.488802768679081</v>
      </c>
      <c r="I239" s="10">
        <f t="shared" si="28"/>
        <v>1.0292864131026027</v>
      </c>
      <c r="J239" s="4">
        <f t="shared" si="29"/>
        <v>121.67213853831204</v>
      </c>
      <c r="K239" s="4">
        <f t="shared" si="30"/>
        <v>27.353117786590541</v>
      </c>
      <c r="L239" s="42">
        <f>Pressure!Q239</f>
        <v>0.47289738202124293</v>
      </c>
      <c r="M239" s="10">
        <f t="shared" si="32"/>
        <v>0.26034009571648919</v>
      </c>
      <c r="N239" s="10">
        <f t="shared" si="31"/>
        <v>2.5616829820695148</v>
      </c>
    </row>
    <row r="240" spans="3:14">
      <c r="C240" s="4">
        <f>Pressure!AB240*1000000</f>
        <v>1056435.2054948935</v>
      </c>
      <c r="D240" s="78">
        <f>Pressure!I240</f>
        <v>1.1195687429327048E-4</v>
      </c>
      <c r="E240" s="40">
        <f>Pressure!H240</f>
        <v>111.95687429327049</v>
      </c>
      <c r="F240" s="10">
        <f t="shared" si="26"/>
        <v>4.25</v>
      </c>
      <c r="G240" s="4">
        <f t="shared" si="25"/>
        <v>101000</v>
      </c>
      <c r="H240" s="42">
        <f t="shared" si="27"/>
        <v>2.4897573232390995</v>
      </c>
      <c r="I240" s="10">
        <f t="shared" si="28"/>
        <v>1.0293910976808633</v>
      </c>
      <c r="J240" s="4">
        <f t="shared" si="29"/>
        <v>121.75142097206466</v>
      </c>
      <c r="K240" s="4">
        <f t="shared" si="30"/>
        <v>27.37094127333858</v>
      </c>
      <c r="L240" s="42">
        <f>Pressure!Q240</f>
        <v>0.4750373902415061</v>
      </c>
      <c r="M240" s="10">
        <f t="shared" si="32"/>
        <v>0.26046420917896329</v>
      </c>
      <c r="N240" s="10">
        <f t="shared" si="31"/>
        <v>2.5616829820695148</v>
      </c>
    </row>
    <row r="241" spans="3:14">
      <c r="C241" s="4">
        <f>Pressure!AB241*1000000</f>
        <v>1057013.8943645246</v>
      </c>
      <c r="D241" s="78">
        <f>Pressure!I241</f>
        <v>1.1195687429327048E-4</v>
      </c>
      <c r="E241" s="40">
        <f>Pressure!H241</f>
        <v>111.95687429327049</v>
      </c>
      <c r="F241" s="10">
        <f t="shared" si="26"/>
        <v>4.25</v>
      </c>
      <c r="G241" s="4">
        <f t="shared" si="25"/>
        <v>101000</v>
      </c>
      <c r="H241" s="42">
        <f t="shared" si="27"/>
        <v>2.4907087163990465</v>
      </c>
      <c r="I241" s="10">
        <f t="shared" si="28"/>
        <v>1.0294953709289814</v>
      </c>
      <c r="J241" s="4">
        <f t="shared" si="29"/>
        <v>121.83045305855551</v>
      </c>
      <c r="K241" s="4">
        <f t="shared" si="30"/>
        <v>27.388708479509802</v>
      </c>
      <c r="L241" s="42">
        <f>Pressure!Q241</f>
        <v>0.47717702323903266</v>
      </c>
      <c r="M241" s="10">
        <f t="shared" si="32"/>
        <v>0.26058790763763684</v>
      </c>
      <c r="N241" s="10">
        <f t="shared" si="31"/>
        <v>2.5616829820695148</v>
      </c>
    </row>
    <row r="242" spans="3:14">
      <c r="C242" s="4">
        <f>Pressure!AB242*1000000</f>
        <v>1057590.7142281046</v>
      </c>
      <c r="D242" s="78">
        <f>Pressure!I242</f>
        <v>1.1195687429327048E-4</v>
      </c>
      <c r="E242" s="40">
        <f>Pressure!H242</f>
        <v>111.95687429327049</v>
      </c>
      <c r="F242" s="10">
        <f t="shared" si="26"/>
        <v>4.25</v>
      </c>
      <c r="G242" s="4">
        <f t="shared" si="25"/>
        <v>101000</v>
      </c>
      <c r="H242" s="42">
        <f t="shared" si="27"/>
        <v>2.4916569470671783</v>
      </c>
      <c r="I242" s="10">
        <f t="shared" si="28"/>
        <v>1.0295992334432569</v>
      </c>
      <c r="J242" s="4">
        <f t="shared" si="29"/>
        <v>121.90923458189769</v>
      </c>
      <c r="K242" s="4">
        <f t="shared" si="30"/>
        <v>27.40641935657068</v>
      </c>
      <c r="L242" s="42">
        <f>Pressure!Q242</f>
        <v>0.47931628249156927</v>
      </c>
      <c r="M242" s="10">
        <f t="shared" si="32"/>
        <v>0.26071119099761103</v>
      </c>
      <c r="N242" s="10">
        <f t="shared" si="31"/>
        <v>2.5616829820695148</v>
      </c>
    </row>
    <row r="243" spans="3:14">
      <c r="C243" s="4">
        <f>Pressure!AB243*1000000</f>
        <v>1058165.6638656734</v>
      </c>
      <c r="D243" s="78">
        <f>Pressure!I243</f>
        <v>1.1195687429327048E-4</v>
      </c>
      <c r="E243" s="40">
        <f>Pressure!H243</f>
        <v>111.95687429327049</v>
      </c>
      <c r="F243" s="10">
        <f t="shared" si="26"/>
        <v>4.25</v>
      </c>
      <c r="G243" s="4">
        <f t="shared" si="25"/>
        <v>101000</v>
      </c>
      <c r="H243" s="42">
        <f t="shared" si="27"/>
        <v>2.4926020141559353</v>
      </c>
      <c r="I243" s="10">
        <f t="shared" si="28"/>
        <v>1.0297026858170346</v>
      </c>
      <c r="J243" s="4">
        <f t="shared" si="29"/>
        <v>121.98776532697094</v>
      </c>
      <c r="K243" s="4">
        <f t="shared" si="30"/>
        <v>27.424073856160007</v>
      </c>
      <c r="L243" s="42">
        <f>Pressure!Q243</f>
        <v>0.48145516947469552</v>
      </c>
      <c r="M243" s="10">
        <f t="shared" si="32"/>
        <v>0.26083405916431207</v>
      </c>
      <c r="N243" s="10">
        <f t="shared" si="31"/>
        <v>2.5616829820695148</v>
      </c>
    </row>
    <row r="244" spans="3:14">
      <c r="C244" s="4">
        <f>Pressure!AB244*1000000</f>
        <v>1058738.7420616215</v>
      </c>
      <c r="D244" s="78">
        <f>Pressure!I244</f>
        <v>1.1195687429327048E-4</v>
      </c>
      <c r="E244" s="40">
        <f>Pressure!H244</f>
        <v>111.95687429327049</v>
      </c>
      <c r="F244" s="10">
        <f t="shared" si="26"/>
        <v>4.25</v>
      </c>
      <c r="G244" s="4">
        <f t="shared" si="25"/>
        <v>101000</v>
      </c>
      <c r="H244" s="42">
        <f t="shared" si="27"/>
        <v>2.4935439165818951</v>
      </c>
      <c r="I244" s="10">
        <f t="shared" si="28"/>
        <v>1.0298057286407107</v>
      </c>
      <c r="J244" s="4">
        <f t="shared" si="29"/>
        <v>122.06604507941877</v>
      </c>
      <c r="K244" s="4">
        <f t="shared" si="30"/>
        <v>27.441671930088301</v>
      </c>
      <c r="L244" s="42">
        <f>Pressure!Q244</f>
        <v>0.48359368566183464</v>
      </c>
      <c r="M244" s="10">
        <f t="shared" si="32"/>
        <v>0.26095651204352271</v>
      </c>
      <c r="N244" s="10">
        <f t="shared" si="31"/>
        <v>2.5616829820695148</v>
      </c>
    </row>
    <row r="245" spans="3:14">
      <c r="C245" s="4">
        <f>Pressure!AB245*1000000</f>
        <v>1059309.9476047147</v>
      </c>
      <c r="D245" s="78">
        <f>Pressure!I245</f>
        <v>1.1195687429327048E-4</v>
      </c>
      <c r="E245" s="40">
        <f>Pressure!H245</f>
        <v>111.95687429327049</v>
      </c>
      <c r="F245" s="10">
        <f t="shared" si="26"/>
        <v>4.25</v>
      </c>
      <c r="G245" s="4">
        <f t="shared" si="25"/>
        <v>101000</v>
      </c>
      <c r="H245" s="42">
        <f t="shared" si="27"/>
        <v>2.4944826532658215</v>
      </c>
      <c r="I245" s="10">
        <f t="shared" si="28"/>
        <v>1.0299083625017496</v>
      </c>
      <c r="J245" s="4">
        <f t="shared" si="29"/>
        <v>122.14407362565181</v>
      </c>
      <c r="K245" s="4">
        <f t="shared" si="30"/>
        <v>27.459213530338523</v>
      </c>
      <c r="L245" s="42">
        <f>Pressure!Q245</f>
        <v>0.48573183252426405</v>
      </c>
      <c r="M245" s="10">
        <f t="shared" si="32"/>
        <v>0.2610785495413806</v>
      </c>
      <c r="N245" s="10">
        <f t="shared" si="31"/>
        <v>2.5616829820695148</v>
      </c>
    </row>
    <row r="246" spans="3:14">
      <c r="C246" s="4">
        <f>Pressure!AB246*1000000</f>
        <v>1059879.2792880936</v>
      </c>
      <c r="D246" s="78">
        <f>Pressure!I246</f>
        <v>1.1195687429327048E-4</v>
      </c>
      <c r="E246" s="40">
        <f>Pressure!H246</f>
        <v>111.95687429327049</v>
      </c>
      <c r="F246" s="10">
        <f t="shared" si="26"/>
        <v>4.25</v>
      </c>
      <c r="G246" s="4">
        <f t="shared" si="25"/>
        <v>101000</v>
      </c>
      <c r="H246" s="42">
        <f t="shared" si="27"/>
        <v>2.4954182231326625</v>
      </c>
      <c r="I246" s="10">
        <f t="shared" si="28"/>
        <v>1.0300105879846948</v>
      </c>
      <c r="J246" s="4">
        <f t="shared" si="29"/>
        <v>122.22185075284791</v>
      </c>
      <c r="K246" s="4">
        <f t="shared" si="30"/>
        <v>27.476698609066119</v>
      </c>
      <c r="L246" s="42">
        <f>Pressure!Q246</f>
        <v>0.48786961153112579</v>
      </c>
      <c r="M246" s="10">
        <f t="shared" si="32"/>
        <v>0.2612001715643601</v>
      </c>
      <c r="N246" s="10">
        <f t="shared" si="31"/>
        <v>2.5616829820695148</v>
      </c>
    </row>
    <row r="247" spans="3:14">
      <c r="C247" s="4">
        <f>Pressure!AB247*1000000</f>
        <v>1060446.7359092487</v>
      </c>
      <c r="D247" s="78">
        <f>Pressure!I247</f>
        <v>1.1195687429327048E-4</v>
      </c>
      <c r="E247" s="40">
        <f>Pressure!H247</f>
        <v>111.95687429327049</v>
      </c>
      <c r="F247" s="10">
        <f t="shared" si="26"/>
        <v>4.25</v>
      </c>
      <c r="G247" s="4">
        <f t="shared" si="25"/>
        <v>101000</v>
      </c>
      <c r="H247" s="42">
        <f t="shared" si="27"/>
        <v>2.4963506251114937</v>
      </c>
      <c r="I247" s="10">
        <f t="shared" si="28"/>
        <v>1.0301124056711759</v>
      </c>
      <c r="J247" s="4">
        <f t="shared" si="29"/>
        <v>122.29937624894852</v>
      </c>
      <c r="K247" s="4">
        <f t="shared" si="30"/>
        <v>27.4941271185982</v>
      </c>
      <c r="L247" s="42">
        <f>Pressure!Q247</f>
        <v>0.49000702414943703</v>
      </c>
      <c r="M247" s="10">
        <f t="shared" si="32"/>
        <v>0.2613213780192935</v>
      </c>
      <c r="N247" s="10">
        <f t="shared" si="31"/>
        <v>2.5616829820695148</v>
      </c>
    </row>
    <row r="248" spans="3:14">
      <c r="C248" s="4">
        <f>Pressure!AB248*1000000</f>
        <v>1061012.3162700592</v>
      </c>
      <c r="D248" s="78">
        <f>Pressure!I248</f>
        <v>1.1195687429327048E-4</v>
      </c>
      <c r="E248" s="40">
        <f>Pressure!H248</f>
        <v>111.95687429327049</v>
      </c>
      <c r="F248" s="10">
        <f t="shared" si="26"/>
        <v>4.25</v>
      </c>
      <c r="G248" s="4">
        <f t="shared" si="25"/>
        <v>101000</v>
      </c>
      <c r="H248" s="42">
        <f t="shared" si="27"/>
        <v>2.4972798581355966</v>
      </c>
      <c r="I248" s="10">
        <f t="shared" si="28"/>
        <v>1.0302138161399255</v>
      </c>
      <c r="J248" s="4">
        <f t="shared" si="29"/>
        <v>122.37664990266387</v>
      </c>
      <c r="K248" s="4">
        <f t="shared" si="30"/>
        <v>27.511499011434708</v>
      </c>
      <c r="L248" s="42">
        <f>Pressure!Q248</f>
        <v>0.49214407184410053</v>
      </c>
      <c r="M248" s="10">
        <f t="shared" si="32"/>
        <v>0.26144216881336435</v>
      </c>
      <c r="N248" s="10">
        <f t="shared" si="31"/>
        <v>2.5616829820695148</v>
      </c>
    </row>
    <row r="249" spans="3:14">
      <c r="C249" s="4">
        <f>Pressure!AB249*1000000</f>
        <v>1061576.0191767977</v>
      </c>
      <c r="D249" s="78">
        <f>Pressure!I249</f>
        <v>1.1195687429327048E-4</v>
      </c>
      <c r="E249" s="40">
        <f>Pressure!H249</f>
        <v>111.95687429327049</v>
      </c>
      <c r="F249" s="10">
        <f t="shared" si="26"/>
        <v>4.25</v>
      </c>
      <c r="G249" s="4">
        <f t="shared" si="25"/>
        <v>101000</v>
      </c>
      <c r="H249" s="42">
        <f t="shared" si="27"/>
        <v>2.4982059211424494</v>
      </c>
      <c r="I249" s="10">
        <f t="shared" si="28"/>
        <v>1.0303148199667931</v>
      </c>
      <c r="J249" s="4">
        <f t="shared" si="29"/>
        <v>122.45367150347396</v>
      </c>
      <c r="K249" s="4">
        <f t="shared" si="30"/>
        <v>27.528814240248629</v>
      </c>
      <c r="L249" s="42">
        <f>Pressure!Q249</f>
        <v>0.494280756077915</v>
      </c>
      <c r="M249" s="10">
        <f t="shared" si="32"/>
        <v>0.26156254385411176</v>
      </c>
      <c r="N249" s="10">
        <f t="shared" si="31"/>
        <v>2.5616829820695148</v>
      </c>
    </row>
    <row r="250" spans="3:14">
      <c r="C250" s="4">
        <f>Pressure!AB250*1000000</f>
        <v>1062137.8434401064</v>
      </c>
      <c r="D250" s="78">
        <f>Pressure!I250</f>
        <v>1.1195687429327048E-4</v>
      </c>
      <c r="E250" s="40">
        <f>Pressure!H250</f>
        <v>111.95687429327049</v>
      </c>
      <c r="F250" s="10">
        <f t="shared" si="26"/>
        <v>4.25</v>
      </c>
      <c r="G250" s="4">
        <f t="shared" si="25"/>
        <v>101000</v>
      </c>
      <c r="H250" s="42">
        <f t="shared" si="27"/>
        <v>2.4991288130736988</v>
      </c>
      <c r="I250" s="10">
        <f t="shared" si="28"/>
        <v>1.03041541772475</v>
      </c>
      <c r="J250" s="4">
        <f t="shared" si="29"/>
        <v>122.53044084162485</v>
      </c>
      <c r="K250" s="4">
        <f t="shared" si="30"/>
        <v>27.546072757885177</v>
      </c>
      <c r="L250" s="42">
        <f>Pressure!Q250</f>
        <v>0.49641707831158538</v>
      </c>
      <c r="M250" s="10">
        <f t="shared" si="32"/>
        <v>0.26168250304941898</v>
      </c>
      <c r="N250" s="10">
        <f t="shared" si="31"/>
        <v>2.5616829820695148</v>
      </c>
    </row>
    <row r="251" spans="3:14">
      <c r="C251" s="4">
        <f>Pressure!AB251*1000000</f>
        <v>1062697.7878750104</v>
      </c>
      <c r="D251" s="78">
        <f>Pressure!I251</f>
        <v>1.1195687429327048E-4</v>
      </c>
      <c r="E251" s="40">
        <f>Pressure!H251</f>
        <v>111.95687429327049</v>
      </c>
      <c r="F251" s="10">
        <f t="shared" si="26"/>
        <v>4.25</v>
      </c>
      <c r="G251" s="4">
        <f t="shared" si="25"/>
        <v>101000</v>
      </c>
      <c r="H251" s="42">
        <f t="shared" si="27"/>
        <v>2.5000485328751703</v>
      </c>
      <c r="I251" s="10">
        <f t="shared" si="28"/>
        <v>1.030515609983903</v>
      </c>
      <c r="J251" s="4">
        <f t="shared" si="29"/>
        <v>122.60695770813075</v>
      </c>
      <c r="K251" s="4">
        <f t="shared" si="30"/>
        <v>27.563274517362249</v>
      </c>
      <c r="L251" s="42">
        <f>Pressure!Q251</f>
        <v>0.49855304000373324</v>
      </c>
      <c r="M251" s="10">
        <f t="shared" si="32"/>
        <v>0.26180204630753001</v>
      </c>
      <c r="N251" s="10">
        <f t="shared" si="31"/>
        <v>2.5616829820695148</v>
      </c>
    </row>
    <row r="252" spans="3:14">
      <c r="C252" s="4">
        <f>Pressure!AB252*1000000</f>
        <v>1063255.8513009315</v>
      </c>
      <c r="D252" s="78">
        <f>Pressure!I252</f>
        <v>1.1195687429327048E-4</v>
      </c>
      <c r="E252" s="40">
        <f>Pressure!H252</f>
        <v>111.95687429327049</v>
      </c>
      <c r="F252" s="10">
        <f t="shared" si="26"/>
        <v>4.25</v>
      </c>
      <c r="G252" s="4">
        <f t="shared" si="25"/>
        <v>101000</v>
      </c>
      <c r="H252" s="42">
        <f t="shared" si="27"/>
        <v>2.5009650794968956</v>
      </c>
      <c r="I252" s="10">
        <f t="shared" si="28"/>
        <v>1.0306153973115089</v>
      </c>
      <c r="J252" s="4">
        <f t="shared" si="29"/>
        <v>122.68322189477577</v>
      </c>
      <c r="K252" s="4">
        <f t="shared" si="30"/>
        <v>27.580419471870819</v>
      </c>
      <c r="L252" s="42">
        <f>Pressure!Q252</f>
        <v>0.50068864261090695</v>
      </c>
      <c r="M252" s="10">
        <f t="shared" si="32"/>
        <v>0.26192117353703792</v>
      </c>
      <c r="N252" s="10">
        <f t="shared" si="31"/>
        <v>2.5616829820695148</v>
      </c>
    </row>
    <row r="253" spans="3:14">
      <c r="C253" s="4">
        <f>Pressure!AB253*1000000</f>
        <v>1063812.0325416611</v>
      </c>
      <c r="D253" s="78">
        <f>Pressure!I253</f>
        <v>1.1195687429327048E-4</v>
      </c>
      <c r="E253" s="40">
        <f>Pressure!H253</f>
        <v>111.95687429327049</v>
      </c>
      <c r="F253" s="10">
        <f t="shared" si="26"/>
        <v>4.25</v>
      </c>
      <c r="G253" s="4">
        <f t="shared" si="25"/>
        <v>101000</v>
      </c>
      <c r="H253" s="42">
        <f t="shared" si="27"/>
        <v>2.5018784518930604</v>
      </c>
      <c r="I253" s="10">
        <f t="shared" si="28"/>
        <v>1.0307147802719787</v>
      </c>
      <c r="J253" s="4">
        <f t="shared" si="29"/>
        <v>122.75923319411018</v>
      </c>
      <c r="K253" s="4">
        <f t="shared" si="30"/>
        <v>27.597507574774106</v>
      </c>
      <c r="L253" s="42">
        <f>Pressure!Q253</f>
        <v>0.502823887587592</v>
      </c>
      <c r="M253" s="10">
        <f t="shared" si="32"/>
        <v>0.26203988464689443</v>
      </c>
      <c r="N253" s="10">
        <f t="shared" si="31"/>
        <v>2.5616829820695148</v>
      </c>
    </row>
    <row r="254" spans="3:14">
      <c r="C254" s="4">
        <f>Pressure!AB254*1000000</f>
        <v>1064366.3304253714</v>
      </c>
      <c r="D254" s="78">
        <f>Pressure!I254</f>
        <v>1.1195687429327048E-4</v>
      </c>
      <c r="E254" s="40">
        <f>Pressure!H254</f>
        <v>111.95687429327049</v>
      </c>
      <c r="F254" s="10">
        <f t="shared" si="26"/>
        <v>4.25</v>
      </c>
      <c r="G254" s="4">
        <f t="shared" si="25"/>
        <v>101000</v>
      </c>
      <c r="H254" s="42">
        <f t="shared" si="27"/>
        <v>2.5027886490220252</v>
      </c>
      <c r="I254" s="10">
        <f t="shared" si="28"/>
        <v>1.0308137594268905</v>
      </c>
      <c r="J254" s="4">
        <f t="shared" si="29"/>
        <v>122.83499139945181</v>
      </c>
      <c r="K254" s="4">
        <f t="shared" si="30"/>
        <v>27.614538779607887</v>
      </c>
      <c r="L254" s="42">
        <f>Pressure!Q254</f>
        <v>0.50495877638622122</v>
      </c>
      <c r="M254" s="10">
        <f t="shared" si="32"/>
        <v>0.26215817954641218</v>
      </c>
      <c r="N254" s="10">
        <f t="shared" si="31"/>
        <v>2.5616829820695148</v>
      </c>
    </row>
    <row r="255" spans="3:14">
      <c r="C255" s="4">
        <f>Pressure!AB255*1000000</f>
        <v>1064918.7437846349</v>
      </c>
      <c r="D255" s="78">
        <f>Pressure!I255</f>
        <v>1.1195687429327048E-4</v>
      </c>
      <c r="E255" s="40">
        <f>Pressure!H255</f>
        <v>111.95687429327049</v>
      </c>
      <c r="F255" s="10">
        <f t="shared" si="26"/>
        <v>4.25</v>
      </c>
      <c r="G255" s="4">
        <f t="shared" si="25"/>
        <v>101000</v>
      </c>
      <c r="H255" s="42">
        <f t="shared" si="27"/>
        <v>2.5036956698463486</v>
      </c>
      <c r="I255" s="10">
        <f t="shared" si="28"/>
        <v>1.0309123353350051</v>
      </c>
      <c r="J255" s="4">
        <f t="shared" si="29"/>
        <v>122.91049630488901</v>
      </c>
      <c r="K255" s="4">
        <f t="shared" si="30"/>
        <v>27.63151304008116</v>
      </c>
      <c r="L255" s="42">
        <f>Pressure!Q255</f>
        <v>0.50709331045718475</v>
      </c>
      <c r="M255" s="10">
        <f t="shared" si="32"/>
        <v>0.26227605814523286</v>
      </c>
      <c r="N255" s="10">
        <f t="shared" si="31"/>
        <v>2.5616829820695148</v>
      </c>
    </row>
    <row r="256" spans="3:14">
      <c r="C256" s="4">
        <f>Pressure!AB256*1000000</f>
        <v>1065469.2714563836</v>
      </c>
      <c r="D256" s="78">
        <f>Pressure!I256</f>
        <v>1.1195687429327048E-4</v>
      </c>
      <c r="E256" s="40">
        <f>Pressure!H256</f>
        <v>111.95687429327049</v>
      </c>
      <c r="F256" s="10">
        <f t="shared" si="26"/>
        <v>4.25</v>
      </c>
      <c r="G256" s="4">
        <f t="shared" si="25"/>
        <v>101000</v>
      </c>
      <c r="H256" s="42">
        <f t="shared" si="27"/>
        <v>2.5045995133327308</v>
      </c>
      <c r="I256" s="10">
        <f t="shared" si="28"/>
        <v>1.0310105085522678</v>
      </c>
      <c r="J256" s="4">
        <f t="shared" si="29"/>
        <v>122.98574770527472</v>
      </c>
      <c r="K256" s="4">
        <f t="shared" si="30"/>
        <v>27.648430310074797</v>
      </c>
      <c r="L256" s="42">
        <f>Pressure!Q256</f>
        <v>0.50922749124884026</v>
      </c>
      <c r="M256" s="10">
        <f t="shared" si="32"/>
        <v>0.26239352035336316</v>
      </c>
      <c r="N256" s="10">
        <f t="shared" si="31"/>
        <v>2.5616829820695148</v>
      </c>
    </row>
    <row r="257" spans="3:14">
      <c r="C257" s="4">
        <f>Pressure!AB257*1000000</f>
        <v>1066017.9122819453</v>
      </c>
      <c r="D257" s="78">
        <f>Pressure!I257</f>
        <v>1.1195687429327048E-4</v>
      </c>
      <c r="E257" s="40">
        <f>Pressure!H257</f>
        <v>111.95687429327049</v>
      </c>
      <c r="F257" s="10">
        <f t="shared" si="26"/>
        <v>4.25</v>
      </c>
      <c r="G257" s="4">
        <f t="shared" si="25"/>
        <v>101000</v>
      </c>
      <c r="H257" s="42">
        <f t="shared" si="27"/>
        <v>2.5055001784520567</v>
      </c>
      <c r="I257" s="10">
        <f t="shared" si="28"/>
        <v>1.0311082796318263</v>
      </c>
      <c r="J257" s="4">
        <f t="shared" si="29"/>
        <v>123.06074539623157</v>
      </c>
      <c r="K257" s="4">
        <f t="shared" si="30"/>
        <v>27.665290543642726</v>
      </c>
      <c r="L257" s="42">
        <f>Pressure!Q257</f>
        <v>0.51136132020752323</v>
      </c>
      <c r="M257" s="10">
        <f t="shared" si="32"/>
        <v>0.26251056608119194</v>
      </c>
      <c r="N257" s="10">
        <f t="shared" si="31"/>
        <v>2.5616829820695148</v>
      </c>
    </row>
    <row r="258" spans="3:14">
      <c r="C258" s="4">
        <f>Pressure!AB258*1000000</f>
        <v>1066564.6651070351</v>
      </c>
      <c r="D258" s="78">
        <f>Pressure!I258</f>
        <v>1.1195687429327048E-4</v>
      </c>
      <c r="E258" s="40">
        <f>Pressure!H258</f>
        <v>111.95687429327049</v>
      </c>
      <c r="F258" s="10">
        <f t="shared" si="26"/>
        <v>4.25</v>
      </c>
      <c r="G258" s="4">
        <f t="shared" si="25"/>
        <v>101000</v>
      </c>
      <c r="H258" s="42">
        <f t="shared" si="27"/>
        <v>2.5063976641793908</v>
      </c>
      <c r="I258" s="10">
        <f t="shared" si="28"/>
        <v>1.0312056491240376</v>
      </c>
      <c r="J258" s="4">
        <f t="shared" si="29"/>
        <v>123.13548917415054</v>
      </c>
      <c r="K258" s="4">
        <f t="shared" si="30"/>
        <v>27.682093695011588</v>
      </c>
      <c r="L258" s="42">
        <f>Pressure!Q258</f>
        <v>0.51349479877755666</v>
      </c>
      <c r="M258" s="10">
        <f t="shared" si="32"/>
        <v>0.26262719523941702</v>
      </c>
      <c r="N258" s="10">
        <f t="shared" si="31"/>
        <v>2.5616829820695148</v>
      </c>
    </row>
    <row r="259" spans="3:14">
      <c r="C259" s="4">
        <f>Pressure!AB259*1000000</f>
        <v>1067109.5287817442</v>
      </c>
      <c r="D259" s="78">
        <f>Pressure!I259</f>
        <v>1.1195687429327048E-4</v>
      </c>
      <c r="E259" s="40">
        <f>Pressure!H259</f>
        <v>111.95687429327049</v>
      </c>
      <c r="F259" s="10">
        <f t="shared" si="26"/>
        <v>4.25</v>
      </c>
      <c r="G259" s="4">
        <f t="shared" si="25"/>
        <v>101000</v>
      </c>
      <c r="H259" s="42">
        <f t="shared" si="27"/>
        <v>2.5072919694939535</v>
      </c>
      <c r="I259" s="10">
        <f t="shared" si="28"/>
        <v>1.031302617576479</v>
      </c>
      <c r="J259" s="4">
        <f t="shared" si="29"/>
        <v>123.20997883618961</v>
      </c>
      <c r="K259" s="4">
        <f t="shared" si="30"/>
        <v>27.698839718580462</v>
      </c>
      <c r="L259" s="42">
        <f>Pressure!Q259</f>
        <v>0.51562792840126126</v>
      </c>
      <c r="M259" s="10">
        <f t="shared" si="32"/>
        <v>0.26274340773911514</v>
      </c>
      <c r="N259" s="10">
        <f t="shared" si="31"/>
        <v>2.5616829820695148</v>
      </c>
    </row>
    <row r="260" spans="3:14">
      <c r="C260" s="4">
        <f>Pressure!AB260*1000000</f>
        <v>1067652.5021605124</v>
      </c>
      <c r="D260" s="78">
        <f>Pressure!I260</f>
        <v>1.1195687429327048E-4</v>
      </c>
      <c r="E260" s="40">
        <f>Pressure!H260</f>
        <v>111.95687429327049</v>
      </c>
      <c r="F260" s="10">
        <f t="shared" si="26"/>
        <v>4.25</v>
      </c>
      <c r="G260" s="4">
        <f t="shared" si="25"/>
        <v>101000</v>
      </c>
      <c r="H260" s="42">
        <f t="shared" si="27"/>
        <v>2.5081830933790683</v>
      </c>
      <c r="I260" s="10">
        <f t="shared" si="28"/>
        <v>1.0313991855339528</v>
      </c>
      <c r="J260" s="4">
        <f t="shared" si="29"/>
        <v>123.28421418026998</v>
      </c>
      <c r="K260" s="4">
        <f t="shared" si="30"/>
        <v>27.715528568920011</v>
      </c>
      <c r="L260" s="42">
        <f>Pressure!Q260</f>
        <v>0.51776071051896544</v>
      </c>
      <c r="M260" s="10">
        <f t="shared" si="32"/>
        <v>0.26285920349171371</v>
      </c>
      <c r="N260" s="10">
        <f t="shared" si="31"/>
        <v>2.5616829820695148</v>
      </c>
    </row>
    <row r="261" spans="3:14">
      <c r="C261" s="4">
        <f>Pressure!AB261*1000000</f>
        <v>1068193.5841021813</v>
      </c>
      <c r="D261" s="78">
        <f>Pressure!I261</f>
        <v>1.1195687429327048E-4</v>
      </c>
      <c r="E261" s="40">
        <f>Pressure!H261</f>
        <v>111.95687429327049</v>
      </c>
      <c r="F261" s="10">
        <f t="shared" si="26"/>
        <v>4.25</v>
      </c>
      <c r="G261" s="4">
        <f t="shared" si="25"/>
        <v>101000</v>
      </c>
      <c r="H261" s="42">
        <f t="shared" si="27"/>
        <v>2.5090710348222585</v>
      </c>
      <c r="I261" s="10">
        <f t="shared" si="28"/>
        <v>1.0314953535385041</v>
      </c>
      <c r="J261" s="4">
        <f t="shared" si="29"/>
        <v>123.35819500508296</v>
      </c>
      <c r="K261" s="4">
        <f t="shared" si="30"/>
        <v>27.732160200774011</v>
      </c>
      <c r="L261" s="42">
        <f>Pressure!Q261</f>
        <v>0.5198931465690152</v>
      </c>
      <c r="M261" s="10">
        <f t="shared" si="32"/>
        <v>0.26297458240898502</v>
      </c>
      <c r="N261" s="10">
        <f t="shared" si="31"/>
        <v>2.5616829820695148</v>
      </c>
    </row>
    <row r="262" spans="3:14">
      <c r="C262" s="4">
        <f>Pressure!AB262*1000000</f>
        <v>1068732.7734699235</v>
      </c>
      <c r="D262" s="78">
        <f>Pressure!I262</f>
        <v>1.1195687429327048E-4</v>
      </c>
      <c r="E262" s="40">
        <f>Pressure!H262</f>
        <v>111.95687429327049</v>
      </c>
      <c r="F262" s="10">
        <f t="shared" si="26"/>
        <v>4.25</v>
      </c>
      <c r="G262" s="4">
        <f t="shared" si="25"/>
        <v>101000</v>
      </c>
      <c r="H262" s="42">
        <f t="shared" si="27"/>
        <v>2.5099557928151217</v>
      </c>
      <c r="I262" s="10">
        <f t="shared" si="28"/>
        <v>1.0315911221294205</v>
      </c>
      <c r="J262" s="4">
        <f t="shared" si="29"/>
        <v>123.43192111008074</v>
      </c>
      <c r="K262" s="4">
        <f t="shared" si="30"/>
        <v>27.748734569057312</v>
      </c>
      <c r="L262" s="42">
        <f>Pressure!Q262</f>
        <v>0.52202523798778411</v>
      </c>
      <c r="M262" s="10">
        <f t="shared" si="32"/>
        <v>0.26308954440306181</v>
      </c>
      <c r="N262" s="10">
        <f t="shared" si="31"/>
        <v>2.5616829820695148</v>
      </c>
    </row>
    <row r="263" spans="3:14">
      <c r="C263" s="4">
        <f>Pressure!AB263*1000000</f>
        <v>1069270.0691313411</v>
      </c>
      <c r="D263" s="78">
        <f>Pressure!I263</f>
        <v>1.1195687429327048E-4</v>
      </c>
      <c r="E263" s="40">
        <f>Pressure!H263</f>
        <v>111.95687429327049</v>
      </c>
      <c r="F263" s="10">
        <f t="shared" si="26"/>
        <v>4.25</v>
      </c>
      <c r="G263" s="4">
        <f t="shared" si="25"/>
        <v>101000</v>
      </c>
      <c r="H263" s="42">
        <f t="shared" si="27"/>
        <v>2.510837366353488</v>
      </c>
      <c r="I263" s="10">
        <f t="shared" si="28"/>
        <v>1.0316864918432587</v>
      </c>
      <c r="J263" s="4">
        <f t="shared" si="29"/>
        <v>123.50539229548944</v>
      </c>
      <c r="K263" s="4">
        <f t="shared" si="30"/>
        <v>27.765251628858739</v>
      </c>
      <c r="L263" s="42">
        <f>Pressure!Q263</f>
        <v>0.52415698620968321</v>
      </c>
      <c r="M263" s="10">
        <f t="shared" si="32"/>
        <v>0.26320408938643242</v>
      </c>
      <c r="N263" s="10">
        <f t="shared" si="31"/>
        <v>2.5616829820695148</v>
      </c>
    </row>
    <row r="264" spans="3:14">
      <c r="C264" s="4">
        <f>Pressure!AB264*1000000</f>
        <v>1069805.4699583161</v>
      </c>
      <c r="D264" s="78">
        <f>Pressure!I264</f>
        <v>1.1195687429327048E-4</v>
      </c>
      <c r="E264" s="40">
        <f>Pressure!H264</f>
        <v>111.95687429327049</v>
      </c>
      <c r="F264" s="10">
        <f t="shared" si="26"/>
        <v>4.25</v>
      </c>
      <c r="G264" s="4">
        <f t="shared" si="25"/>
        <v>101000</v>
      </c>
      <c r="H264" s="42">
        <f t="shared" si="27"/>
        <v>2.5117157544371778</v>
      </c>
      <c r="I264" s="10">
        <f t="shared" si="28"/>
        <v>1.0317814632138282</v>
      </c>
      <c r="J264" s="4">
        <f t="shared" si="29"/>
        <v>123.57860836228895</v>
      </c>
      <c r="K264" s="4">
        <f t="shared" si="30"/>
        <v>27.781711335436569</v>
      </c>
      <c r="L264" s="42">
        <f>Pressure!Q264</f>
        <v>0.52628839266717076</v>
      </c>
      <c r="M264" s="10">
        <f t="shared" si="32"/>
        <v>0.2633182172719235</v>
      </c>
      <c r="N264" s="10">
        <f t="shared" si="31"/>
        <v>2.5616829820695148</v>
      </c>
    </row>
    <row r="265" spans="3:14">
      <c r="C265" s="4">
        <f>Pressure!AB265*1000000</f>
        <v>1070338.9748272342</v>
      </c>
      <c r="D265" s="78">
        <f>Pressure!I265</f>
        <v>1.1195687429327048E-4</v>
      </c>
      <c r="E265" s="40">
        <f>Pressure!H265</f>
        <v>111.95687429327049</v>
      </c>
      <c r="F265" s="10">
        <f t="shared" si="26"/>
        <v>4.25</v>
      </c>
      <c r="G265" s="4">
        <f t="shared" si="25"/>
        <v>101000</v>
      </c>
      <c r="H265" s="42">
        <f t="shared" si="27"/>
        <v>2.5125909560703654</v>
      </c>
      <c r="I265" s="10">
        <f t="shared" si="28"/>
        <v>1.0318760367722415</v>
      </c>
      <c r="J265" s="4">
        <f t="shared" si="29"/>
        <v>123.65156911224328</v>
      </c>
      <c r="K265" s="4">
        <f t="shared" si="30"/>
        <v>27.798113644225367</v>
      </c>
      <c r="L265" s="42">
        <f>Pressure!Q265</f>
        <v>0.52841945879076202</v>
      </c>
      <c r="M265" s="10">
        <f t="shared" si="32"/>
        <v>0.2634319279727157</v>
      </c>
      <c r="N265" s="10">
        <f t="shared" si="31"/>
        <v>2.5616829820695148</v>
      </c>
    </row>
    <row r="266" spans="3:14">
      <c r="C266" s="4">
        <f>Pressure!AB266*1000000</f>
        <v>1070870.5826186871</v>
      </c>
      <c r="D266" s="78">
        <f>Pressure!I266</f>
        <v>1.1195687429327048E-4</v>
      </c>
      <c r="E266" s="40">
        <f>Pressure!H266</f>
        <v>111.95687429327049</v>
      </c>
      <c r="F266" s="10">
        <f t="shared" si="26"/>
        <v>4.25</v>
      </c>
      <c r="G266" s="4">
        <f t="shared" si="25"/>
        <v>101000</v>
      </c>
      <c r="H266" s="42">
        <f t="shared" si="27"/>
        <v>2.5134629702610862</v>
      </c>
      <c r="I266" s="10">
        <f t="shared" si="28"/>
        <v>1.0319702130468691</v>
      </c>
      <c r="J266" s="4">
        <f t="shared" si="29"/>
        <v>123.72427434785988</v>
      </c>
      <c r="K266" s="4">
        <f t="shared" si="30"/>
        <v>27.814458510826825</v>
      </c>
      <c r="L266" s="42">
        <f>Pressure!Q266</f>
        <v>0.53055018600903914</v>
      </c>
      <c r="M266" s="10">
        <f t="shared" si="32"/>
        <v>0.26354522140235065</v>
      </c>
      <c r="N266" s="10">
        <f t="shared" si="31"/>
        <v>2.5616829820695148</v>
      </c>
    </row>
    <row r="267" spans="3:14">
      <c r="C267" s="4">
        <f>Pressure!AB267*1000000</f>
        <v>1071400.2922177298</v>
      </c>
      <c r="D267" s="78">
        <f>Pressure!I267</f>
        <v>1.1195687429327048E-4</v>
      </c>
      <c r="E267" s="40">
        <f>Pressure!H267</f>
        <v>111.95687429327049</v>
      </c>
      <c r="F267" s="10">
        <f t="shared" si="26"/>
        <v>4.25</v>
      </c>
      <c r="G267" s="4">
        <f t="shared" si="25"/>
        <v>101000</v>
      </c>
      <c r="H267" s="42">
        <f t="shared" si="27"/>
        <v>2.5143317960216649</v>
      </c>
      <c r="I267" s="10">
        <f t="shared" si="28"/>
        <v>1.0320639925633974</v>
      </c>
      <c r="J267" s="4">
        <f t="shared" si="29"/>
        <v>123.79672387242483</v>
      </c>
      <c r="K267" s="4">
        <f t="shared" si="30"/>
        <v>27.830745891017678</v>
      </c>
      <c r="L267" s="42">
        <f>Pressure!Q267</f>
        <v>0.53268057574866079</v>
      </c>
      <c r="M267" s="10">
        <f t="shared" si="32"/>
        <v>0.26365809747470187</v>
      </c>
      <c r="N267" s="10">
        <f t="shared" si="31"/>
        <v>2.5616829820695148</v>
      </c>
    </row>
    <row r="268" spans="3:14">
      <c r="C268" s="4">
        <f>Pressure!AB268*1000000</f>
        <v>1071928.102513714</v>
      </c>
      <c r="D268" s="78">
        <f>Pressure!I268</f>
        <v>1.1195687429327048E-4</v>
      </c>
      <c r="E268" s="40">
        <f>Pressure!H268</f>
        <v>111.95687429327049</v>
      </c>
      <c r="F268" s="10">
        <f t="shared" si="26"/>
        <v>4.25</v>
      </c>
      <c r="G268" s="4">
        <f t="shared" si="25"/>
        <v>101000</v>
      </c>
      <c r="H268" s="42">
        <f t="shared" si="27"/>
        <v>2.5151974323684252</v>
      </c>
      <c r="I268" s="10">
        <f t="shared" si="28"/>
        <v>1.0321573758448084</v>
      </c>
      <c r="J268" s="4">
        <f t="shared" si="29"/>
        <v>123.86891748998009</v>
      </c>
      <c r="K268" s="4">
        <f t="shared" si="30"/>
        <v>27.846975740744593</v>
      </c>
      <c r="L268" s="42">
        <f>Pressure!Q268</f>
        <v>0.53481062943437208</v>
      </c>
      <c r="M268" s="10">
        <f t="shared" si="32"/>
        <v>0.26377055610402012</v>
      </c>
      <c r="N268" s="10">
        <f t="shared" si="31"/>
        <v>2.5616829820695148</v>
      </c>
    </row>
    <row r="269" spans="3:14">
      <c r="C269" s="4">
        <f>Pressure!AB269*1000000</f>
        <v>1072454.0124003808</v>
      </c>
      <c r="D269" s="78">
        <f>Pressure!I269</f>
        <v>1.1195687429327048E-4</v>
      </c>
      <c r="E269" s="40">
        <f>Pressure!H269</f>
        <v>111.95687429327049</v>
      </c>
      <c r="F269" s="10">
        <f t="shared" si="26"/>
        <v>4.25</v>
      </c>
      <c r="G269" s="4">
        <f t="shared" si="25"/>
        <v>101000</v>
      </c>
      <c r="H269" s="42">
        <f t="shared" si="27"/>
        <v>2.5160598783218577</v>
      </c>
      <c r="I269" s="10">
        <f t="shared" si="28"/>
        <v>1.0322503634114046</v>
      </c>
      <c r="J269" s="4">
        <f t="shared" si="29"/>
        <v>123.94085500533605</v>
      </c>
      <c r="K269" s="4">
        <f t="shared" si="30"/>
        <v>27.863148016126985</v>
      </c>
      <c r="L269" s="42">
        <f>Pressure!Q269</f>
        <v>0.53694034848901406</v>
      </c>
      <c r="M269" s="10">
        <f t="shared" si="32"/>
        <v>0.26388259720488533</v>
      </c>
      <c r="N269" s="10">
        <f t="shared" si="31"/>
        <v>2.5616829820695148</v>
      </c>
    </row>
    <row r="270" spans="3:14">
      <c r="C270" s="4">
        <f>Pressure!AB270*1000000</f>
        <v>1072978.0207757591</v>
      </c>
      <c r="D270" s="78">
        <f>Pressure!I270</f>
        <v>1.1195687429327048E-4</v>
      </c>
      <c r="E270" s="40">
        <f>Pressure!H270</f>
        <v>111.95687429327049</v>
      </c>
      <c r="F270" s="10">
        <f t="shared" si="26"/>
        <v>4.25</v>
      </c>
      <c r="G270" s="4">
        <f t="shared" si="25"/>
        <v>101000</v>
      </c>
      <c r="H270" s="42">
        <f t="shared" si="27"/>
        <v>2.5169191329064415</v>
      </c>
      <c r="I270" s="10">
        <f t="shared" si="28"/>
        <v>1.0323429557808017</v>
      </c>
      <c r="J270" s="4">
        <f t="shared" si="29"/>
        <v>124.0125362240576</v>
      </c>
      <c r="K270" s="4">
        <f t="shared" si="30"/>
        <v>27.879262673453891</v>
      </c>
      <c r="L270" s="42">
        <f>Pressure!Q270</f>
        <v>0.53906973433353345</v>
      </c>
      <c r="M270" s="10">
        <f t="shared" si="32"/>
        <v>0.26399422069222361</v>
      </c>
      <c r="N270" s="10">
        <f t="shared" si="31"/>
        <v>2.5616829820695148</v>
      </c>
    </row>
    <row r="271" spans="3:14">
      <c r="C271" s="4">
        <f>Pressure!AB271*1000000</f>
        <v>1073500.1265423074</v>
      </c>
      <c r="D271" s="78">
        <f>Pressure!I271</f>
        <v>1.1195687429327048E-4</v>
      </c>
      <c r="E271" s="40">
        <f>Pressure!H271</f>
        <v>111.95687429327049</v>
      </c>
      <c r="F271" s="10">
        <f t="shared" si="26"/>
        <v>4.25</v>
      </c>
      <c r="G271" s="4">
        <f t="shared" si="25"/>
        <v>101000</v>
      </c>
      <c r="H271" s="42">
        <f t="shared" si="27"/>
        <v>2.5177751951508758</v>
      </c>
      <c r="I271" s="10">
        <f t="shared" si="28"/>
        <v>1.0324351534679626</v>
      </c>
      <c r="J271" s="4">
        <f t="shared" si="29"/>
        <v>124.08396095248355</v>
      </c>
      <c r="K271" s="4">
        <f t="shared" si="30"/>
        <v>27.895319669188336</v>
      </c>
      <c r="L271" s="42">
        <f>Pressure!Q271</f>
        <v>0.5411987883869922</v>
      </c>
      <c r="M271" s="10">
        <f t="shared" si="32"/>
        <v>0.26410542648131696</v>
      </c>
      <c r="N271" s="10">
        <f t="shared" si="31"/>
        <v>2.5616829820695148</v>
      </c>
    </row>
    <row r="272" spans="3:14">
      <c r="C272" s="4">
        <f>Pressure!AB272*1000000</f>
        <v>1074020.3286067639</v>
      </c>
      <c r="D272" s="78">
        <f>Pressure!I272</f>
        <v>1.1195687429327048E-4</v>
      </c>
      <c r="E272" s="40">
        <f>Pressure!H272</f>
        <v>111.95687429327049</v>
      </c>
      <c r="F272" s="10">
        <f t="shared" si="26"/>
        <v>4.25</v>
      </c>
      <c r="G272" s="4">
        <f t="shared" si="25"/>
        <v>101000</v>
      </c>
      <c r="H272" s="42">
        <f t="shared" si="27"/>
        <v>2.5186280640878329</v>
      </c>
      <c r="I272" s="10">
        <f t="shared" si="28"/>
        <v>1.0325269569851814</v>
      </c>
      <c r="J272" s="4">
        <f t="shared" si="29"/>
        <v>124.15512899770617</v>
      </c>
      <c r="K272" s="4">
        <f t="shared" si="30"/>
        <v>27.91131895996272</v>
      </c>
      <c r="L272" s="42">
        <f>Pressure!Q272</f>
        <v>0.54332751206657715</v>
      </c>
      <c r="M272" s="10">
        <f t="shared" si="32"/>
        <v>0.26421621448779276</v>
      </c>
      <c r="N272" s="10">
        <f t="shared" si="31"/>
        <v>2.5616829820695148</v>
      </c>
    </row>
    <row r="273" spans="3:14">
      <c r="C273" s="4">
        <f>Pressure!AB273*1000000</f>
        <v>1074538.6258802121</v>
      </c>
      <c r="D273" s="78">
        <f>Pressure!I273</f>
        <v>1.1195687429327048E-4</v>
      </c>
      <c r="E273" s="40">
        <f>Pressure!H273</f>
        <v>111.95687429327049</v>
      </c>
      <c r="F273" s="10">
        <f t="shared" si="26"/>
        <v>4.25</v>
      </c>
      <c r="G273" s="4">
        <f t="shared" si="25"/>
        <v>101000</v>
      </c>
      <c r="H273" s="42">
        <f t="shared" si="27"/>
        <v>2.5194777387540679</v>
      </c>
      <c r="I273" s="10">
        <f t="shared" si="28"/>
        <v>1.0326183668421034</v>
      </c>
      <c r="J273" s="4">
        <f t="shared" si="29"/>
        <v>124.22604016758001</v>
      </c>
      <c r="K273" s="4">
        <f t="shared" si="30"/>
        <v>27.927260502580822</v>
      </c>
      <c r="L273" s="42">
        <f>Pressure!Q273</f>
        <v>0.54545590678760958</v>
      </c>
      <c r="M273" s="10">
        <f t="shared" si="32"/>
        <v>0.26432658462762953</v>
      </c>
      <c r="N273" s="10">
        <f t="shared" si="31"/>
        <v>2.5616829820695148</v>
      </c>
    </row>
    <row r="274" spans="3:14">
      <c r="C274" s="4">
        <f>Pressure!AB274*1000000</f>
        <v>1075055.0172780489</v>
      </c>
      <c r="D274" s="78">
        <f>Pressure!I274</f>
        <v>1.1195687429327048E-4</v>
      </c>
      <c r="E274" s="40">
        <f>Pressure!H274</f>
        <v>111.95687429327049</v>
      </c>
      <c r="F274" s="10">
        <f t="shared" si="26"/>
        <v>4.25</v>
      </c>
      <c r="G274" s="4">
        <f t="shared" si="25"/>
        <v>101000</v>
      </c>
      <c r="H274" s="42">
        <f t="shared" si="27"/>
        <v>2.5203242181903582</v>
      </c>
      <c r="I274" s="10">
        <f t="shared" si="28"/>
        <v>1.0327093835457297</v>
      </c>
      <c r="J274" s="4">
        <f t="shared" si="29"/>
        <v>124.29669427071757</v>
      </c>
      <c r="K274" s="4">
        <f t="shared" si="30"/>
        <v>27.943144254016808</v>
      </c>
      <c r="L274" s="42">
        <f>Pressure!Q274</f>
        <v>0.54758397396355474</v>
      </c>
      <c r="M274" s="10">
        <f t="shared" si="32"/>
        <v>0.26443653681713825</v>
      </c>
      <c r="N274" s="10">
        <f t="shared" si="31"/>
        <v>2.5616829820695148</v>
      </c>
    </row>
    <row r="275" spans="3:14">
      <c r="C275" s="4">
        <f>Pressure!AB275*1000000</f>
        <v>1075569.5017200615</v>
      </c>
      <c r="D275" s="78">
        <f>Pressure!I275</f>
        <v>1.1195687429327048E-4</v>
      </c>
      <c r="E275" s="40">
        <f>Pressure!H275</f>
        <v>111.95687429327049</v>
      </c>
      <c r="F275" s="10">
        <f t="shared" si="26"/>
        <v>4.25</v>
      </c>
      <c r="G275" s="4">
        <f t="shared" si="25"/>
        <v>101000</v>
      </c>
      <c r="H275" s="42">
        <f t="shared" si="27"/>
        <v>2.521167501441631</v>
      </c>
      <c r="I275" s="10">
        <f t="shared" si="28"/>
        <v>1.0328000076004396</v>
      </c>
      <c r="J275" s="4">
        <f t="shared" si="29"/>
        <v>124.36709111649981</v>
      </c>
      <c r="K275" s="4">
        <f t="shared" si="30"/>
        <v>27.958970171417608</v>
      </c>
      <c r="L275" s="42">
        <f>Pressure!Q275</f>
        <v>0.54971171500603133</v>
      </c>
      <c r="M275" s="10">
        <f t="shared" si="32"/>
        <v>0.26454607097298699</v>
      </c>
      <c r="N275" s="10">
        <f t="shared" si="31"/>
        <v>2.5616829820695148</v>
      </c>
    </row>
    <row r="276" spans="3:14">
      <c r="C276" s="4">
        <f>Pressure!AB276*1000000</f>
        <v>1076082.0781303425</v>
      </c>
      <c r="D276" s="78">
        <f>Pressure!I276</f>
        <v>1.1195687429327048E-4</v>
      </c>
      <c r="E276" s="40">
        <f>Pressure!H276</f>
        <v>111.95687429327049</v>
      </c>
      <c r="F276" s="10">
        <f t="shared" si="26"/>
        <v>4.25</v>
      </c>
      <c r="G276" s="4">
        <f t="shared" si="25"/>
        <v>101000</v>
      </c>
      <c r="H276" s="42">
        <f t="shared" si="27"/>
        <v>2.5220075875568271</v>
      </c>
      <c r="I276" s="10">
        <f t="shared" si="28"/>
        <v>1.0328902395079846</v>
      </c>
      <c r="J276" s="4">
        <f t="shared" si="29"/>
        <v>124.4372305150645</v>
      </c>
      <c r="K276" s="4">
        <f t="shared" si="30"/>
        <v>27.974738212100288</v>
      </c>
      <c r="L276" s="42">
        <f>Pressure!Q276</f>
        <v>0.55183913132482088</v>
      </c>
      <c r="M276" s="10">
        <f t="shared" si="32"/>
        <v>0.26465518701217605</v>
      </c>
      <c r="N276" s="10">
        <f t="shared" si="31"/>
        <v>2.5616829820695148</v>
      </c>
    </row>
    <row r="277" spans="3:14">
      <c r="C277" s="4">
        <f>Pressure!AB277*1000000</f>
        <v>1076592.7454372833</v>
      </c>
      <c r="D277" s="78">
        <f>Pressure!I277</f>
        <v>1.1195687429327048E-4</v>
      </c>
      <c r="E277" s="40">
        <f>Pressure!H277</f>
        <v>111.95687429327049</v>
      </c>
      <c r="F277" s="10">
        <f t="shared" si="26"/>
        <v>4.25</v>
      </c>
      <c r="G277" s="4">
        <f t="shared" si="25"/>
        <v>101000</v>
      </c>
      <c r="H277" s="42">
        <f t="shared" si="27"/>
        <v>2.5228444755888804</v>
      </c>
      <c r="I277" s="10">
        <f t="shared" si="28"/>
        <v>1.0329800797674975</v>
      </c>
      <c r="J277" s="4">
        <f t="shared" si="29"/>
        <v>124.50711227730524</v>
      </c>
      <c r="K277" s="4">
        <f t="shared" si="30"/>
        <v>27.990448333551829</v>
      </c>
      <c r="L277" s="42">
        <f>Pressure!Q277</f>
        <v>0.55396622432787745</v>
      </c>
      <c r="M277" s="10">
        <f t="shared" si="32"/>
        <v>0.26476388485208413</v>
      </c>
      <c r="N277" s="10">
        <f t="shared" si="31"/>
        <v>2.5616829820695148</v>
      </c>
    </row>
    <row r="278" spans="3:14">
      <c r="C278" s="4">
        <f>Pressure!AB278*1000000</f>
        <v>1077101.5025735712</v>
      </c>
      <c r="D278" s="78">
        <f>Pressure!I278</f>
        <v>1.1195687429327048E-4</v>
      </c>
      <c r="E278" s="40">
        <f>Pressure!H278</f>
        <v>111.95687429327049</v>
      </c>
      <c r="F278" s="10">
        <f t="shared" si="26"/>
        <v>4.25</v>
      </c>
      <c r="G278" s="4">
        <f t="shared" si="25"/>
        <v>101000</v>
      </c>
      <c r="H278" s="42">
        <f t="shared" si="27"/>
        <v>2.5236781645947142</v>
      </c>
      <c r="I278" s="10">
        <f t="shared" si="28"/>
        <v>1.0330695288754996</v>
      </c>
      <c r="J278" s="4">
        <f t="shared" si="29"/>
        <v>124.5767362148711</v>
      </c>
      <c r="K278" s="4">
        <f t="shared" si="30"/>
        <v>28.006100493429052</v>
      </c>
      <c r="L278" s="42">
        <f>Pressure!Q278</f>
        <v>0.55609299542133672</v>
      </c>
      <c r="M278" s="10">
        <f t="shared" si="32"/>
        <v>0.2648721644103742</v>
      </c>
      <c r="N278" s="10">
        <f t="shared" si="31"/>
        <v>2.5616829820695148</v>
      </c>
    </row>
    <row r="279" spans="3:14">
      <c r="C279" s="4">
        <f>Pressure!AB279*1000000</f>
        <v>1077608.3484762795</v>
      </c>
      <c r="D279" s="78">
        <f>Pressure!I279</f>
        <v>1.1195687429327048E-4</v>
      </c>
      <c r="E279" s="40">
        <f>Pressure!H279</f>
        <v>111.95687429327049</v>
      </c>
      <c r="F279" s="10">
        <f t="shared" si="26"/>
        <v>4.25</v>
      </c>
      <c r="G279" s="4">
        <f t="shared" si="25"/>
        <v>101000</v>
      </c>
      <c r="H279" s="42">
        <f t="shared" si="27"/>
        <v>2.5245086536353938</v>
      </c>
      <c r="I279" s="10">
        <f t="shared" si="28"/>
        <v>1.0331585873259275</v>
      </c>
      <c r="J279" s="4">
        <f t="shared" si="29"/>
        <v>124.64610214017897</v>
      </c>
      <c r="K279" s="4">
        <f t="shared" si="30"/>
        <v>28.02169464956139</v>
      </c>
      <c r="L279" s="42">
        <f>Pressure!Q279</f>
        <v>0.55821944600952578</v>
      </c>
      <c r="M279" s="10">
        <f t="shared" si="32"/>
        <v>0.26498002560512102</v>
      </c>
      <c r="N279" s="10">
        <f t="shared" si="31"/>
        <v>2.5616829820695148</v>
      </c>
    </row>
    <row r="280" spans="3:14">
      <c r="C280" s="4">
        <f>Pressure!AB280*1000000</f>
        <v>1078113.2820867347</v>
      </c>
      <c r="D280" s="78">
        <f>Pressure!I280</f>
        <v>1.1195687429327048E-4</v>
      </c>
      <c r="E280" s="40">
        <f>Pressure!H280</f>
        <v>111.95687429327049</v>
      </c>
      <c r="F280" s="10">
        <f t="shared" si="26"/>
        <v>4.25</v>
      </c>
      <c r="G280" s="4">
        <f t="shared" si="25"/>
        <v>101000</v>
      </c>
      <c r="H280" s="42">
        <f t="shared" si="27"/>
        <v>2.5253359417758943</v>
      </c>
      <c r="I280" s="10">
        <f t="shared" si="28"/>
        <v>1.0332472556101167</v>
      </c>
      <c r="J280" s="4">
        <f t="shared" si="29"/>
        <v>124.71520986639518</v>
      </c>
      <c r="K280" s="4">
        <f t="shared" si="30"/>
        <v>28.037230759946763</v>
      </c>
      <c r="L280" s="42">
        <f>Pressure!Q280</f>
        <v>0.56034557749497194</v>
      </c>
      <c r="M280" s="10">
        <f t="shared" si="32"/>
        <v>0.26508746835467029</v>
      </c>
      <c r="N280" s="10">
        <f t="shared" si="31"/>
        <v>2.5616829820695148</v>
      </c>
    </row>
    <row r="281" spans="3:14">
      <c r="C281" s="4">
        <f>Pressure!AB281*1000000</f>
        <v>1078616.3023506352</v>
      </c>
      <c r="D281" s="78">
        <f>Pressure!I281</f>
        <v>1.1195687429327048E-4</v>
      </c>
      <c r="E281" s="40">
        <f>Pressure!H281</f>
        <v>111.95687429327049</v>
      </c>
      <c r="F281" s="10">
        <f t="shared" si="26"/>
        <v>4.25</v>
      </c>
      <c r="G281" s="4">
        <f t="shared" si="25"/>
        <v>101000</v>
      </c>
      <c r="H281" s="42">
        <f t="shared" si="27"/>
        <v>2.5261600280853074</v>
      </c>
      <c r="I281" s="10">
        <f t="shared" si="28"/>
        <v>1.0333355342168331</v>
      </c>
      <c r="J281" s="4">
        <f t="shared" si="29"/>
        <v>124.78405920745199</v>
      </c>
      <c r="K281" s="4">
        <f t="shared" si="30"/>
        <v>28.052708782755271</v>
      </c>
      <c r="L281" s="42">
        <f>Pressure!Q281</f>
        <v>0.5624713912784125</v>
      </c>
      <c r="M281" s="10">
        <f t="shared" si="32"/>
        <v>0.26519449257776551</v>
      </c>
      <c r="N281" s="10">
        <f t="shared" si="31"/>
        <v>2.5616829820695148</v>
      </c>
    </row>
    <row r="282" spans="3:14">
      <c r="C282" s="4">
        <f>Pressure!AB282*1000000</f>
        <v>1079117.4082178872</v>
      </c>
      <c r="D282" s="78">
        <f>Pressure!I282</f>
        <v>1.1195687429327048E-4</v>
      </c>
      <c r="E282" s="40">
        <f>Pressure!H282</f>
        <v>111.95687429327049</v>
      </c>
      <c r="F282" s="10">
        <f t="shared" si="26"/>
        <v>4.25</v>
      </c>
      <c r="G282" s="4">
        <f t="shared" si="25"/>
        <v>101000</v>
      </c>
      <c r="H282" s="42">
        <f t="shared" si="27"/>
        <v>2.5269809116365614</v>
      </c>
      <c r="I282" s="10">
        <f t="shared" si="28"/>
        <v>1.0334234236322526</v>
      </c>
      <c r="J282" s="4">
        <f t="shared" si="29"/>
        <v>124.85264997802483</v>
      </c>
      <c r="K282" s="4">
        <f t="shared" si="30"/>
        <v>28.068128676324093</v>
      </c>
      <c r="L282" s="42">
        <f>Pressure!Q282</f>
        <v>0.56459688875880387</v>
      </c>
      <c r="M282" s="10">
        <f t="shared" si="32"/>
        <v>0.26530109819346204</v>
      </c>
      <c r="N282" s="10">
        <f t="shared" si="31"/>
        <v>2.5616829820695148</v>
      </c>
    </row>
    <row r="283" spans="3:14">
      <c r="C283" s="4">
        <f>Pressure!AB283*1000000</f>
        <v>1079616.5986427721</v>
      </c>
      <c r="D283" s="78">
        <f>Pressure!I283</f>
        <v>1.1195687429327048E-4</v>
      </c>
      <c r="E283" s="40">
        <f>Pressure!H283</f>
        <v>111.95687429327049</v>
      </c>
      <c r="F283" s="10">
        <f t="shared" si="26"/>
        <v>4.25</v>
      </c>
      <c r="G283" s="4">
        <f t="shared" si="25"/>
        <v>101000</v>
      </c>
      <c r="H283" s="42">
        <f t="shared" si="27"/>
        <v>2.5277985915066967</v>
      </c>
      <c r="I283" s="10">
        <f t="shared" si="28"/>
        <v>1.0335109243399987</v>
      </c>
      <c r="J283" s="4">
        <f t="shared" si="29"/>
        <v>124.92098199355536</v>
      </c>
      <c r="K283" s="4">
        <f t="shared" si="30"/>
        <v>28.083490399162663</v>
      </c>
      <c r="L283" s="42">
        <f>Pressure!Q283</f>
        <v>0.56672207133333086</v>
      </c>
      <c r="M283" s="10">
        <f t="shared" si="32"/>
        <v>0.26540728512115919</v>
      </c>
      <c r="N283" s="10">
        <f t="shared" si="31"/>
        <v>2.5616829820695148</v>
      </c>
    </row>
    <row r="284" spans="3:14">
      <c r="C284" s="4">
        <f>Pressure!AB284*1000000</f>
        <v>1080113.872583813</v>
      </c>
      <c r="D284" s="78">
        <f>Pressure!I284</f>
        <v>1.1195687429327048E-4</v>
      </c>
      <c r="E284" s="40">
        <f>Pressure!H284</f>
        <v>111.95687429327049</v>
      </c>
      <c r="F284" s="10">
        <f t="shared" si="26"/>
        <v>4.25</v>
      </c>
      <c r="G284" s="4">
        <f t="shared" ref="G284:G347" si="33">IF(C284/(1+(k-1)/2*N284^2)^(k/(k-1))&lt;patm*1000000,patm*1000000,C284/(1+(k-1)/2*N284^2)^(k/(k-1)))</f>
        <v>101000</v>
      </c>
      <c r="H284" s="42">
        <f t="shared" si="27"/>
        <v>2.5286130667766469</v>
      </c>
      <c r="I284" s="10">
        <f t="shared" si="28"/>
        <v>1.0335980368211293</v>
      </c>
      <c r="J284" s="4">
        <f t="shared" si="29"/>
        <v>124.98905507023319</v>
      </c>
      <c r="K284" s="4">
        <f t="shared" si="30"/>
        <v>28.098793909948562</v>
      </c>
      <c r="L284" s="42">
        <f>Pressure!Q284</f>
        <v>0.56884694039741601</v>
      </c>
      <c r="M284" s="10">
        <f t="shared" si="32"/>
        <v>0.26551305328060942</v>
      </c>
      <c r="N284" s="10">
        <f t="shared" si="31"/>
        <v>2.5616829820695148</v>
      </c>
    </row>
    <row r="285" spans="3:14">
      <c r="C285" s="4">
        <f>Pressure!AB285*1000000</f>
        <v>1080609.2290039184</v>
      </c>
      <c r="D285" s="78">
        <f>Pressure!I285</f>
        <v>1.1195687429327048E-4</v>
      </c>
      <c r="E285" s="40">
        <f>Pressure!H285</f>
        <v>111.95687429327049</v>
      </c>
      <c r="F285" s="10">
        <f t="shared" ref="F285:F348" si="34">aexit/E285</f>
        <v>4.25</v>
      </c>
      <c r="G285" s="4">
        <f t="shared" si="33"/>
        <v>101000</v>
      </c>
      <c r="H285" s="42">
        <f t="shared" ref="H285:H348" si="35">1/(((k+1)/2)^(1/(k-1))*(patm*1000000/C285)^(1/k)*SQRT((k+1)/(k-1)*(1-(patm*1000000/C285)^((k-1)/k))))</f>
        <v>2.5294243365314735</v>
      </c>
      <c r="I285" s="10">
        <f t="shared" ref="I285:I348" si="36">etanoz*SQRT(2*k^2/(k-1)*(2/(k+1))^((k+1)/(k-1))*(1-(G285/C285)^((k-1)/k)))+(G285-patm*1000000)/C285*(aexit/E285)</f>
        <v>1.0336847615541687</v>
      </c>
      <c r="J285" s="4">
        <f t="shared" ref="J285:J348" si="37">I285*D285*C285</f>
        <v>125.05686902501535</v>
      </c>
      <c r="K285" s="4">
        <f t="shared" ref="K285:K348" si="38">J285/4.4482</f>
        <v>28.114039167531889</v>
      </c>
      <c r="L285" s="42">
        <f>Pressure!Q285</f>
        <v>0.57097149734472863</v>
      </c>
      <c r="M285" s="10">
        <f t="shared" si="32"/>
        <v>0.2656184025918818</v>
      </c>
      <c r="N285" s="10">
        <f t="shared" si="31"/>
        <v>2.5616829820695148</v>
      </c>
    </row>
    <row r="286" spans="3:14">
      <c r="C286" s="4">
        <f>Pressure!AB286*1000000</f>
        <v>1081102.6668701814</v>
      </c>
      <c r="D286" s="78">
        <f>Pressure!I286</f>
        <v>1.1195687429327048E-4</v>
      </c>
      <c r="E286" s="40">
        <f>Pressure!H286</f>
        <v>111.95687429327049</v>
      </c>
      <c r="F286" s="10">
        <f t="shared" si="34"/>
        <v>4.25</v>
      </c>
      <c r="G286" s="4">
        <f t="shared" si="33"/>
        <v>101000</v>
      </c>
      <c r="H286" s="42">
        <f t="shared" si="35"/>
        <v>2.5302323998600311</v>
      </c>
      <c r="I286" s="10">
        <f t="shared" si="36"/>
        <v>1.0337710990150832</v>
      </c>
      <c r="J286" s="4">
        <f t="shared" si="37"/>
        <v>125.12442367559902</v>
      </c>
      <c r="K286" s="4">
        <f t="shared" si="38"/>
        <v>28.129226130929144</v>
      </c>
      <c r="L286" s="42">
        <f>Pressure!Q286</f>
        <v>0.57309574356719406</v>
      </c>
      <c r="M286" s="10">
        <f t="shared" si="32"/>
        <v>0.26572333297539924</v>
      </c>
      <c r="N286" s="10">
        <f t="shared" ref="N286:N349" si="39">N285-1/834*(me-mef)</f>
        <v>2.5616829820695148</v>
      </c>
    </row>
    <row r="287" spans="3:14">
      <c r="C287" s="4">
        <f>Pressure!AB287*1000000</f>
        <v>1081594.1851540343</v>
      </c>
      <c r="D287" s="78">
        <f>Pressure!I287</f>
        <v>1.1195687429327048E-4</v>
      </c>
      <c r="E287" s="40">
        <f>Pressure!H287</f>
        <v>111.95687429327049</v>
      </c>
      <c r="F287" s="10">
        <f t="shared" si="34"/>
        <v>4.25</v>
      </c>
      <c r="G287" s="4">
        <f t="shared" si="33"/>
        <v>101000</v>
      </c>
      <c r="H287" s="42">
        <f t="shared" si="35"/>
        <v>2.5310372558552228</v>
      </c>
      <c r="I287" s="10">
        <f t="shared" si="36"/>
        <v>1.033857049677315</v>
      </c>
      <c r="J287" s="4">
        <f t="shared" si="37"/>
        <v>125.19171884044239</v>
      </c>
      <c r="K287" s="4">
        <f t="shared" si="38"/>
        <v>28.144354759327907</v>
      </c>
      <c r="L287" s="42">
        <f>Pressure!Q287</f>
        <v>0.57521968045500282</v>
      </c>
      <c r="M287" s="10">
        <f t="shared" si="32"/>
        <v>0.26582784435190798</v>
      </c>
      <c r="N287" s="10">
        <f t="shared" si="39"/>
        <v>2.5616829820695148</v>
      </c>
    </row>
    <row r="288" spans="3:14">
      <c r="C288" s="4">
        <f>Pressure!AB288*1000000</f>
        <v>1082083.7828311978</v>
      </c>
      <c r="D288" s="78">
        <f>Pressure!I288</f>
        <v>1.1195687429327048E-4</v>
      </c>
      <c r="E288" s="40">
        <f>Pressure!H288</f>
        <v>111.95687429327049</v>
      </c>
      <c r="F288" s="10">
        <f t="shared" si="34"/>
        <v>4.25</v>
      </c>
      <c r="G288" s="4">
        <f t="shared" si="33"/>
        <v>101000</v>
      </c>
      <c r="H288" s="42">
        <f t="shared" si="35"/>
        <v>2.5318389036139131</v>
      </c>
      <c r="I288" s="10">
        <f t="shared" si="36"/>
        <v>1.0339426140117838</v>
      </c>
      <c r="J288" s="4">
        <f t="shared" si="37"/>
        <v>125.25875433875805</v>
      </c>
      <c r="K288" s="4">
        <f t="shared" si="38"/>
        <v>28.15942501208535</v>
      </c>
      <c r="L288" s="42">
        <f>Pressure!Q288</f>
        <v>0.57734330939661982</v>
      </c>
      <c r="M288" s="10">
        <f t="shared" si="32"/>
        <v>0.26593193664251052</v>
      </c>
      <c r="N288" s="10">
        <f t="shared" si="39"/>
        <v>2.5616829820695148</v>
      </c>
    </row>
    <row r="289" spans="3:14">
      <c r="C289" s="4">
        <f>Pressure!AB289*1000000</f>
        <v>1082571.4588815928</v>
      </c>
      <c r="D289" s="78">
        <f>Pressure!I289</f>
        <v>1.1195687429327048E-4</v>
      </c>
      <c r="E289" s="40">
        <f>Pressure!H289</f>
        <v>111.95687429327049</v>
      </c>
      <c r="F289" s="10">
        <f t="shared" si="34"/>
        <v>4.25</v>
      </c>
      <c r="G289" s="4">
        <f t="shared" si="33"/>
        <v>101000</v>
      </c>
      <c r="H289" s="42">
        <f t="shared" si="35"/>
        <v>2.5326373422367858</v>
      </c>
      <c r="I289" s="10">
        <f t="shared" si="36"/>
        <v>1.0340277924868773</v>
      </c>
      <c r="J289" s="4">
        <f t="shared" si="37"/>
        <v>125.32552999050043</v>
      </c>
      <c r="K289" s="4">
        <f t="shared" si="38"/>
        <v>28.174436848725424</v>
      </c>
      <c r="L289" s="42">
        <f>Pressure!Q289</f>
        <v>0.57946663177879343</v>
      </c>
      <c r="M289" s="10">
        <f t="shared" si="32"/>
        <v>0.26603560976863505</v>
      </c>
      <c r="N289" s="10">
        <f t="shared" si="39"/>
        <v>2.5616829820695148</v>
      </c>
    </row>
    <row r="290" spans="3:14">
      <c r="C290" s="4">
        <f>Pressure!AB290*1000000</f>
        <v>1083057.2122895224</v>
      </c>
      <c r="D290" s="78">
        <f>Pressure!I290</f>
        <v>1.1195687429327048E-4</v>
      </c>
      <c r="E290" s="40">
        <f>Pressure!H290</f>
        <v>111.95687429327049</v>
      </c>
      <c r="F290" s="10">
        <f t="shared" si="34"/>
        <v>4.25</v>
      </c>
      <c r="G290" s="4">
        <f t="shared" si="33"/>
        <v>101000</v>
      </c>
      <c r="H290" s="42">
        <f t="shared" si="35"/>
        <v>2.533432570828638</v>
      </c>
      <c r="I290" s="10">
        <f t="shared" si="36"/>
        <v>1.0341125855684945</v>
      </c>
      <c r="J290" s="4">
        <f t="shared" si="37"/>
        <v>125.39204561639112</v>
      </c>
      <c r="K290" s="4">
        <f t="shared" si="38"/>
        <v>28.189390228944543</v>
      </c>
      <c r="L290" s="42">
        <f>Pressure!Q290</f>
        <v>0.5815896489865644</v>
      </c>
      <c r="M290" s="10">
        <f t="shared" si="32"/>
        <v>0.26613886365202521</v>
      </c>
      <c r="N290" s="10">
        <f t="shared" si="39"/>
        <v>2.5616829820695148</v>
      </c>
    </row>
    <row r="291" spans="3:14">
      <c r="C291" s="4">
        <f>Pressure!AB291*1000000</f>
        <v>1083541.0420435029</v>
      </c>
      <c r="D291" s="78">
        <f>Pressure!I291</f>
        <v>1.1195687429327048E-4</v>
      </c>
      <c r="E291" s="40">
        <f>Pressure!H291</f>
        <v>111.95687429327049</v>
      </c>
      <c r="F291" s="10">
        <f t="shared" si="34"/>
        <v>4.25</v>
      </c>
      <c r="G291" s="4">
        <f t="shared" si="33"/>
        <v>101000</v>
      </c>
      <c r="H291" s="42">
        <f t="shared" si="35"/>
        <v>2.5342245884980992</v>
      </c>
      <c r="I291" s="10">
        <f t="shared" si="36"/>
        <v>1.0341969937200224</v>
      </c>
      <c r="J291" s="4">
        <f t="shared" si="37"/>
        <v>125.45830103789551</v>
      </c>
      <c r="K291" s="4">
        <f t="shared" si="38"/>
        <v>28.204285112606339</v>
      </c>
      <c r="L291" s="42">
        <f>Pressure!Q291</f>
        <v>0.58371236240327506</v>
      </c>
      <c r="M291" s="10">
        <f t="shared" si="32"/>
        <v>0.26624169821478766</v>
      </c>
      <c r="N291" s="10">
        <f t="shared" si="39"/>
        <v>2.5616829820695148</v>
      </c>
    </row>
    <row r="292" spans="3:14">
      <c r="C292" s="4">
        <f>Pressure!AB292*1000000</f>
        <v>1084022.9471363057</v>
      </c>
      <c r="D292" s="78">
        <f>Pressure!I292</f>
        <v>1.1195687429327048E-4</v>
      </c>
      <c r="E292" s="40">
        <f>Pressure!H292</f>
        <v>111.95687429327049</v>
      </c>
      <c r="F292" s="10">
        <f t="shared" si="34"/>
        <v>4.25</v>
      </c>
      <c r="G292" s="4">
        <f t="shared" si="33"/>
        <v>101000</v>
      </c>
      <c r="H292" s="42">
        <f t="shared" si="35"/>
        <v>2.5350133943577062</v>
      </c>
      <c r="I292" s="10">
        <f t="shared" si="36"/>
        <v>1.0342810174023527</v>
      </c>
      <c r="J292" s="4">
        <f t="shared" si="37"/>
        <v>125.52429607722844</v>
      </c>
      <c r="K292" s="4">
        <f t="shared" si="38"/>
        <v>28.219121459742919</v>
      </c>
      <c r="L292" s="42">
        <f>Pressure!Q292</f>
        <v>0.58583477341057832</v>
      </c>
      <c r="M292" s="10">
        <f t="shared" si="32"/>
        <v>0.26634411337934921</v>
      </c>
      <c r="N292" s="10">
        <f t="shared" si="39"/>
        <v>2.5616829820695148</v>
      </c>
    </row>
    <row r="293" spans="3:14">
      <c r="C293" s="4">
        <f>Pressure!AB293*1000000</f>
        <v>1084502.9265649943</v>
      </c>
      <c r="D293" s="78">
        <f>Pressure!I293</f>
        <v>1.1195687429327048E-4</v>
      </c>
      <c r="E293" s="40">
        <f>Pressure!H293</f>
        <v>111.95687429327049</v>
      </c>
      <c r="F293" s="10">
        <f t="shared" si="34"/>
        <v>4.25</v>
      </c>
      <c r="G293" s="4">
        <f t="shared" si="33"/>
        <v>101000</v>
      </c>
      <c r="H293" s="42">
        <f t="shared" si="35"/>
        <v>2.5357989875239517</v>
      </c>
      <c r="I293" s="10">
        <f t="shared" si="36"/>
        <v>1.0343646570738956</v>
      </c>
      <c r="J293" s="4">
        <f t="shared" si="37"/>
        <v>125.59003055735936</v>
      </c>
      <c r="K293" s="4">
        <f t="shared" si="38"/>
        <v>28.233899230556034</v>
      </c>
      <c r="L293" s="42">
        <f>Pressure!Q293</f>
        <v>0.58795688338844676</v>
      </c>
      <c r="M293" s="10">
        <f t="shared" si="32"/>
        <v>0.26644610906848615</v>
      </c>
      <c r="N293" s="10">
        <f t="shared" si="39"/>
        <v>2.5616829820695148</v>
      </c>
    </row>
    <row r="294" spans="3:14">
      <c r="C294" s="4">
        <f>Pressure!AB294*1000000</f>
        <v>1084980.9793308517</v>
      </c>
      <c r="D294" s="78">
        <f>Pressure!I294</f>
        <v>1.1195687429327048E-4</v>
      </c>
      <c r="E294" s="40">
        <f>Pressure!H294</f>
        <v>111.95687429327049</v>
      </c>
      <c r="F294" s="10">
        <f t="shared" si="34"/>
        <v>4.25</v>
      </c>
      <c r="G294" s="4">
        <f t="shared" si="33"/>
        <v>101000</v>
      </c>
      <c r="H294" s="42">
        <f t="shared" si="35"/>
        <v>2.5365813671171766</v>
      </c>
      <c r="I294" s="10">
        <f t="shared" si="36"/>
        <v>1.0344479131905771</v>
      </c>
      <c r="J294" s="4">
        <f t="shared" si="37"/>
        <v>125.65550430200238</v>
      </c>
      <c r="K294" s="4">
        <f t="shared" si="38"/>
        <v>28.248618385414861</v>
      </c>
      <c r="L294" s="42">
        <f>Pressure!Q294</f>
        <v>0.59007869371518129</v>
      </c>
      <c r="M294" s="10">
        <f t="shared" si="32"/>
        <v>0.26654768520526706</v>
      </c>
      <c r="N294" s="10">
        <f t="shared" si="39"/>
        <v>2.5616829820695148</v>
      </c>
    </row>
    <row r="295" spans="3:14">
      <c r="C295" s="4">
        <f>Pressure!AB295*1000000</f>
        <v>1085457.1044394488</v>
      </c>
      <c r="D295" s="78">
        <f>Pressure!I295</f>
        <v>1.1195687429327048E-4</v>
      </c>
      <c r="E295" s="40">
        <f>Pressure!H295</f>
        <v>111.95687429327049</v>
      </c>
      <c r="F295" s="10">
        <f t="shared" si="34"/>
        <v>4.25</v>
      </c>
      <c r="G295" s="4">
        <f t="shared" si="33"/>
        <v>101000</v>
      </c>
      <c r="H295" s="42">
        <f t="shared" si="35"/>
        <v>2.5373605322616668</v>
      </c>
      <c r="I295" s="10">
        <f t="shared" si="36"/>
        <v>1.0345307862058575</v>
      </c>
      <c r="J295" s="4">
        <f t="shared" si="37"/>
        <v>125.72071713562553</v>
      </c>
      <c r="K295" s="4">
        <f t="shared" si="38"/>
        <v>28.263278884858039</v>
      </c>
      <c r="L295" s="42">
        <f>Pressure!Q295</f>
        <v>0.59220020576742038</v>
      </c>
      <c r="M295" s="10">
        <f t="shared" si="32"/>
        <v>0.26664884171312547</v>
      </c>
      <c r="N295" s="10">
        <f t="shared" si="39"/>
        <v>2.5616829820695148</v>
      </c>
    </row>
    <row r="296" spans="3:14">
      <c r="C296" s="4">
        <f>Pressure!AB296*1000000</f>
        <v>1085931.3009006151</v>
      </c>
      <c r="D296" s="78">
        <f>Pressure!I296</f>
        <v>1.1195687429327048E-4</v>
      </c>
      <c r="E296" s="40">
        <f>Pressure!H296</f>
        <v>111.95687429327049</v>
      </c>
      <c r="F296" s="10">
        <f t="shared" si="34"/>
        <v>4.25</v>
      </c>
      <c r="G296" s="4">
        <f t="shared" si="33"/>
        <v>101000</v>
      </c>
      <c r="H296" s="42">
        <f t="shared" si="35"/>
        <v>2.5381364820856165</v>
      </c>
      <c r="I296" s="10">
        <f t="shared" si="36"/>
        <v>1.0346132765707352</v>
      </c>
      <c r="J296" s="4">
        <f t="shared" si="37"/>
        <v>125.78566888344675</v>
      </c>
      <c r="K296" s="4">
        <f t="shared" si="38"/>
        <v>28.277880689592813</v>
      </c>
      <c r="L296" s="42">
        <f>Pressure!Q296</f>
        <v>0.59432142092014895</v>
      </c>
      <c r="M296" s="10">
        <f t="shared" ref="M296:M359" si="40">(J296+J295)/2*(L296-L295)</f>
        <v>0.26674957851582753</v>
      </c>
      <c r="N296" s="10">
        <f t="shared" si="39"/>
        <v>2.5616829820695148</v>
      </c>
    </row>
    <row r="297" spans="3:14">
      <c r="C297" s="4">
        <f>Pressure!AB297*1000000</f>
        <v>1086403.5677283923</v>
      </c>
      <c r="D297" s="78">
        <f>Pressure!I297</f>
        <v>1.1195687429327048E-4</v>
      </c>
      <c r="E297" s="40">
        <f>Pressure!H297</f>
        <v>111.95687429327049</v>
      </c>
      <c r="F297" s="10">
        <f t="shared" si="34"/>
        <v>4.25</v>
      </c>
      <c r="G297" s="4">
        <f t="shared" si="33"/>
        <v>101000</v>
      </c>
      <c r="H297" s="42">
        <f t="shared" si="35"/>
        <v>2.5389092157210436</v>
      </c>
      <c r="I297" s="10">
        <f t="shared" si="36"/>
        <v>1.0346953847337466</v>
      </c>
      <c r="J297" s="4">
        <f t="shared" si="37"/>
        <v>125.85035937142753</v>
      </c>
      <c r="K297" s="4">
        <f t="shared" si="38"/>
        <v>28.292423760493577</v>
      </c>
      <c r="L297" s="42">
        <f>Pressure!Q297</f>
        <v>0.59644234054670708</v>
      </c>
      <c r="M297" s="10">
        <f t="shared" si="40"/>
        <v>0.26684989553745048</v>
      </c>
      <c r="N297" s="10">
        <f t="shared" si="39"/>
        <v>2.5616829820695148</v>
      </c>
    </row>
    <row r="298" spans="3:14">
      <c r="C298" s="4">
        <f>Pressure!AB298*1000000</f>
        <v>1086873.9039410646</v>
      </c>
      <c r="D298" s="78">
        <f>Pressure!I298</f>
        <v>1.1195687429327048E-4</v>
      </c>
      <c r="E298" s="40">
        <f>Pressure!H298</f>
        <v>111.95687429327049</v>
      </c>
      <c r="F298" s="10">
        <f t="shared" si="34"/>
        <v>4.25</v>
      </c>
      <c r="G298" s="4">
        <f t="shared" si="33"/>
        <v>101000</v>
      </c>
      <c r="H298" s="42">
        <f t="shared" si="35"/>
        <v>2.5396787323038388</v>
      </c>
      <c r="I298" s="10">
        <f t="shared" si="36"/>
        <v>1.0347771111409791</v>
      </c>
      <c r="J298" s="4">
        <f t="shared" si="37"/>
        <v>125.91478842627698</v>
      </c>
      <c r="K298" s="4">
        <f t="shared" si="38"/>
        <v>28.306908058602804</v>
      </c>
      <c r="L298" s="42">
        <f>Pressure!Q298</f>
        <v>0.5985629660187991</v>
      </c>
      <c r="M298" s="10">
        <f t="shared" si="40"/>
        <v>0.26694979270241209</v>
      </c>
      <c r="N298" s="10">
        <f t="shared" si="39"/>
        <v>2.5616829820695148</v>
      </c>
    </row>
    <row r="299" spans="3:14">
      <c r="C299" s="4">
        <f>Pressure!AB299*1000000</f>
        <v>1087342.3085611926</v>
      </c>
      <c r="D299" s="78">
        <f>Pressure!I299</f>
        <v>1.1195687429327048E-4</v>
      </c>
      <c r="E299" s="40">
        <f>Pressure!H299</f>
        <v>111.95687429327049</v>
      </c>
      <c r="F299" s="10">
        <f t="shared" si="34"/>
        <v>4.25</v>
      </c>
      <c r="G299" s="4">
        <f t="shared" si="33"/>
        <v>101000</v>
      </c>
      <c r="H299" s="42">
        <f t="shared" si="35"/>
        <v>2.5404450309738209</v>
      </c>
      <c r="I299" s="10">
        <f t="shared" si="36"/>
        <v>1.0348584562360865</v>
      </c>
      <c r="J299" s="4">
        <f t="shared" si="37"/>
        <v>125.97895587545663</v>
      </c>
      <c r="K299" s="4">
        <f t="shared" si="38"/>
        <v>28.321333545132106</v>
      </c>
      <c r="L299" s="42">
        <f>Pressure!Q299</f>
        <v>0.60068329870650228</v>
      </c>
      <c r="M299" s="10">
        <f t="shared" si="40"/>
        <v>0.26704926993545552</v>
      </c>
      <c r="N299" s="10">
        <f t="shared" si="39"/>
        <v>2.5616829820695148</v>
      </c>
    </row>
    <row r="300" spans="3:14">
      <c r="C300" s="4">
        <f>Pressure!AB300*1000000</f>
        <v>1087808.7806155495</v>
      </c>
      <c r="D300" s="78">
        <f>Pressure!I300</f>
        <v>1.1195687429327048E-4</v>
      </c>
      <c r="E300" s="40">
        <f>Pressure!H300</f>
        <v>111.95687429327049</v>
      </c>
      <c r="F300" s="10">
        <f t="shared" si="34"/>
        <v>4.25</v>
      </c>
      <c r="G300" s="4">
        <f t="shared" si="33"/>
        <v>101000</v>
      </c>
      <c r="H300" s="42">
        <f t="shared" si="35"/>
        <v>2.5412081108746345</v>
      </c>
      <c r="I300" s="10">
        <f t="shared" si="36"/>
        <v>1.0349394204602829</v>
      </c>
      <c r="J300" s="4">
        <f t="shared" si="37"/>
        <v>126.04286154717137</v>
      </c>
      <c r="K300" s="4">
        <f t="shared" si="38"/>
        <v>28.335700181460226</v>
      </c>
      <c r="L300" s="42">
        <f>Pressure!Q300</f>
        <v>0.60280333997827562</v>
      </c>
      <c r="M300" s="10">
        <f t="shared" si="40"/>
        <v>0.26714832716164877</v>
      </c>
      <c r="N300" s="10">
        <f t="shared" si="39"/>
        <v>2.5616829820695148</v>
      </c>
    </row>
    <row r="301" spans="3:14">
      <c r="C301" s="4">
        <f>Pressure!AB301*1000000</f>
        <v>1088273.3191351616</v>
      </c>
      <c r="D301" s="78">
        <f>Pressure!I301</f>
        <v>1.1195687429327048E-4</v>
      </c>
      <c r="E301" s="40">
        <f>Pressure!H301</f>
        <v>111.95687429327049</v>
      </c>
      <c r="F301" s="10">
        <f t="shared" si="34"/>
        <v>4.25</v>
      </c>
      <c r="G301" s="4">
        <f t="shared" si="33"/>
        <v>101000</v>
      </c>
      <c r="H301" s="42">
        <f t="shared" si="35"/>
        <v>2.5419679711538041</v>
      </c>
      <c r="I301" s="10">
        <f t="shared" si="36"/>
        <v>1.035020004252361</v>
      </c>
      <c r="J301" s="4">
        <f t="shared" si="37"/>
        <v>126.10650527037529</v>
      </c>
      <c r="K301" s="4">
        <f t="shared" si="38"/>
        <v>28.350007929134325</v>
      </c>
      <c r="L301" s="42">
        <f>Pressure!Q301</f>
        <v>0.60492309120096877</v>
      </c>
      <c r="M301" s="10">
        <f t="shared" si="40"/>
        <v>0.26724696430639838</v>
      </c>
      <c r="N301" s="10">
        <f t="shared" si="39"/>
        <v>2.5616829820695148</v>
      </c>
    </row>
    <row r="302" spans="3:14">
      <c r="C302" s="4">
        <f>Pressure!AB302*1000000</f>
        <v>1088735.9231552142</v>
      </c>
      <c r="D302" s="78">
        <f>Pressure!I302</f>
        <v>1.1195687429327048E-4</v>
      </c>
      <c r="E302" s="40">
        <f>Pressure!H302</f>
        <v>111.95687429327049</v>
      </c>
      <c r="F302" s="10">
        <f t="shared" si="34"/>
        <v>4.25</v>
      </c>
      <c r="G302" s="4">
        <f t="shared" si="33"/>
        <v>101000</v>
      </c>
      <c r="H302" s="42">
        <f t="shared" si="35"/>
        <v>2.5427246109625936</v>
      </c>
      <c r="I302" s="10">
        <f t="shared" si="36"/>
        <v>1.0351002080486804</v>
      </c>
      <c r="J302" s="4">
        <f t="shared" si="37"/>
        <v>126.16988687475846</v>
      </c>
      <c r="K302" s="4">
        <f t="shared" si="38"/>
        <v>28.364256749867018</v>
      </c>
      <c r="L302" s="42">
        <f>Pressure!Q302</f>
        <v>0.60704255373983063</v>
      </c>
      <c r="M302" s="10">
        <f t="shared" si="40"/>
        <v>0.26734518129541773</v>
      </c>
      <c r="N302" s="10">
        <f t="shared" si="39"/>
        <v>2.5616829820695148</v>
      </c>
    </row>
    <row r="303" spans="3:14">
      <c r="C303" s="4">
        <f>Pressure!AB303*1000000</f>
        <v>1089196.5917152106</v>
      </c>
      <c r="D303" s="78">
        <f>Pressure!I303</f>
        <v>1.1195687429327048E-4</v>
      </c>
      <c r="E303" s="40">
        <f>Pressure!H303</f>
        <v>111.95687429327049</v>
      </c>
      <c r="F303" s="10">
        <f t="shared" si="34"/>
        <v>4.25</v>
      </c>
      <c r="G303" s="4">
        <f t="shared" si="33"/>
        <v>101000</v>
      </c>
      <c r="H303" s="42">
        <f t="shared" si="35"/>
        <v>2.5434780294562529</v>
      </c>
      <c r="I303" s="10">
        <f t="shared" si="36"/>
        <v>1.0351800322832063</v>
      </c>
      <c r="J303" s="4">
        <f t="shared" si="37"/>
        <v>126.23300619076902</v>
      </c>
      <c r="K303" s="4">
        <f t="shared" si="38"/>
        <v>28.378446605541345</v>
      </c>
      <c r="L303" s="42">
        <f>Pressure!Q303</f>
        <v>0.60916172895851828</v>
      </c>
      <c r="M303" s="10">
        <f t="shared" si="40"/>
        <v>0.26744297805476763</v>
      </c>
      <c r="N303" s="10">
        <f t="shared" si="39"/>
        <v>2.5616829820695148</v>
      </c>
    </row>
    <row r="304" spans="3:14">
      <c r="C304" s="4">
        <f>Pressure!AB304*1000000</f>
        <v>1089655.3238588176</v>
      </c>
      <c r="D304" s="78">
        <f>Pressure!I304</f>
        <v>1.1195687429327048E-4</v>
      </c>
      <c r="E304" s="40">
        <f>Pressure!H304</f>
        <v>111.95687429327049</v>
      </c>
      <c r="F304" s="10">
        <f t="shared" si="34"/>
        <v>4.25</v>
      </c>
      <c r="G304" s="4">
        <f t="shared" si="33"/>
        <v>101000</v>
      </c>
      <c r="H304" s="42">
        <f t="shared" si="35"/>
        <v>2.5442282257937712</v>
      </c>
      <c r="I304" s="10">
        <f t="shared" si="36"/>
        <v>1.0352594773874879</v>
      </c>
      <c r="J304" s="4">
        <f t="shared" si="37"/>
        <v>126.29586304959172</v>
      </c>
      <c r="K304" s="4">
        <f t="shared" si="38"/>
        <v>28.392577458205952</v>
      </c>
      <c r="L304" s="42">
        <f>Pressure!Q304</f>
        <v>0.61128061821910551</v>
      </c>
      <c r="M304" s="10">
        <f t="shared" si="40"/>
        <v>0.26754035451081876</v>
      </c>
      <c r="N304" s="10">
        <f t="shared" si="39"/>
        <v>2.5616829820695148</v>
      </c>
    </row>
    <row r="305" spans="3:14">
      <c r="C305" s="4">
        <f>Pressure!AB305*1000000</f>
        <v>1090112.1186339429</v>
      </c>
      <c r="D305" s="78">
        <f>Pressure!I305</f>
        <v>1.1195687429327048E-4</v>
      </c>
      <c r="E305" s="40">
        <f>Pressure!H305</f>
        <v>111.95687429327049</v>
      </c>
      <c r="F305" s="10">
        <f t="shared" si="34"/>
        <v>4.25</v>
      </c>
      <c r="G305" s="4">
        <f t="shared" si="33"/>
        <v>101000</v>
      </c>
      <c r="H305" s="42">
        <f t="shared" si="35"/>
        <v>2.5449751991379967</v>
      </c>
      <c r="I305" s="10">
        <f t="shared" si="36"/>
        <v>1.0353385437906801</v>
      </c>
      <c r="J305" s="4">
        <f t="shared" si="37"/>
        <v>126.35845728315859</v>
      </c>
      <c r="K305" s="4">
        <f t="shared" si="38"/>
        <v>28.406649270077466</v>
      </c>
      <c r="L305" s="42">
        <f>Pressure!Q305</f>
        <v>0.61339922288209159</v>
      </c>
      <c r="M305" s="10">
        <f t="shared" si="40"/>
        <v>0.26763731059027163</v>
      </c>
      <c r="N305" s="10">
        <f t="shared" si="39"/>
        <v>2.5616829820695148</v>
      </c>
    </row>
    <row r="306" spans="3:14">
      <c r="C306" s="4">
        <f>Pressure!AB306*1000000</f>
        <v>1090566.9750926658</v>
      </c>
      <c r="D306" s="78">
        <f>Pressure!I306</f>
        <v>1.1195687429327048E-4</v>
      </c>
      <c r="E306" s="40">
        <f>Pressure!H306</f>
        <v>111.95687429327049</v>
      </c>
      <c r="F306" s="10">
        <f t="shared" si="34"/>
        <v>4.25</v>
      </c>
      <c r="G306" s="4">
        <f t="shared" si="33"/>
        <v>101000</v>
      </c>
      <c r="H306" s="42">
        <f t="shared" si="35"/>
        <v>2.5457189486555309</v>
      </c>
      <c r="I306" s="10">
        <f t="shared" si="36"/>
        <v>1.03541723191954</v>
      </c>
      <c r="J306" s="4">
        <f t="shared" si="37"/>
        <v>126.42078872413948</v>
      </c>
      <c r="K306" s="4">
        <f t="shared" si="38"/>
        <v>28.420662003538393</v>
      </c>
      <c r="L306" s="42">
        <f>Pressure!Q306</f>
        <v>0.61551754430641004</v>
      </c>
      <c r="M306" s="10">
        <f t="shared" si="40"/>
        <v>0.2677338462201615</v>
      </c>
      <c r="N306" s="10">
        <f t="shared" si="39"/>
        <v>2.5616829820695148</v>
      </c>
    </row>
    <row r="307" spans="3:14">
      <c r="C307" s="4">
        <f>Pressure!AB307*1000000</f>
        <v>1091019.8922913657</v>
      </c>
      <c r="D307" s="78">
        <f>Pressure!I307</f>
        <v>1.1195687429327048E-4</v>
      </c>
      <c r="E307" s="40">
        <f>Pressure!H307</f>
        <v>111.95687429327049</v>
      </c>
      <c r="F307" s="10">
        <f t="shared" si="34"/>
        <v>4.25</v>
      </c>
      <c r="G307" s="4">
        <f t="shared" si="33"/>
        <v>101000</v>
      </c>
      <c r="H307" s="42">
        <f t="shared" si="35"/>
        <v>2.5464594735169253</v>
      </c>
      <c r="I307" s="10">
        <f t="shared" si="36"/>
        <v>1.0354955421984553</v>
      </c>
      <c r="J307" s="4">
        <f t="shared" si="37"/>
        <v>126.48285720595953</v>
      </c>
      <c r="K307" s="4">
        <f t="shared" si="38"/>
        <v>28.434615621141031</v>
      </c>
      <c r="L307" s="42">
        <f>Pressure!Q307</f>
        <v>0.61763558384943706</v>
      </c>
      <c r="M307" s="10">
        <f t="shared" si="40"/>
        <v>0.2678299613278281</v>
      </c>
      <c r="N307" s="10">
        <f t="shared" si="39"/>
        <v>2.5616829820695148</v>
      </c>
    </row>
    <row r="308" spans="3:14">
      <c r="C308" s="4">
        <f>Pressure!AB308*1000000</f>
        <v>1091470.8692905013</v>
      </c>
      <c r="D308" s="78">
        <f>Pressure!I308</f>
        <v>1.1195687429327048E-4</v>
      </c>
      <c r="E308" s="40">
        <f>Pressure!H308</f>
        <v>111.95687429327049</v>
      </c>
      <c r="F308" s="10">
        <f t="shared" si="34"/>
        <v>4.25</v>
      </c>
      <c r="G308" s="4">
        <f t="shared" si="33"/>
        <v>101000</v>
      </c>
      <c r="H308" s="42">
        <f t="shared" si="35"/>
        <v>2.5471967728963296</v>
      </c>
      <c r="I308" s="10">
        <f t="shared" si="36"/>
        <v>1.0355734750494154</v>
      </c>
      <c r="J308" s="4">
        <f t="shared" si="37"/>
        <v>126.5446625627691</v>
      </c>
      <c r="K308" s="4">
        <f t="shared" si="38"/>
        <v>28.448510085600716</v>
      </c>
      <c r="L308" s="42">
        <f>Pressure!Q308</f>
        <v>0.61975334286700035</v>
      </c>
      <c r="M308" s="10">
        <f t="shared" si="40"/>
        <v>0.26792565584094818</v>
      </c>
      <c r="N308" s="10">
        <f t="shared" si="39"/>
        <v>2.5616829820695148</v>
      </c>
    </row>
    <row r="309" spans="3:14">
      <c r="C309" s="4">
        <f>Pressure!AB309*1000000</f>
        <v>1091919.9051548475</v>
      </c>
      <c r="D309" s="78">
        <f>Pressure!I309</f>
        <v>1.1195687429327048E-4</v>
      </c>
      <c r="E309" s="40">
        <f>Pressure!H309</f>
        <v>111.95687429327049</v>
      </c>
      <c r="F309" s="10">
        <f t="shared" si="34"/>
        <v>4.25</v>
      </c>
      <c r="G309" s="4">
        <f t="shared" si="33"/>
        <v>101000</v>
      </c>
      <c r="H309" s="42">
        <f t="shared" si="35"/>
        <v>2.5479308459718739</v>
      </c>
      <c r="I309" s="10">
        <f t="shared" si="36"/>
        <v>1.0356510308920581</v>
      </c>
      <c r="J309" s="4">
        <f t="shared" si="37"/>
        <v>126.60620462947588</v>
      </c>
      <c r="K309" s="4">
        <f t="shared" si="38"/>
        <v>28.462345359803042</v>
      </c>
      <c r="L309" s="42">
        <f>Pressure!Q309</f>
        <v>0.62187082271338756</v>
      </c>
      <c r="M309" s="10">
        <f t="shared" si="40"/>
        <v>0.26802092968751268</v>
      </c>
      <c r="N309" s="10">
        <f t="shared" si="39"/>
        <v>2.5616829820695148</v>
      </c>
    </row>
    <row r="310" spans="3:14">
      <c r="C310" s="4">
        <f>Pressure!AB310*1000000</f>
        <v>1092366.998953307</v>
      </c>
      <c r="D310" s="78">
        <f>Pressure!I310</f>
        <v>1.1195687429327048E-4</v>
      </c>
      <c r="E310" s="40">
        <f>Pressure!H310</f>
        <v>111.95687429327049</v>
      </c>
      <c r="F310" s="10">
        <f t="shared" si="34"/>
        <v>4.25</v>
      </c>
      <c r="G310" s="4">
        <f t="shared" si="33"/>
        <v>101000</v>
      </c>
      <c r="H310" s="42">
        <f t="shared" si="35"/>
        <v>2.548661691925358</v>
      </c>
      <c r="I310" s="10">
        <f t="shared" si="36"/>
        <v>1.035728210143646</v>
      </c>
      <c r="J310" s="4">
        <f t="shared" si="37"/>
        <v>126.66748324171938</v>
      </c>
      <c r="K310" s="4">
        <f t="shared" si="38"/>
        <v>28.476121406798118</v>
      </c>
      <c r="L310" s="42">
        <f>Pressure!Q310</f>
        <v>0.62398802474135484</v>
      </c>
      <c r="M310" s="10">
        <f t="shared" si="40"/>
        <v>0.26811578279582321</v>
      </c>
      <c r="N310" s="10">
        <f t="shared" si="39"/>
        <v>2.5616829820695148</v>
      </c>
    </row>
    <row r="311" spans="3:14">
      <c r="C311" s="4">
        <f>Pressure!AB311*1000000</f>
        <v>1092812.1497590179</v>
      </c>
      <c r="D311" s="78">
        <f>Pressure!I311</f>
        <v>1.1195687429327048E-4</v>
      </c>
      <c r="E311" s="40">
        <f>Pressure!H311</f>
        <v>111.95687429327049</v>
      </c>
      <c r="F311" s="10">
        <f t="shared" si="34"/>
        <v>4.25</v>
      </c>
      <c r="G311" s="4">
        <f t="shared" si="33"/>
        <v>101000</v>
      </c>
      <c r="H311" s="42">
        <f t="shared" si="35"/>
        <v>2.549389309942427</v>
      </c>
      <c r="I311" s="10">
        <f t="shared" si="36"/>
        <v>1.0358050132190912</v>
      </c>
      <c r="J311" s="4">
        <f t="shared" si="37"/>
        <v>126.72849823588548</v>
      </c>
      <c r="K311" s="4">
        <f t="shared" si="38"/>
        <v>28.489838189803848</v>
      </c>
      <c r="L311" s="42">
        <f>Pressure!Q311</f>
        <v>0.62610495030213542</v>
      </c>
      <c r="M311" s="10">
        <f t="shared" si="40"/>
        <v>0.26821021509451209</v>
      </c>
      <c r="N311" s="10">
        <f t="shared" si="39"/>
        <v>2.5616829820695148</v>
      </c>
    </row>
    <row r="312" spans="3:14">
      <c r="C312" s="4">
        <f>Pressure!AB312*1000000</f>
        <v>1093255.3566493113</v>
      </c>
      <c r="D312" s="78">
        <f>Pressure!I312</f>
        <v>1.1195687429327048E-4</v>
      </c>
      <c r="E312" s="40">
        <f>Pressure!H312</f>
        <v>111.95687429327049</v>
      </c>
      <c r="F312" s="10">
        <f t="shared" si="34"/>
        <v>4.25</v>
      </c>
      <c r="G312" s="4">
        <f t="shared" si="33"/>
        <v>101000</v>
      </c>
      <c r="H312" s="42">
        <f t="shared" si="35"/>
        <v>2.5501136992125017</v>
      </c>
      <c r="I312" s="10">
        <f t="shared" si="36"/>
        <v>1.035881440530956</v>
      </c>
      <c r="J312" s="4">
        <f t="shared" si="37"/>
        <v>126.78924944910059</v>
      </c>
      <c r="K312" s="4">
        <f t="shared" si="38"/>
        <v>28.503495672204622</v>
      </c>
      <c r="L312" s="42">
        <f>Pressure!Q312</f>
        <v>0.62822160074544831</v>
      </c>
      <c r="M312" s="10">
        <f t="shared" si="40"/>
        <v>0.26830422651255487</v>
      </c>
      <c r="N312" s="10">
        <f t="shared" si="39"/>
        <v>2.5616829820695148</v>
      </c>
    </row>
    <row r="313" spans="3:14">
      <c r="C313" s="4">
        <f>Pressure!AB313*1000000</f>
        <v>1093696.6187056378</v>
      </c>
      <c r="D313" s="78">
        <f>Pressure!I313</f>
        <v>1.1195687429327048E-4</v>
      </c>
      <c r="E313" s="40">
        <f>Pressure!H313</f>
        <v>111.95687429327049</v>
      </c>
      <c r="F313" s="10">
        <f t="shared" si="34"/>
        <v>4.25</v>
      </c>
      <c r="G313" s="4">
        <f t="shared" si="33"/>
        <v>101000</v>
      </c>
      <c r="H313" s="42">
        <f t="shared" si="35"/>
        <v>2.5508348589286611</v>
      </c>
      <c r="I313" s="10">
        <f t="shared" si="36"/>
        <v>1.0359574924894477</v>
      </c>
      <c r="J313" s="4">
        <f t="shared" si="37"/>
        <v>126.84973671922167</v>
      </c>
      <c r="K313" s="4">
        <f t="shared" si="38"/>
        <v>28.517093817549046</v>
      </c>
      <c r="L313" s="42">
        <f>Pressure!Q313</f>
        <v>0.63033797741950659</v>
      </c>
      <c r="M313" s="10">
        <f t="shared" si="40"/>
        <v>0.26839781697921455</v>
      </c>
      <c r="N313" s="10">
        <f t="shared" si="39"/>
        <v>2.5616829820695148</v>
      </c>
    </row>
    <row r="314" spans="3:14">
      <c r="C314" s="4">
        <f>Pressure!AB314*1000000</f>
        <v>1094135.9350137599</v>
      </c>
      <c r="D314" s="78">
        <f>Pressure!I314</f>
        <v>1.1195687429327048E-4</v>
      </c>
      <c r="E314" s="40">
        <f>Pressure!H314</f>
        <v>111.95687429327049</v>
      </c>
      <c r="F314" s="10">
        <f t="shared" si="34"/>
        <v>4.25</v>
      </c>
      <c r="G314" s="4">
        <f t="shared" si="33"/>
        <v>101000</v>
      </c>
      <c r="H314" s="42">
        <f t="shared" si="35"/>
        <v>2.5515527882879461</v>
      </c>
      <c r="I314" s="10">
        <f t="shared" si="36"/>
        <v>1.0360331695024583</v>
      </c>
      <c r="J314" s="4">
        <f t="shared" si="37"/>
        <v>126.90995988486245</v>
      </c>
      <c r="K314" s="4">
        <f t="shared" si="38"/>
        <v>28.530632589555875</v>
      </c>
      <c r="L314" s="42">
        <f>Pressure!Q314</f>
        <v>0.6324540816710259</v>
      </c>
      <c r="M314" s="10">
        <f t="shared" si="40"/>
        <v>0.26849098642407671</v>
      </c>
      <c r="N314" s="10">
        <f t="shared" si="39"/>
        <v>2.5616829820695148</v>
      </c>
    </row>
    <row r="315" spans="3:14">
      <c r="C315" s="4">
        <f>Pressure!AB315*1000000</f>
        <v>1094573.3046634947</v>
      </c>
      <c r="D315" s="78">
        <f>Pressure!I315</f>
        <v>1.1195687429327048E-4</v>
      </c>
      <c r="E315" s="40">
        <f>Pressure!H315</f>
        <v>111.95687429327049</v>
      </c>
      <c r="F315" s="10">
        <f t="shared" si="34"/>
        <v>4.25</v>
      </c>
      <c r="G315" s="4">
        <f t="shared" si="33"/>
        <v>101000</v>
      </c>
      <c r="H315" s="42">
        <f t="shared" si="35"/>
        <v>2.5522674864909485</v>
      </c>
      <c r="I315" s="10">
        <f t="shared" si="36"/>
        <v>1.036108471975528</v>
      </c>
      <c r="J315" s="4">
        <f t="shared" si="37"/>
        <v>126.96991878535817</v>
      </c>
      <c r="K315" s="4">
        <f t="shared" si="38"/>
        <v>28.544111952106061</v>
      </c>
      <c r="L315" s="42">
        <f>Pressure!Q315</f>
        <v>0.63456991484523295</v>
      </c>
      <c r="M315" s="10">
        <f t="shared" si="40"/>
        <v>0.26858373477705672</v>
      </c>
      <c r="N315" s="10">
        <f t="shared" si="39"/>
        <v>2.5616829820695148</v>
      </c>
    </row>
    <row r="316" spans="3:14">
      <c r="C316" s="4">
        <f>Pressure!AB316*1000000</f>
        <v>1095008.7267489168</v>
      </c>
      <c r="D316" s="78">
        <f>Pressure!I316</f>
        <v>1.1195687429327048E-4</v>
      </c>
      <c r="E316" s="40">
        <f>Pressure!H316</f>
        <v>111.95687429327049</v>
      </c>
      <c r="F316" s="10">
        <f t="shared" si="34"/>
        <v>4.25</v>
      </c>
      <c r="G316" s="4">
        <f t="shared" si="33"/>
        <v>101000</v>
      </c>
      <c r="H316" s="42">
        <f t="shared" si="35"/>
        <v>2.55297895274213</v>
      </c>
      <c r="I316" s="10">
        <f t="shared" si="36"/>
        <v>1.0361834003118873</v>
      </c>
      <c r="J316" s="4">
        <f t="shared" si="37"/>
        <v>127.02961326079351</v>
      </c>
      <c r="K316" s="4">
        <f t="shared" si="38"/>
        <v>28.557531869249026</v>
      </c>
      <c r="L316" s="42">
        <f>Pressure!Q316</f>
        <v>0.63668547828587385</v>
      </c>
      <c r="M316" s="10">
        <f t="shared" si="40"/>
        <v>0.26867606196836752</v>
      </c>
      <c r="N316" s="10">
        <f t="shared" si="39"/>
        <v>2.5616829820695148</v>
      </c>
    </row>
    <row r="317" spans="3:14">
      <c r="C317" s="4">
        <f>Pressure!AB317*1000000</f>
        <v>1095442.2003682293</v>
      </c>
      <c r="D317" s="78">
        <f>Pressure!I317</f>
        <v>1.1195687429327048E-4</v>
      </c>
      <c r="E317" s="40">
        <f>Pressure!H317</f>
        <v>111.95687429327049</v>
      </c>
      <c r="F317" s="10">
        <f t="shared" si="34"/>
        <v>4.25</v>
      </c>
      <c r="G317" s="4">
        <f t="shared" si="33"/>
        <v>101000</v>
      </c>
      <c r="H317" s="42">
        <f t="shared" si="35"/>
        <v>2.553687186249622</v>
      </c>
      <c r="I317" s="10">
        <f t="shared" si="36"/>
        <v>1.0362579549124409</v>
      </c>
      <c r="J317" s="4">
        <f t="shared" si="37"/>
        <v>127.08904315198461</v>
      </c>
      <c r="K317" s="4">
        <f t="shared" si="38"/>
        <v>28.570892305198644</v>
      </c>
      <c r="L317" s="42">
        <f>Pressure!Q317</f>
        <v>0.63880077333522278</v>
      </c>
      <c r="M317" s="10">
        <f t="shared" si="40"/>
        <v>0.26876796792857577</v>
      </c>
      <c r="N317" s="10">
        <f t="shared" si="39"/>
        <v>2.5616829820695148</v>
      </c>
    </row>
    <row r="318" spans="3:14">
      <c r="C318" s="4">
        <f>Pressure!AB318*1000000</f>
        <v>1095873.7246238608</v>
      </c>
      <c r="D318" s="78">
        <f>Pressure!I318</f>
        <v>1.1195687429327048E-4</v>
      </c>
      <c r="E318" s="40">
        <f>Pressure!H318</f>
        <v>111.95687429327049</v>
      </c>
      <c r="F318" s="10">
        <f t="shared" si="34"/>
        <v>4.25</v>
      </c>
      <c r="G318" s="4">
        <f t="shared" si="33"/>
        <v>101000</v>
      </c>
      <c r="H318" s="42">
        <f t="shared" si="35"/>
        <v>2.554392186225376</v>
      </c>
      <c r="I318" s="10">
        <f t="shared" si="36"/>
        <v>1.0363321361757936</v>
      </c>
      <c r="J318" s="4">
        <f t="shared" si="37"/>
        <v>127.14820830049273</v>
      </c>
      <c r="K318" s="4">
        <f t="shared" si="38"/>
        <v>28.5841932243363</v>
      </c>
      <c r="L318" s="42">
        <f>Pressure!Q318</f>
        <v>0.6409158013340901</v>
      </c>
      <c r="M318" s="10">
        <f t="shared" si="40"/>
        <v>0.26885945258852956</v>
      </c>
      <c r="N318" s="10">
        <f t="shared" si="39"/>
        <v>2.5616829820695148</v>
      </c>
    </row>
    <row r="319" spans="3:14">
      <c r="C319" s="4">
        <f>Pressure!AB319*1000000</f>
        <v>1096303.298622329</v>
      </c>
      <c r="D319" s="78">
        <f>Pressure!I319</f>
        <v>1.1195687429327048E-4</v>
      </c>
      <c r="E319" s="40">
        <f>Pressure!H319</f>
        <v>111.95687429327049</v>
      </c>
      <c r="F319" s="10">
        <f t="shared" si="34"/>
        <v>4.25</v>
      </c>
      <c r="G319" s="4">
        <f t="shared" si="33"/>
        <v>101000</v>
      </c>
      <c r="H319" s="42">
        <f t="shared" si="35"/>
        <v>2.5550939518849405</v>
      </c>
      <c r="I319" s="10">
        <f t="shared" si="36"/>
        <v>1.0364059444982308</v>
      </c>
      <c r="J319" s="4">
        <f t="shared" si="37"/>
        <v>127.20710854860506</v>
      </c>
      <c r="K319" s="4">
        <f t="shared" si="38"/>
        <v>28.597434591206571</v>
      </c>
      <c r="L319" s="42">
        <f>Pressure!Q319</f>
        <v>0.64303056362183086</v>
      </c>
      <c r="M319" s="10">
        <f t="shared" si="40"/>
        <v>0.26895051587941299</v>
      </c>
      <c r="N319" s="10">
        <f t="shared" si="39"/>
        <v>2.5616829820695148</v>
      </c>
    </row>
    <row r="320" spans="3:14">
      <c r="C320" s="4">
        <f>Pressure!AB320*1000000</f>
        <v>1096730.921474399</v>
      </c>
      <c r="D320" s="78">
        <f>Pressure!I320</f>
        <v>1.1195687429327048E-4</v>
      </c>
      <c r="E320" s="40">
        <f>Pressure!H320</f>
        <v>111.95687429327049</v>
      </c>
      <c r="F320" s="10">
        <f t="shared" si="34"/>
        <v>4.25</v>
      </c>
      <c r="G320" s="4">
        <f t="shared" si="33"/>
        <v>101000</v>
      </c>
      <c r="H320" s="42">
        <f t="shared" si="35"/>
        <v>2.5557924824477225</v>
      </c>
      <c r="I320" s="10">
        <f t="shared" si="36"/>
        <v>1.0364793802737555</v>
      </c>
      <c r="J320" s="4">
        <f t="shared" si="37"/>
        <v>127.26574373935685</v>
      </c>
      <c r="K320" s="4">
        <f t="shared" si="38"/>
        <v>28.610616370522202</v>
      </c>
      <c r="L320" s="42">
        <f>Pressure!Q320</f>
        <v>0.64514506153635298</v>
      </c>
      <c r="M320" s="10">
        <f t="shared" si="40"/>
        <v>0.26904115773269521</v>
      </c>
      <c r="N320" s="10">
        <f t="shared" si="39"/>
        <v>2.5616829820695148</v>
      </c>
    </row>
    <row r="321" spans="3:14">
      <c r="C321" s="4">
        <f>Pressure!AB321*1000000</f>
        <v>1097156.5922949417</v>
      </c>
      <c r="D321" s="78">
        <f>Pressure!I321</f>
        <v>1.1195687429327048E-4</v>
      </c>
      <c r="E321" s="40">
        <f>Pressure!H321</f>
        <v>111.95687429327049</v>
      </c>
      <c r="F321" s="10">
        <f t="shared" si="34"/>
        <v>4.25</v>
      </c>
      <c r="G321" s="4">
        <f t="shared" si="33"/>
        <v>101000</v>
      </c>
      <c r="H321" s="42">
        <f t="shared" si="35"/>
        <v>2.5564877771367476</v>
      </c>
      <c r="I321" s="10">
        <f t="shared" si="36"/>
        <v>1.0365524438940692</v>
      </c>
      <c r="J321" s="4">
        <f t="shared" si="37"/>
        <v>127.3241137165116</v>
      </c>
      <c r="K321" s="4">
        <f t="shared" si="38"/>
        <v>28.623738527159663</v>
      </c>
      <c r="L321" s="42">
        <f>Pressure!Q321</f>
        <v>0.64725929641412572</v>
      </c>
      <c r="M321" s="10">
        <f t="shared" si="40"/>
        <v>0.26913137808019316</v>
      </c>
      <c r="N321" s="10">
        <f t="shared" si="39"/>
        <v>2.5616829820695148</v>
      </c>
    </row>
    <row r="322" spans="3:14">
      <c r="C322" s="4">
        <f>Pressure!AB322*1000000</f>
        <v>1097580.3102029997</v>
      </c>
      <c r="D322" s="78">
        <f>Pressure!I322</f>
        <v>1.1195687429327048E-4</v>
      </c>
      <c r="E322" s="40">
        <f>Pressure!H322</f>
        <v>111.95687429327049</v>
      </c>
      <c r="F322" s="10">
        <f t="shared" si="34"/>
        <v>4.25</v>
      </c>
      <c r="G322" s="4">
        <f t="shared" si="33"/>
        <v>101000</v>
      </c>
      <c r="H322" s="42">
        <f t="shared" si="35"/>
        <v>2.5571798351787738</v>
      </c>
      <c r="I322" s="10">
        <f t="shared" si="36"/>
        <v>1.0366251357485907</v>
      </c>
      <c r="J322" s="4">
        <f t="shared" si="37"/>
        <v>127.38221832457043</v>
      </c>
      <c r="K322" s="4">
        <f t="shared" si="38"/>
        <v>28.63680102616124</v>
      </c>
      <c r="L322" s="42">
        <f>Pressure!Q322</f>
        <v>0.64937326959018793</v>
      </c>
      <c r="M322" s="10">
        <f t="shared" si="40"/>
        <v>0.26922117685402119</v>
      </c>
      <c r="N322" s="10">
        <f t="shared" si="39"/>
        <v>2.5616829820695148</v>
      </c>
    </row>
    <row r="323" spans="3:14">
      <c r="C323" s="4">
        <f>Pressure!AB323*1000000</f>
        <v>1098002.0743217901</v>
      </c>
      <c r="D323" s="78">
        <f>Pressure!I323</f>
        <v>1.1195687429327048E-4</v>
      </c>
      <c r="E323" s="40">
        <f>Pressure!H323</f>
        <v>111.95687429327049</v>
      </c>
      <c r="F323" s="10">
        <f t="shared" si="34"/>
        <v>4.25</v>
      </c>
      <c r="G323" s="4">
        <f t="shared" si="33"/>
        <v>101000</v>
      </c>
      <c r="H323" s="42">
        <f t="shared" si="35"/>
        <v>2.5578686558042931</v>
      </c>
      <c r="I323" s="10">
        <f t="shared" si="36"/>
        <v>1.0366974562244635</v>
      </c>
      <c r="J323" s="4">
        <f t="shared" si="37"/>
        <v>127.44005740877213</v>
      </c>
      <c r="K323" s="4">
        <f t="shared" si="38"/>
        <v>28.649803832735071</v>
      </c>
      <c r="L323" s="42">
        <f>Pressure!Q323</f>
        <v>0.65148698239815639</v>
      </c>
      <c r="M323" s="10">
        <f t="shared" si="40"/>
        <v>0.2693105539866183</v>
      </c>
      <c r="N323" s="10">
        <f t="shared" si="39"/>
        <v>2.5616829820695148</v>
      </c>
    </row>
    <row r="324" spans="3:14">
      <c r="C324" s="4">
        <f>Pressure!AB324*1000000</f>
        <v>1098421.8837786377</v>
      </c>
      <c r="D324" s="78">
        <f>Pressure!I324</f>
        <v>1.1195687429327048E-4</v>
      </c>
      <c r="E324" s="40">
        <f>Pressure!H324</f>
        <v>111.95687429327049</v>
      </c>
      <c r="F324" s="10">
        <f t="shared" si="34"/>
        <v>4.25</v>
      </c>
      <c r="G324" s="4">
        <f t="shared" si="33"/>
        <v>101000</v>
      </c>
      <c r="H324" s="42">
        <f t="shared" si="35"/>
        <v>2.5585542382474151</v>
      </c>
      <c r="I324" s="10">
        <f t="shared" si="36"/>
        <v>1.0367694057065506</v>
      </c>
      <c r="J324" s="4">
        <f t="shared" si="37"/>
        <v>127.49763081508415</v>
      </c>
      <c r="K324" s="4">
        <f t="shared" si="38"/>
        <v>28.66274691225308</v>
      </c>
      <c r="L324" s="42">
        <f>Pressure!Q324</f>
        <v>0.65360043617023389</v>
      </c>
      <c r="M324" s="10">
        <f t="shared" si="40"/>
        <v>0.26939950941071344</v>
      </c>
      <c r="N324" s="10">
        <f t="shared" si="39"/>
        <v>2.5616829820695148</v>
      </c>
    </row>
    <row r="325" spans="3:14">
      <c r="C325" s="4">
        <f>Pressure!AB325*1000000</f>
        <v>1098839.7377050412</v>
      </c>
      <c r="D325" s="78">
        <f>Pressure!I325</f>
        <v>1.1195687429327048E-4</v>
      </c>
      <c r="E325" s="40">
        <f>Pressure!H325</f>
        <v>111.95687429327049</v>
      </c>
      <c r="F325" s="10">
        <f t="shared" si="34"/>
        <v>4.25</v>
      </c>
      <c r="G325" s="4">
        <f t="shared" si="33"/>
        <v>101000</v>
      </c>
      <c r="H325" s="42">
        <f t="shared" si="35"/>
        <v>2.5592365817459868</v>
      </c>
      <c r="I325" s="10">
        <f t="shared" si="36"/>
        <v>1.0368409845774529</v>
      </c>
      <c r="J325" s="4">
        <f t="shared" si="37"/>
        <v>127.55493839021162</v>
      </c>
      <c r="K325" s="4">
        <f t="shared" si="38"/>
        <v>28.675630230253052</v>
      </c>
      <c r="L325" s="42">
        <f>Pressure!Q325</f>
        <v>0.65571363223721757</v>
      </c>
      <c r="M325" s="10">
        <f t="shared" si="40"/>
        <v>0.26948804305935697</v>
      </c>
      <c r="N325" s="10">
        <f t="shared" si="39"/>
        <v>2.5616829820695148</v>
      </c>
    </row>
    <row r="326" spans="3:14">
      <c r="C326" s="4">
        <f>Pressure!AB326*1000000</f>
        <v>1099255.6352367071</v>
      </c>
      <c r="D326" s="78">
        <f>Pressure!I326</f>
        <v>1.1195687429327048E-4</v>
      </c>
      <c r="E326" s="40">
        <f>Pressure!H326</f>
        <v>111.95687429327049</v>
      </c>
      <c r="F326" s="10">
        <f t="shared" si="34"/>
        <v>4.25</v>
      </c>
      <c r="G326" s="4">
        <f t="shared" si="33"/>
        <v>101000</v>
      </c>
      <c r="H326" s="42">
        <f t="shared" si="35"/>
        <v>2.5599156855416347</v>
      </c>
      <c r="I326" s="10">
        <f t="shared" si="36"/>
        <v>1.0369121932175223</v>
      </c>
      <c r="J326" s="4">
        <f t="shared" si="37"/>
        <v>127.61197998160203</v>
      </c>
      <c r="K326" s="4">
        <f t="shared" si="38"/>
        <v>28.688453752439646</v>
      </c>
      <c r="L326" s="42">
        <f>Pressure!Q326</f>
        <v>0.65782657192850724</v>
      </c>
      <c r="M326" s="10">
        <f t="shared" si="40"/>
        <v>0.2695761548659385</v>
      </c>
      <c r="N326" s="10">
        <f t="shared" si="39"/>
        <v>2.5616829820695148</v>
      </c>
    </row>
    <row r="327" spans="3:14">
      <c r="C327" s="4">
        <f>Pressure!AB327*1000000</f>
        <v>1099669.5755133166</v>
      </c>
      <c r="D327" s="78">
        <f>Pressure!I327</f>
        <v>1.1195687429327048E-4</v>
      </c>
      <c r="E327" s="40">
        <f>Pressure!H327</f>
        <v>111.95687429327049</v>
      </c>
      <c r="F327" s="10">
        <f t="shared" si="34"/>
        <v>4.25</v>
      </c>
      <c r="G327" s="4">
        <f t="shared" si="33"/>
        <v>101000</v>
      </c>
      <c r="H327" s="42">
        <f t="shared" si="35"/>
        <v>2.5605915488793896</v>
      </c>
      <c r="I327" s="10">
        <f t="shared" si="36"/>
        <v>1.0369830320048263</v>
      </c>
      <c r="J327" s="4">
        <f t="shared" si="37"/>
        <v>127.66875543741308</v>
      </c>
      <c r="K327" s="4">
        <f t="shared" si="38"/>
        <v>28.701217444677191</v>
      </c>
      <c r="L327" s="42">
        <f>Pressure!Q327</f>
        <v>0.65993925657211339</v>
      </c>
      <c r="M327" s="10">
        <f t="shared" si="40"/>
        <v>0.26966384476411814</v>
      </c>
      <c r="N327" s="10">
        <f t="shared" si="39"/>
        <v>2.5616829820695148</v>
      </c>
    </row>
    <row r="328" spans="3:14">
      <c r="C328" s="4">
        <f>Pressure!AB328*1000000</f>
        <v>1100081.5576788601</v>
      </c>
      <c r="D328" s="78">
        <f>Pressure!I328</f>
        <v>1.1195687429327048E-4</v>
      </c>
      <c r="E328" s="40">
        <f>Pressure!H328</f>
        <v>111.95687429327049</v>
      </c>
      <c r="F328" s="10">
        <f t="shared" si="34"/>
        <v>4.25</v>
      </c>
      <c r="G328" s="4">
        <f t="shared" si="33"/>
        <v>101000</v>
      </c>
      <c r="H328" s="42">
        <f t="shared" si="35"/>
        <v>2.561264171008228</v>
      </c>
      <c r="I328" s="10">
        <f t="shared" si="36"/>
        <v>1.0370535013152153</v>
      </c>
      <c r="J328" s="4">
        <f t="shared" si="37"/>
        <v>127.72526460655878</v>
      </c>
      <c r="K328" s="4">
        <f t="shared" si="38"/>
        <v>28.713921273000039</v>
      </c>
      <c r="L328" s="42">
        <f>Pressure!Q328</f>
        <v>0.66205168749466548</v>
      </c>
      <c r="M328" s="10">
        <f t="shared" si="40"/>
        <v>0.26975111268788704</v>
      </c>
      <c r="N328" s="10">
        <f t="shared" si="39"/>
        <v>2.5616829820695148</v>
      </c>
    </row>
    <row r="329" spans="3:14">
      <c r="C329" s="4">
        <f>Pressure!AB329*1000000</f>
        <v>1100491.5808813584</v>
      </c>
      <c r="D329" s="78">
        <f>Pressure!I329</f>
        <v>1.1195687429327048E-4</v>
      </c>
      <c r="E329" s="40">
        <f>Pressure!H329</f>
        <v>111.95687429327049</v>
      </c>
      <c r="F329" s="10">
        <f t="shared" si="34"/>
        <v>4.25</v>
      </c>
      <c r="G329" s="4">
        <f t="shared" si="33"/>
        <v>101000</v>
      </c>
      <c r="H329" s="42">
        <f t="shared" si="35"/>
        <v>2.5619335511806236</v>
      </c>
      <c r="I329" s="10">
        <f t="shared" si="36"/>
        <v>1.0371236015222778</v>
      </c>
      <c r="J329" s="4">
        <f t="shared" si="37"/>
        <v>127.78150733867088</v>
      </c>
      <c r="K329" s="4">
        <f t="shared" si="38"/>
        <v>28.726565203603904</v>
      </c>
      <c r="L329" s="42">
        <f>Pressure!Q329</f>
        <v>0.66416386602141986</v>
      </c>
      <c r="M329" s="10">
        <f t="shared" si="40"/>
        <v>0.2698379585715216</v>
      </c>
      <c r="N329" s="10">
        <f t="shared" si="39"/>
        <v>2.5616829820695148</v>
      </c>
    </row>
    <row r="330" spans="3:14">
      <c r="C330" s="4">
        <f>Pressure!AB330*1000000</f>
        <v>1100899.6442730313</v>
      </c>
      <c r="D330" s="78">
        <f>Pressure!I330</f>
        <v>1.1195687429327048E-4</v>
      </c>
      <c r="E330" s="40">
        <f>Pressure!H330</f>
        <v>111.95687429327049</v>
      </c>
      <c r="F330" s="10">
        <f t="shared" si="34"/>
        <v>4.25</v>
      </c>
      <c r="G330" s="4">
        <f t="shared" si="33"/>
        <v>101000</v>
      </c>
      <c r="H330" s="42">
        <f t="shared" si="35"/>
        <v>2.5625996886528095</v>
      </c>
      <c r="I330" s="10">
        <f t="shared" si="36"/>
        <v>1.0371933329973781</v>
      </c>
      <c r="J330" s="4">
        <f t="shared" si="37"/>
        <v>127.83748348412229</v>
      </c>
      <c r="K330" s="4">
        <f t="shared" si="38"/>
        <v>28.739149202851106</v>
      </c>
      <c r="L330" s="42">
        <f>Pressure!Q330</f>
        <v>0.6662757934762682</v>
      </c>
      <c r="M330" s="10">
        <f t="shared" si="40"/>
        <v>0.26992438234964128</v>
      </c>
      <c r="N330" s="10">
        <f t="shared" si="39"/>
        <v>2.5616829820695148</v>
      </c>
    </row>
    <row r="331" spans="3:14">
      <c r="C331" s="4">
        <f>Pressure!AB331*1000000</f>
        <v>1101305.7470101868</v>
      </c>
      <c r="D331" s="78">
        <f>Pressure!I331</f>
        <v>1.1195687429327048E-4</v>
      </c>
      <c r="E331" s="40">
        <f>Pressure!H331</f>
        <v>111.95687429327049</v>
      </c>
      <c r="F331" s="10">
        <f t="shared" si="34"/>
        <v>4.25</v>
      </c>
      <c r="G331" s="4">
        <f t="shared" si="33"/>
        <v>101000</v>
      </c>
      <c r="H331" s="42">
        <f t="shared" si="35"/>
        <v>2.563262582684608</v>
      </c>
      <c r="I331" s="10">
        <f t="shared" si="36"/>
        <v>1.0372626961096436</v>
      </c>
      <c r="J331" s="4">
        <f t="shared" si="37"/>
        <v>127.89319289401175</v>
      </c>
      <c r="K331" s="4">
        <f t="shared" si="38"/>
        <v>28.751673237267152</v>
      </c>
      <c r="L331" s="42">
        <f>Pressure!Q331</f>
        <v>0.66838747118174546</v>
      </c>
      <c r="M331" s="10">
        <f t="shared" si="40"/>
        <v>0.2700103839571637</v>
      </c>
      <c r="N331" s="10">
        <f t="shared" si="39"/>
        <v>2.5616829820695148</v>
      </c>
    </row>
    <row r="332" spans="3:14">
      <c r="C332" s="4">
        <f>Pressure!AB332*1000000</f>
        <v>1101709.8882532513</v>
      </c>
      <c r="D332" s="78">
        <f>Pressure!I332</f>
        <v>1.1195687429327048E-4</v>
      </c>
      <c r="E332" s="40">
        <f>Pressure!H332</f>
        <v>111.95687429327049</v>
      </c>
      <c r="F332" s="10">
        <f t="shared" si="34"/>
        <v>4.25</v>
      </c>
      <c r="G332" s="4">
        <f t="shared" si="33"/>
        <v>101000</v>
      </c>
      <c r="H332" s="42">
        <f t="shared" si="35"/>
        <v>2.5639222325394724</v>
      </c>
      <c r="I332" s="10">
        <f t="shared" si="36"/>
        <v>1.0373316912259751</v>
      </c>
      <c r="J332" s="4">
        <f t="shared" si="37"/>
        <v>127.94863542016782</v>
      </c>
      <c r="K332" s="4">
        <f t="shared" si="38"/>
        <v>28.764137273541618</v>
      </c>
      <c r="L332" s="42">
        <f>Pressure!Q332</f>
        <v>0.67049890045903793</v>
      </c>
      <c r="M332" s="10">
        <f t="shared" si="40"/>
        <v>0.27009596332929553</v>
      </c>
      <c r="N332" s="10">
        <f t="shared" si="39"/>
        <v>2.5616829820695148</v>
      </c>
    </row>
    <row r="333" spans="3:14">
      <c r="C333" s="4">
        <f>Pressure!AB333*1000000</f>
        <v>1102112.0671667829</v>
      </c>
      <c r="D333" s="78">
        <f>Pressure!I333</f>
        <v>1.1195687429327048E-4</v>
      </c>
      <c r="E333" s="40">
        <f>Pressure!H333</f>
        <v>111.95687429327049</v>
      </c>
      <c r="F333" s="10">
        <f t="shared" si="34"/>
        <v>4.25</v>
      </c>
      <c r="G333" s="4">
        <f t="shared" si="33"/>
        <v>101000</v>
      </c>
      <c r="H333" s="42">
        <f t="shared" si="35"/>
        <v>2.5645786374845074</v>
      </c>
      <c r="I333" s="10">
        <f t="shared" si="36"/>
        <v>1.0374003187110563</v>
      </c>
      <c r="J333" s="4">
        <f t="shared" si="37"/>
        <v>128.00381091515078</v>
      </c>
      <c r="K333" s="4">
        <f t="shared" si="38"/>
        <v>28.776541278528569</v>
      </c>
      <c r="L333" s="42">
        <f>Pressure!Q333</f>
        <v>0.67261008262799138</v>
      </c>
      <c r="M333" s="10">
        <f t="shared" si="40"/>
        <v>0.27018112040156994</v>
      </c>
      <c r="N333" s="10">
        <f t="shared" si="39"/>
        <v>2.5616829820695148</v>
      </c>
    </row>
    <row r="334" spans="3:14">
      <c r="C334" s="4">
        <f>Pressure!AB334*1000000</f>
        <v>1102512.282919467</v>
      </c>
      <c r="D334" s="78">
        <f>Pressure!I334</f>
        <v>1.1195687429327048E-4</v>
      </c>
      <c r="E334" s="40">
        <f>Pressure!H334</f>
        <v>111.95687429327049</v>
      </c>
      <c r="F334" s="10">
        <f t="shared" si="34"/>
        <v>4.25</v>
      </c>
      <c r="G334" s="4">
        <f t="shared" si="33"/>
        <v>101000</v>
      </c>
      <c r="H334" s="42">
        <f t="shared" si="35"/>
        <v>2.5652317967904645</v>
      </c>
      <c r="I334" s="10">
        <f t="shared" si="36"/>
        <v>1.0374685789273599</v>
      </c>
      <c r="J334" s="4">
        <f t="shared" si="37"/>
        <v>128.05871923225214</v>
      </c>
      <c r="K334" s="4">
        <f t="shared" si="38"/>
        <v>28.78888521924647</v>
      </c>
      <c r="L334" s="42">
        <f>Pressure!Q334</f>
        <v>0.67472101900711912</v>
      </c>
      <c r="M334" s="10">
        <f t="shared" si="40"/>
        <v>0.27026585510982287</v>
      </c>
      <c r="N334" s="10">
        <f t="shared" si="39"/>
        <v>2.5616829820695148</v>
      </c>
    </row>
    <row r="335" spans="3:14">
      <c r="C335" s="4">
        <f>Pressure!AB335*1000000</f>
        <v>1102910.5346841067</v>
      </c>
      <c r="D335" s="78">
        <f>Pressure!I335</f>
        <v>1.1195687429327048E-4</v>
      </c>
      <c r="E335" s="40">
        <f>Pressure!H335</f>
        <v>111.95687429327049</v>
      </c>
      <c r="F335" s="10">
        <f t="shared" si="34"/>
        <v>4.25</v>
      </c>
      <c r="G335" s="4">
        <f t="shared" si="33"/>
        <v>101000</v>
      </c>
      <c r="H335" s="42">
        <f t="shared" si="35"/>
        <v>2.5658817097317264</v>
      </c>
      <c r="I335" s="10">
        <f t="shared" si="36"/>
        <v>1.037536472235151</v>
      </c>
      <c r="J335" s="4">
        <f t="shared" si="37"/>
        <v>128.11336022549312</v>
      </c>
      <c r="K335" s="4">
        <f t="shared" si="38"/>
        <v>28.801169062877822</v>
      </c>
      <c r="L335" s="42">
        <f>Pressure!Q335</f>
        <v>0.67683171091360972</v>
      </c>
      <c r="M335" s="10">
        <f t="shared" si="40"/>
        <v>0.27035016739016526</v>
      </c>
      <c r="N335" s="10">
        <f t="shared" si="39"/>
        <v>2.5616829820695148</v>
      </c>
    </row>
    <row r="336" spans="3:14">
      <c r="C336" s="4">
        <f>Pressure!AB336*1000000</f>
        <v>1103306.8216376216</v>
      </c>
      <c r="D336" s="78">
        <f>Pressure!I336</f>
        <v>1.1195687429327048E-4</v>
      </c>
      <c r="E336" s="40">
        <f>Pressure!H336</f>
        <v>111.95687429327049</v>
      </c>
      <c r="F336" s="10">
        <f t="shared" si="34"/>
        <v>4.25</v>
      </c>
      <c r="G336" s="4">
        <f t="shared" si="33"/>
        <v>101000</v>
      </c>
      <c r="H336" s="42">
        <f t="shared" si="35"/>
        <v>2.5665283755862944</v>
      </c>
      <c r="I336" s="10">
        <f t="shared" si="36"/>
        <v>1.0376039989924941</v>
      </c>
      <c r="J336" s="4">
        <f t="shared" si="37"/>
        <v>128.16773374962449</v>
      </c>
      <c r="K336" s="4">
        <f t="shared" si="38"/>
        <v>28.813392776769142</v>
      </c>
      <c r="L336" s="42">
        <f>Pressure!Q336</f>
        <v>0.6789421596633356</v>
      </c>
      <c r="M336" s="10">
        <f t="shared" si="40"/>
        <v>0.27043405717908381</v>
      </c>
      <c r="N336" s="10">
        <f t="shared" si="39"/>
        <v>2.5616829820695148</v>
      </c>
    </row>
    <row r="337" spans="3:14">
      <c r="C337" s="4">
        <f>Pressure!AB337*1000000</f>
        <v>1103701.1429610117</v>
      </c>
      <c r="D337" s="78">
        <f>Pressure!I337</f>
        <v>1.1195687429327048E-4</v>
      </c>
      <c r="E337" s="40">
        <f>Pressure!H337</f>
        <v>111.95687429327049</v>
      </c>
      <c r="F337" s="10">
        <f t="shared" si="34"/>
        <v>4.25</v>
      </c>
      <c r="G337" s="4">
        <f t="shared" si="33"/>
        <v>101000</v>
      </c>
      <c r="H337" s="42">
        <f t="shared" si="35"/>
        <v>2.5671717936357425</v>
      </c>
      <c r="I337" s="10">
        <f t="shared" si="36"/>
        <v>1.0376711595552526</v>
      </c>
      <c r="J337" s="4">
        <f t="shared" si="37"/>
        <v>128.22183966012162</v>
      </c>
      <c r="K337" s="4">
        <f t="shared" si="38"/>
        <v>28.82555632842984</v>
      </c>
      <c r="L337" s="42">
        <f>Pressure!Q337</f>
        <v>0.68105236657086032</v>
      </c>
      <c r="M337" s="10">
        <f t="shared" si="40"/>
        <v>0.27051752441328197</v>
      </c>
      <c r="N337" s="10">
        <f t="shared" si="39"/>
        <v>2.5616829820695148</v>
      </c>
    </row>
    <row r="338" spans="3:14">
      <c r="C338" s="4">
        <f>Pressure!AB338*1000000</f>
        <v>1104093.4978394066</v>
      </c>
      <c r="D338" s="78">
        <f>Pressure!I338</f>
        <v>1.1195687429327048E-4</v>
      </c>
      <c r="E338" s="40">
        <f>Pressure!H338</f>
        <v>111.95687429327049</v>
      </c>
      <c r="F338" s="10">
        <f t="shared" si="34"/>
        <v>4.25</v>
      </c>
      <c r="G338" s="4">
        <f t="shared" si="33"/>
        <v>101000</v>
      </c>
      <c r="H338" s="42">
        <f t="shared" si="35"/>
        <v>2.567811963165286</v>
      </c>
      <c r="I338" s="10">
        <f t="shared" si="36"/>
        <v>1.0377379542771041</v>
      </c>
      <c r="J338" s="4">
        <f t="shared" si="37"/>
        <v>128.27567781319135</v>
      </c>
      <c r="K338" s="4">
        <f t="shared" si="38"/>
        <v>28.837659685533779</v>
      </c>
      <c r="L338" s="42">
        <f>Pressure!Q338</f>
        <v>0.68316233294944717</v>
      </c>
      <c r="M338" s="10">
        <f t="shared" si="40"/>
        <v>0.27060056902984142</v>
      </c>
      <c r="N338" s="10">
        <f t="shared" si="39"/>
        <v>2.5616829820695148</v>
      </c>
    </row>
    <row r="339" spans="3:14">
      <c r="C339" s="4">
        <f>Pressure!AB339*1000000</f>
        <v>1104483.8854620527</v>
      </c>
      <c r="D339" s="78">
        <f>Pressure!I339</f>
        <v>1.1195687429327048E-4</v>
      </c>
      <c r="E339" s="40">
        <f>Pressure!H339</f>
        <v>111.95687429327049</v>
      </c>
      <c r="F339" s="10">
        <f t="shared" si="34"/>
        <v>4.25</v>
      </c>
      <c r="G339" s="4">
        <f t="shared" si="33"/>
        <v>101000</v>
      </c>
      <c r="H339" s="42">
        <f t="shared" si="35"/>
        <v>2.5684488834637649</v>
      </c>
      <c r="I339" s="10">
        <f t="shared" si="36"/>
        <v>1.0378043835095425</v>
      </c>
      <c r="J339" s="4">
        <f t="shared" si="37"/>
        <v>128.32924806576992</v>
      </c>
      <c r="K339" s="4">
        <f t="shared" si="38"/>
        <v>28.849702815918782</v>
      </c>
      <c r="L339" s="42">
        <f>Pressure!Q339</f>
        <v>0.68527206011106678</v>
      </c>
      <c r="M339" s="10">
        <f t="shared" si="40"/>
        <v>0.27068319096611593</v>
      </c>
      <c r="N339" s="10">
        <f t="shared" si="39"/>
        <v>2.5616829820695148</v>
      </c>
    </row>
    <row r="340" spans="3:14">
      <c r="C340" s="4">
        <f>Pressure!AB340*1000000</f>
        <v>1104872.3050222294</v>
      </c>
      <c r="D340" s="78">
        <f>Pressure!I340</f>
        <v>1.1195687429327048E-4</v>
      </c>
      <c r="E340" s="40">
        <f>Pressure!H340</f>
        <v>111.95687429327049</v>
      </c>
      <c r="F340" s="10">
        <f t="shared" si="34"/>
        <v>4.25</v>
      </c>
      <c r="G340" s="4">
        <f t="shared" si="33"/>
        <v>101000</v>
      </c>
      <c r="H340" s="42">
        <f t="shared" si="35"/>
        <v>2.5690825538235069</v>
      </c>
      <c r="I340" s="10">
        <f t="shared" si="36"/>
        <v>1.0378704476018725</v>
      </c>
      <c r="J340" s="4">
        <f t="shared" si="37"/>
        <v>128.38255027551179</v>
      </c>
      <c r="K340" s="4">
        <f t="shared" si="38"/>
        <v>28.861685687584146</v>
      </c>
      <c r="L340" s="42">
        <f>Pressure!Q340</f>
        <v>0.68738154936640505</v>
      </c>
      <c r="M340" s="10">
        <f t="shared" si="40"/>
        <v>0.27076539015974926</v>
      </c>
      <c r="N340" s="10">
        <f t="shared" si="39"/>
        <v>2.5616829820695148</v>
      </c>
    </row>
    <row r="341" spans="3:14">
      <c r="C341" s="4">
        <f>Pressure!AB341*1000000</f>
        <v>1105258.7557174396</v>
      </c>
      <c r="D341" s="78">
        <f>Pressure!I341</f>
        <v>1.1195687429327048E-4</v>
      </c>
      <c r="E341" s="40">
        <f>Pressure!H341</f>
        <v>111.95687429327049</v>
      </c>
      <c r="F341" s="10">
        <f t="shared" si="34"/>
        <v>4.25</v>
      </c>
      <c r="G341" s="4">
        <f t="shared" si="33"/>
        <v>101000</v>
      </c>
      <c r="H341" s="42">
        <f t="shared" si="35"/>
        <v>2.5697129735406299</v>
      </c>
      <c r="I341" s="10">
        <f t="shared" si="36"/>
        <v>1.037936146901246</v>
      </c>
      <c r="J341" s="4">
        <f t="shared" si="37"/>
        <v>128.43558430081552</v>
      </c>
      <c r="K341" s="4">
        <f t="shared" si="38"/>
        <v>28.873608268696444</v>
      </c>
      <c r="L341" s="42">
        <f>Pressure!Q341</f>
        <v>0.68949080202487123</v>
      </c>
      <c r="M341" s="10">
        <f t="shared" si="40"/>
        <v>0.27084716654872132</v>
      </c>
      <c r="N341" s="10">
        <f t="shared" si="39"/>
        <v>2.5616829820695148</v>
      </c>
    </row>
    <row r="342" spans="3:14">
      <c r="C342" s="4">
        <f>Pressure!AB342*1000000</f>
        <v>1105643.2367491452</v>
      </c>
      <c r="D342" s="78">
        <f>Pressure!I342</f>
        <v>1.1195687429327048E-4</v>
      </c>
      <c r="E342" s="40">
        <f>Pressure!H342</f>
        <v>111.95687429327049</v>
      </c>
      <c r="F342" s="10">
        <f t="shared" si="34"/>
        <v>4.25</v>
      </c>
      <c r="G342" s="4">
        <f t="shared" si="33"/>
        <v>101000</v>
      </c>
      <c r="H342" s="42">
        <f t="shared" si="35"/>
        <v>2.5703401419146235</v>
      </c>
      <c r="I342" s="10">
        <f t="shared" si="36"/>
        <v>1.0380014817526233</v>
      </c>
      <c r="J342" s="4">
        <f t="shared" si="37"/>
        <v>128.48835000078748</v>
      </c>
      <c r="K342" s="4">
        <f t="shared" si="38"/>
        <v>28.885470527581376</v>
      </c>
      <c r="L342" s="42">
        <f>Pressure!Q342</f>
        <v>0.69159981939460546</v>
      </c>
      <c r="M342" s="10">
        <f t="shared" si="40"/>
        <v>0.270928520071269</v>
      </c>
      <c r="N342" s="10">
        <f t="shared" si="39"/>
        <v>2.5616829820695148</v>
      </c>
    </row>
    <row r="343" spans="3:14">
      <c r="C343" s="4">
        <f>Pressure!AB343*1000000</f>
        <v>1106025.7473229384</v>
      </c>
      <c r="D343" s="78">
        <f>Pressure!I343</f>
        <v>1.1195687429327048E-4</v>
      </c>
      <c r="E343" s="40">
        <f>Pressure!H343</f>
        <v>111.95687429327049</v>
      </c>
      <c r="F343" s="10">
        <f t="shared" si="34"/>
        <v>4.25</v>
      </c>
      <c r="G343" s="4">
        <f t="shared" si="33"/>
        <v>101000</v>
      </c>
      <c r="H343" s="42">
        <f t="shared" si="35"/>
        <v>2.5709640582486104</v>
      </c>
      <c r="I343" s="10">
        <f t="shared" si="36"/>
        <v>1.038066452498809</v>
      </c>
      <c r="J343" s="4">
        <f t="shared" si="37"/>
        <v>128.54084723526546</v>
      </c>
      <c r="K343" s="4">
        <f t="shared" si="38"/>
        <v>28.897272432729071</v>
      </c>
      <c r="L343" s="42">
        <f>Pressure!Q343</f>
        <v>0.69370860278248714</v>
      </c>
      <c r="M343" s="10">
        <f t="shared" si="40"/>
        <v>0.27100945066597537</v>
      </c>
      <c r="N343" s="10">
        <f t="shared" si="39"/>
        <v>2.5616829820695148</v>
      </c>
    </row>
    <row r="344" spans="3:14">
      <c r="C344" s="4">
        <f>Pressure!AB344*1000000</f>
        <v>1106406.2866485883</v>
      </c>
      <c r="D344" s="78">
        <f>Pressure!I344</f>
        <v>1.1195687429327048E-4</v>
      </c>
      <c r="E344" s="40">
        <f>Pressure!H344</f>
        <v>111.95687429327049</v>
      </c>
      <c r="F344" s="10">
        <f t="shared" si="34"/>
        <v>4.25</v>
      </c>
      <c r="G344" s="4">
        <f t="shared" si="33"/>
        <v>101000</v>
      </c>
      <c r="H344" s="42">
        <f t="shared" si="35"/>
        <v>2.5715847218494354</v>
      </c>
      <c r="I344" s="10">
        <f t="shared" si="36"/>
        <v>1.0381310594804651</v>
      </c>
      <c r="J344" s="4">
        <f t="shared" si="37"/>
        <v>128.59307586482495</v>
      </c>
      <c r="K344" s="4">
        <f t="shared" si="38"/>
        <v>28.909013952795505</v>
      </c>
      <c r="L344" s="42">
        <f>Pressure!Q344</f>
        <v>0.69581715349414242</v>
      </c>
      <c r="M344" s="10">
        <f t="shared" si="40"/>
        <v>0.27108995827170451</v>
      </c>
      <c r="N344" s="10">
        <f t="shared" si="39"/>
        <v>2.5616829820695148</v>
      </c>
    </row>
    <row r="345" spans="3:14">
      <c r="C345" s="4">
        <f>Pressure!AB345*1000000</f>
        <v>1106784.8539398303</v>
      </c>
      <c r="D345" s="78">
        <f>Pressure!I345</f>
        <v>1.1195687429327048E-4</v>
      </c>
      <c r="E345" s="40">
        <f>Pressure!H345</f>
        <v>111.95687429327049</v>
      </c>
      <c r="F345" s="10">
        <f t="shared" si="34"/>
        <v>4.25</v>
      </c>
      <c r="G345" s="4">
        <f t="shared" si="33"/>
        <v>101000</v>
      </c>
      <c r="H345" s="42">
        <f t="shared" si="35"/>
        <v>2.5722021320273156</v>
      </c>
      <c r="I345" s="10">
        <f t="shared" si="36"/>
        <v>1.0381953030360818</v>
      </c>
      <c r="J345" s="4">
        <f t="shared" si="37"/>
        <v>128.64503575075028</v>
      </c>
      <c r="K345" s="4">
        <f t="shared" si="38"/>
        <v>28.920695056595989</v>
      </c>
      <c r="L345" s="42">
        <f>Pressure!Q345</f>
        <v>0.69792547283395201</v>
      </c>
      <c r="M345" s="10">
        <f t="shared" si="40"/>
        <v>0.2711700428276082</v>
      </c>
      <c r="N345" s="10">
        <f t="shared" si="39"/>
        <v>2.5616829820695148</v>
      </c>
    </row>
    <row r="346" spans="3:14">
      <c r="C346" s="4">
        <f>Pressure!AB346*1000000</f>
        <v>1107161.4484145669</v>
      </c>
      <c r="D346" s="78">
        <f>Pressure!I346</f>
        <v>1.1195687429327048E-4</v>
      </c>
      <c r="E346" s="40">
        <f>Pressure!H346</f>
        <v>111.95687429327049</v>
      </c>
      <c r="F346" s="10">
        <f t="shared" si="34"/>
        <v>4.25</v>
      </c>
      <c r="G346" s="4">
        <f t="shared" si="33"/>
        <v>101000</v>
      </c>
      <c r="H346" s="42">
        <f t="shared" si="35"/>
        <v>2.5728162880961665</v>
      </c>
      <c r="I346" s="10">
        <f t="shared" si="36"/>
        <v>1.0382591835020156</v>
      </c>
      <c r="J346" s="4">
        <f t="shared" si="37"/>
        <v>128.696726755062</v>
      </c>
      <c r="K346" s="4">
        <f t="shared" si="38"/>
        <v>28.932315713111372</v>
      </c>
      <c r="L346" s="42">
        <f>Pressure!Q346</f>
        <v>0.70003356210505918</v>
      </c>
      <c r="M346" s="10">
        <f t="shared" si="40"/>
        <v>0.27124970427315642</v>
      </c>
      <c r="N346" s="10">
        <f t="shared" si="39"/>
        <v>2.5616829820695148</v>
      </c>
    </row>
    <row r="347" spans="3:14">
      <c r="C347" s="4">
        <f>Pressure!AB347*1000000</f>
        <v>1107536.0692946867</v>
      </c>
      <c r="D347" s="78">
        <f>Pressure!I347</f>
        <v>1.1195687429327048E-4</v>
      </c>
      <c r="E347" s="40">
        <f>Pressure!H347</f>
        <v>111.95687429327049</v>
      </c>
      <c r="F347" s="10">
        <f t="shared" si="34"/>
        <v>4.25</v>
      </c>
      <c r="G347" s="4">
        <f t="shared" si="33"/>
        <v>101000</v>
      </c>
      <c r="H347" s="42">
        <f t="shared" si="35"/>
        <v>2.5734271893733069</v>
      </c>
      <c r="I347" s="10">
        <f t="shared" si="36"/>
        <v>1.0383227012124674</v>
      </c>
      <c r="J347" s="4">
        <f t="shared" si="37"/>
        <v>128.74814874049233</v>
      </c>
      <c r="K347" s="4">
        <f t="shared" si="38"/>
        <v>28.94387589148247</v>
      </c>
      <c r="L347" s="42">
        <f>Pressure!Q347</f>
        <v>0.70214142260937762</v>
      </c>
      <c r="M347" s="10">
        <f t="shared" si="40"/>
        <v>0.27132894254812823</v>
      </c>
      <c r="N347" s="10">
        <f t="shared" si="39"/>
        <v>2.5616829820695148</v>
      </c>
    </row>
    <row r="348" spans="3:14">
      <c r="C348" s="4">
        <f>Pressure!AB348*1000000</f>
        <v>1107908.7158063115</v>
      </c>
      <c r="D348" s="78">
        <f>Pressure!I348</f>
        <v>1.1195687429327048E-4</v>
      </c>
      <c r="E348" s="40">
        <f>Pressure!H348</f>
        <v>111.95687429327049</v>
      </c>
      <c r="F348" s="10">
        <f t="shared" si="34"/>
        <v>4.25</v>
      </c>
      <c r="G348" s="4">
        <f t="shared" ref="G348:G411" si="41">IF(C348/(1+(k-1)/2*N348^2)^(k/(k-1))&lt;patm*1000000,patm*1000000,C348/(1+(k-1)/2*N348^2)^(k/(k-1)))</f>
        <v>101000</v>
      </c>
      <c r="H348" s="42">
        <f t="shared" si="35"/>
        <v>2.574034835179861</v>
      </c>
      <c r="I348" s="10">
        <f t="shared" si="36"/>
        <v>1.0383858564995272</v>
      </c>
      <c r="J348" s="4">
        <f t="shared" si="37"/>
        <v>128.79930157051874</v>
      </c>
      <c r="K348" s="4">
        <f t="shared" si="38"/>
        <v>28.955375561017657</v>
      </c>
      <c r="L348" s="42">
        <f>Pressure!Q348</f>
        <v>0.70424905564759888</v>
      </c>
      <c r="M348" s="10">
        <f t="shared" si="40"/>
        <v>0.27140775759256724</v>
      </c>
      <c r="N348" s="10">
        <f t="shared" si="39"/>
        <v>2.5616829820695148</v>
      </c>
    </row>
    <row r="349" spans="3:14">
      <c r="C349" s="4">
        <f>Pressure!AB349*1000000</f>
        <v>1108279.3871794371</v>
      </c>
      <c r="D349" s="78">
        <f>Pressure!I349</f>
        <v>1.1195687429327048E-4</v>
      </c>
      <c r="E349" s="40">
        <f>Pressure!H349</f>
        <v>111.95687429327049</v>
      </c>
      <c r="F349" s="10">
        <f t="shared" ref="F349:F412" si="42">aexit/E349</f>
        <v>4.25</v>
      </c>
      <c r="G349" s="4">
        <f t="shared" si="41"/>
        <v>101000</v>
      </c>
      <c r="H349" s="42">
        <f t="shared" ref="H349:H412" si="43">1/(((k+1)/2)^(1/(k-1))*(patm*1000000/C349)^(1/k)*SQRT((k+1)/(k-1)*(1-(patm*1000000/C349)^((k-1)/k))))</f>
        <v>2.5746392248401748</v>
      </c>
      <c r="I349" s="10">
        <f t="shared" ref="I349:I412" si="44">etanoz*SQRT(2*k^2/(k-1)*(2/(k+1))^((k+1)/(k-1))*(1-(G349/C349)^((k-1)/k)))+(G349-patm*1000000)/C349*(aexit/E349)</f>
        <v>1.0384486496931205</v>
      </c>
      <c r="J349" s="4">
        <f t="shared" ref="J349:J412" si="45">I349*D349*C349</f>
        <v>128.85018510931479</v>
      </c>
      <c r="K349" s="4">
        <f t="shared" ref="K349:K412" si="46">J349/4.4482</f>
        <v>28.966814691181781</v>
      </c>
      <c r="L349" s="42">
        <f>Pressure!Q349</f>
        <v>0.70635646251920037</v>
      </c>
      <c r="M349" s="10">
        <f t="shared" si="40"/>
        <v>0.27148614934683912</v>
      </c>
      <c r="N349" s="10">
        <f t="shared" si="39"/>
        <v>2.5616829820695148</v>
      </c>
    </row>
    <row r="350" spans="3:14">
      <c r="C350" s="4">
        <f>Pressure!AB350*1000000</f>
        <v>1108648.082648288</v>
      </c>
      <c r="D350" s="78">
        <f>Pressure!I350</f>
        <v>1.1195687429327048E-4</v>
      </c>
      <c r="E350" s="40">
        <f>Pressure!H350</f>
        <v>111.95687429327049</v>
      </c>
      <c r="F350" s="10">
        <f t="shared" si="42"/>
        <v>4.25</v>
      </c>
      <c r="G350" s="4">
        <f t="shared" si="41"/>
        <v>101000</v>
      </c>
      <c r="H350" s="42">
        <f t="shared" si="43"/>
        <v>2.5752403576823846</v>
      </c>
      <c r="I350" s="10">
        <f t="shared" si="44"/>
        <v>1.0385110811210736</v>
      </c>
      <c r="J350" s="4">
        <f t="shared" si="45"/>
        <v>128.90079922179882</v>
      </c>
      <c r="K350" s="4">
        <f t="shared" si="46"/>
        <v>28.978193251607127</v>
      </c>
      <c r="L350" s="42">
        <f>Pressure!Q350</f>
        <v>0.70846364452245314</v>
      </c>
      <c r="M350" s="10">
        <f t="shared" si="40"/>
        <v>0.27156411775160494</v>
      </c>
      <c r="N350" s="10">
        <f t="shared" ref="N350:N413" si="47">N349-1/834*(me-mef)</f>
        <v>2.5616829820695148</v>
      </c>
    </row>
    <row r="351" spans="3:14">
      <c r="C351" s="4">
        <f>Pressure!AB351*1000000</f>
        <v>1109014.8014510702</v>
      </c>
      <c r="D351" s="78">
        <f>Pressure!I351</f>
        <v>1.1195687429327048E-4</v>
      </c>
      <c r="E351" s="40">
        <f>Pressure!H351</f>
        <v>111.95687429327049</v>
      </c>
      <c r="F351" s="10">
        <f t="shared" si="42"/>
        <v>4.25</v>
      </c>
      <c r="G351" s="4">
        <f t="shared" si="41"/>
        <v>101000</v>
      </c>
      <c r="H351" s="42">
        <f t="shared" si="43"/>
        <v>2.5758382330380254</v>
      </c>
      <c r="I351" s="10">
        <f t="shared" si="44"/>
        <v>1.0385731511090766</v>
      </c>
      <c r="J351" s="4">
        <f t="shared" si="45"/>
        <v>128.9511437735998</v>
      </c>
      <c r="K351" s="4">
        <f t="shared" si="46"/>
        <v>28.989511212085741</v>
      </c>
      <c r="L351" s="42">
        <f>Pressure!Q351</f>
        <v>0.71057060295442931</v>
      </c>
      <c r="M351" s="10">
        <f t="shared" si="40"/>
        <v>0.27164166274779683</v>
      </c>
      <c r="N351" s="10">
        <f t="shared" si="47"/>
        <v>2.5616829820695148</v>
      </c>
    </row>
    <row r="352" spans="3:14">
      <c r="C352" s="4">
        <f>Pressure!AB352*1000000</f>
        <v>1109379.5428301219</v>
      </c>
      <c r="D352" s="78">
        <f>Pressure!I352</f>
        <v>1.1195687429327048E-4</v>
      </c>
      <c r="E352" s="40">
        <f>Pressure!H352</f>
        <v>111.95687429327049</v>
      </c>
      <c r="F352" s="10">
        <f t="shared" si="42"/>
        <v>4.25</v>
      </c>
      <c r="G352" s="4">
        <f t="shared" si="41"/>
        <v>101000</v>
      </c>
      <c r="H352" s="42">
        <f t="shared" si="43"/>
        <v>2.5764328502422669</v>
      </c>
      <c r="I352" s="10">
        <f t="shared" si="44"/>
        <v>1.0386348599807171</v>
      </c>
      <c r="J352" s="4">
        <f t="shared" si="45"/>
        <v>129.00121863107842</v>
      </c>
      <c r="K352" s="4">
        <f t="shared" si="46"/>
        <v>29.000768542574168</v>
      </c>
      <c r="L352" s="42">
        <f>Pressure!Q352</f>
        <v>0.71267733911101028</v>
      </c>
      <c r="M352" s="10">
        <f t="shared" si="40"/>
        <v>0.27171878427670637</v>
      </c>
      <c r="N352" s="10">
        <f t="shared" si="47"/>
        <v>2.5616829820695148</v>
      </c>
    </row>
    <row r="353" spans="3:14">
      <c r="C353" s="4">
        <f>Pressure!AB353*1000000</f>
        <v>1109742.3060317852</v>
      </c>
      <c r="D353" s="78">
        <f>Pressure!I353</f>
        <v>1.1195687429327048E-4</v>
      </c>
      <c r="E353" s="40">
        <f>Pressure!H353</f>
        <v>111.95687429327049</v>
      </c>
      <c r="F353" s="10">
        <f t="shared" si="42"/>
        <v>4.25</v>
      </c>
      <c r="G353" s="4">
        <f t="shared" si="41"/>
        <v>101000</v>
      </c>
      <c r="H353" s="42">
        <f t="shared" si="43"/>
        <v>2.5770242086337065</v>
      </c>
      <c r="I353" s="10">
        <f t="shared" si="44"/>
        <v>1.0386962080574604</v>
      </c>
      <c r="J353" s="4">
        <f t="shared" si="45"/>
        <v>129.0510236613089</v>
      </c>
      <c r="K353" s="4">
        <f t="shared" si="46"/>
        <v>29.01196521318936</v>
      </c>
      <c r="L353" s="42">
        <f>Pressure!Q353</f>
        <v>0.71478385428689384</v>
      </c>
      <c r="M353" s="10">
        <f t="shared" si="40"/>
        <v>0.27179548227984773</v>
      </c>
      <c r="N353" s="10">
        <f t="shared" si="47"/>
        <v>2.5616829820695148</v>
      </c>
    </row>
    <row r="354" spans="3:14">
      <c r="C354" s="4">
        <f>Pressure!AB354*1000000</f>
        <v>1110103.0903065021</v>
      </c>
      <c r="D354" s="78">
        <f>Pressure!I354</f>
        <v>1.1195687429327048E-4</v>
      </c>
      <c r="E354" s="40">
        <f>Pressure!H354</f>
        <v>111.95687429327049</v>
      </c>
      <c r="F354" s="10">
        <f t="shared" si="42"/>
        <v>4.25</v>
      </c>
      <c r="G354" s="4">
        <f t="shared" si="41"/>
        <v>101000</v>
      </c>
      <c r="H354" s="42">
        <f t="shared" si="43"/>
        <v>2.5776123075545256</v>
      </c>
      <c r="I354" s="10">
        <f t="shared" si="44"/>
        <v>1.0387571956586732</v>
      </c>
      <c r="J354" s="4">
        <f t="shared" si="45"/>
        <v>129.10055873209259</v>
      </c>
      <c r="K354" s="4">
        <f t="shared" si="46"/>
        <v>29.023101194211726</v>
      </c>
      <c r="L354" s="42">
        <f>Pressure!Q354</f>
        <v>0.71689014977560228</v>
      </c>
      <c r="M354" s="10">
        <f t="shared" si="40"/>
        <v>0.27187175669908376</v>
      </c>
      <c r="N354" s="10">
        <f t="shared" si="47"/>
        <v>2.5616829820695148</v>
      </c>
    </row>
    <row r="355" spans="3:14">
      <c r="C355" s="4">
        <f>Pressure!AB355*1000000</f>
        <v>1110461.8949087434</v>
      </c>
      <c r="D355" s="78">
        <f>Pressure!I355</f>
        <v>1.1195687429327048E-4</v>
      </c>
      <c r="E355" s="40">
        <f>Pressure!H355</f>
        <v>111.95687429327049</v>
      </c>
      <c r="F355" s="10">
        <f t="shared" si="42"/>
        <v>4.25</v>
      </c>
      <c r="G355" s="4">
        <f t="shared" si="41"/>
        <v>101000</v>
      </c>
      <c r="H355" s="42">
        <f t="shared" si="43"/>
        <v>2.5781971463503708</v>
      </c>
      <c r="I355" s="10">
        <f t="shared" si="44"/>
        <v>1.0388178231016174</v>
      </c>
      <c r="J355" s="4">
        <f t="shared" si="45"/>
        <v>129.14982371194807</v>
      </c>
      <c r="K355" s="4">
        <f t="shared" si="46"/>
        <v>29.034176456082928</v>
      </c>
      <c r="L355" s="42">
        <f>Pressure!Q355</f>
        <v>0.71899622686948972</v>
      </c>
      <c r="M355" s="10">
        <f t="shared" si="40"/>
        <v>0.27194760747653224</v>
      </c>
      <c r="N355" s="10">
        <f t="shared" si="47"/>
        <v>2.5616829820695148</v>
      </c>
    </row>
    <row r="356" spans="3:14">
      <c r="C356" s="4">
        <f>Pressure!AB356*1000000</f>
        <v>1110818.7190970657</v>
      </c>
      <c r="D356" s="78">
        <f>Pressure!I356</f>
        <v>1.1195687429327048E-4</v>
      </c>
      <c r="E356" s="40">
        <f>Pressure!H356</f>
        <v>111.95687429327049</v>
      </c>
      <c r="F356" s="10">
        <f t="shared" si="42"/>
        <v>4.25</v>
      </c>
      <c r="G356" s="4">
        <f t="shared" si="41"/>
        <v>101000</v>
      </c>
      <c r="H356" s="42">
        <f t="shared" si="43"/>
        <v>2.5787787243704492</v>
      </c>
      <c r="I356" s="10">
        <f t="shared" si="44"/>
        <v>1.0388780907014641</v>
      </c>
      <c r="J356" s="4">
        <f t="shared" si="45"/>
        <v>129.19881847011885</v>
      </c>
      <c r="K356" s="4">
        <f t="shared" si="46"/>
        <v>29.045190969407592</v>
      </c>
      <c r="L356" s="42">
        <f>Pressure!Q356</f>
        <v>0.72110208685974997</v>
      </c>
      <c r="M356" s="10">
        <f t="shared" si="40"/>
        <v>0.27202303455463817</v>
      </c>
      <c r="N356" s="10">
        <f t="shared" si="47"/>
        <v>2.5616829820695148</v>
      </c>
    </row>
    <row r="357" spans="3:14">
      <c r="C357" s="4">
        <f>Pressure!AB357*1000000</f>
        <v>1111173.5621340154</v>
      </c>
      <c r="D357" s="78">
        <f>Pressure!I357</f>
        <v>1.1195687429327048E-4</v>
      </c>
      <c r="E357" s="40">
        <f>Pressure!H357</f>
        <v>111.95687429327049</v>
      </c>
      <c r="F357" s="10">
        <f t="shared" si="42"/>
        <v>4.25</v>
      </c>
      <c r="G357" s="4">
        <f t="shared" si="41"/>
        <v>101000</v>
      </c>
      <c r="H357" s="42">
        <f t="shared" si="43"/>
        <v>2.5793570409673681</v>
      </c>
      <c r="I357" s="10">
        <f t="shared" si="44"/>
        <v>1.0389379987712832</v>
      </c>
      <c r="J357" s="4">
        <f t="shared" si="45"/>
        <v>129.24754287656029</v>
      </c>
      <c r="K357" s="4">
        <f t="shared" si="46"/>
        <v>29.056144704950384</v>
      </c>
      <c r="L357" s="42">
        <f>Pressure!Q357</f>
        <v>0.72320773103642411</v>
      </c>
      <c r="M357" s="10">
        <f t="shared" si="40"/>
        <v>0.27209803787612741</v>
      </c>
      <c r="N357" s="10">
        <f t="shared" si="47"/>
        <v>2.5616829820695148</v>
      </c>
    </row>
    <row r="358" spans="3:14">
      <c r="C358" s="4">
        <f>Pressure!AB358*1000000</f>
        <v>1111526.4232862461</v>
      </c>
      <c r="D358" s="78">
        <f>Pressure!I358</f>
        <v>1.1195687429327048E-4</v>
      </c>
      <c r="E358" s="40">
        <f>Pressure!H358</f>
        <v>111.95687429327049</v>
      </c>
      <c r="F358" s="10">
        <f t="shared" si="42"/>
        <v>4.25</v>
      </c>
      <c r="G358" s="4">
        <f t="shared" si="41"/>
        <v>101000</v>
      </c>
      <c r="H358" s="42">
        <f t="shared" si="43"/>
        <v>2.5799320954973282</v>
      </c>
      <c r="I358" s="10">
        <f t="shared" si="44"/>
        <v>1.0389975476220685</v>
      </c>
      <c r="J358" s="4">
        <f t="shared" si="45"/>
        <v>129.29599680195568</v>
      </c>
      <c r="K358" s="4">
        <f t="shared" si="46"/>
        <v>29.067037633639604</v>
      </c>
      <c r="L358" s="42">
        <f>Pressure!Q358</f>
        <v>0.72531316068840812</v>
      </c>
      <c r="M358" s="10">
        <f t="shared" si="40"/>
        <v>0.27217261738402654</v>
      </c>
      <c r="N358" s="10">
        <f t="shared" si="47"/>
        <v>2.5616829820695148</v>
      </c>
    </row>
    <row r="359" spans="3:14">
      <c r="C359" s="4">
        <f>Pressure!AB359*1000000</f>
        <v>1111877.3018244824</v>
      </c>
      <c r="D359" s="78">
        <f>Pressure!I359</f>
        <v>1.1195687429327048E-4</v>
      </c>
      <c r="E359" s="40">
        <f>Pressure!H359</f>
        <v>111.95687429327049</v>
      </c>
      <c r="F359" s="10">
        <f t="shared" si="42"/>
        <v>4.25</v>
      </c>
      <c r="G359" s="4">
        <f t="shared" si="41"/>
        <v>101000</v>
      </c>
      <c r="H359" s="42">
        <f t="shared" si="43"/>
        <v>2.5805038873200599</v>
      </c>
      <c r="I359" s="10">
        <f t="shared" si="44"/>
        <v>1.0390567375627362</v>
      </c>
      <c r="J359" s="4">
        <f t="shared" si="45"/>
        <v>129.34418011771115</v>
      </c>
      <c r="K359" s="4">
        <f t="shared" si="46"/>
        <v>29.07786972656606</v>
      </c>
      <c r="L359" s="42">
        <f>Pressure!Q359</f>
        <v>0.72741837710346013</v>
      </c>
      <c r="M359" s="10">
        <f t="shared" si="40"/>
        <v>0.27224677302161976</v>
      </c>
      <c r="N359" s="10">
        <f t="shared" si="47"/>
        <v>2.5616829820695148</v>
      </c>
    </row>
    <row r="360" spans="3:14">
      <c r="C360" s="4">
        <f>Pressure!AB360*1000000</f>
        <v>1112226.1970233689</v>
      </c>
      <c r="D360" s="78">
        <f>Pressure!I360</f>
        <v>1.1195687429327048E-4</v>
      </c>
      <c r="E360" s="40">
        <f>Pressure!H360</f>
        <v>111.95687429327049</v>
      </c>
      <c r="F360" s="10">
        <f t="shared" si="42"/>
        <v>4.25</v>
      </c>
      <c r="G360" s="4">
        <f t="shared" si="41"/>
        <v>101000</v>
      </c>
      <c r="H360" s="42">
        <f t="shared" si="43"/>
        <v>2.5810724157985816</v>
      </c>
      <c r="I360" s="10">
        <f t="shared" si="44"/>
        <v>1.0391155689001066</v>
      </c>
      <c r="J360" s="4">
        <f t="shared" si="45"/>
        <v>129.39209269593519</v>
      </c>
      <c r="K360" s="4">
        <f t="shared" si="46"/>
        <v>29.088640954978462</v>
      </c>
      <c r="L360" s="42">
        <f>Pressure!Q360</f>
        <v>0.72952338156820851</v>
      </c>
      <c r="M360" s="10">
        <f t="shared" ref="M360:M423" si="48">(J360+J359)/2*(L360-L359)</f>
        <v>0.27232050473253921</v>
      </c>
      <c r="N360" s="10">
        <f t="shared" si="47"/>
        <v>2.5616829820695148</v>
      </c>
    </row>
    <row r="361" spans="3:14">
      <c r="C361" s="4">
        <f>Pressure!AB361*1000000</f>
        <v>1112573.1081617451</v>
      </c>
      <c r="D361" s="78">
        <f>Pressure!I361</f>
        <v>1.1195687429327048E-4</v>
      </c>
      <c r="E361" s="40">
        <f>Pressure!H361</f>
        <v>111.95687429327049</v>
      </c>
      <c r="F361" s="10">
        <f t="shared" si="42"/>
        <v>4.25</v>
      </c>
      <c r="G361" s="4">
        <f t="shared" si="41"/>
        <v>101000</v>
      </c>
      <c r="H361" s="42">
        <f t="shared" si="43"/>
        <v>2.5816376802996444</v>
      </c>
      <c r="I361" s="10">
        <f t="shared" si="44"/>
        <v>1.0391740419389532</v>
      </c>
      <c r="J361" s="4">
        <f t="shared" si="45"/>
        <v>129.43973440947599</v>
      </c>
      <c r="K361" s="4">
        <f t="shared" si="46"/>
        <v>29.0993512902918</v>
      </c>
      <c r="L361" s="42">
        <f>Pressure!Q361</f>
        <v>0.73162817536815905</v>
      </c>
      <c r="M361" s="10">
        <f t="shared" si="48"/>
        <v>0.27239381246067035</v>
      </c>
      <c r="N361" s="10">
        <f t="shared" si="47"/>
        <v>2.5616829820695148</v>
      </c>
    </row>
    <row r="362" spans="3:14">
      <c r="C362" s="4">
        <f>Pressure!AB362*1000000</f>
        <v>1112918.03452239</v>
      </c>
      <c r="D362" s="78">
        <f>Pressure!I362</f>
        <v>1.1195687429327048E-4</v>
      </c>
      <c r="E362" s="40">
        <f>Pressure!H362</f>
        <v>111.95687429327049</v>
      </c>
      <c r="F362" s="10">
        <f t="shared" si="42"/>
        <v>4.25</v>
      </c>
      <c r="G362" s="4">
        <f t="shared" si="41"/>
        <v>101000</v>
      </c>
      <c r="H362" s="42">
        <f t="shared" si="43"/>
        <v>2.5821996801933134</v>
      </c>
      <c r="I362" s="10">
        <f t="shared" si="44"/>
        <v>1.0392321569819665</v>
      </c>
      <c r="J362" s="4">
        <f t="shared" si="45"/>
        <v>129.48710513188672</v>
      </c>
      <c r="K362" s="4">
        <f t="shared" si="46"/>
        <v>29.110000704079564</v>
      </c>
      <c r="L362" s="42">
        <f>Pressure!Q362</f>
        <v>0.73373275978770258</v>
      </c>
      <c r="M362" s="10">
        <f t="shared" si="48"/>
        <v>0.27246669615019997</v>
      </c>
      <c r="N362" s="10">
        <f t="shared" si="47"/>
        <v>2.5616829820695148</v>
      </c>
    </row>
    <row r="363" spans="3:14">
      <c r="C363" s="4">
        <f>Pressure!AB363*1000000</f>
        <v>1113260.9753921516</v>
      </c>
      <c r="D363" s="78">
        <f>Pressure!I363</f>
        <v>1.1195687429327048E-4</v>
      </c>
      <c r="E363" s="40">
        <f>Pressure!H363</f>
        <v>111.95687429327049</v>
      </c>
      <c r="F363" s="10">
        <f t="shared" si="42"/>
        <v>4.25</v>
      </c>
      <c r="G363" s="4">
        <f t="shared" si="41"/>
        <v>101000</v>
      </c>
      <c r="H363" s="42">
        <f t="shared" si="43"/>
        <v>2.5827584148531817</v>
      </c>
      <c r="I363" s="10">
        <f t="shared" si="44"/>
        <v>1.0392899143297805</v>
      </c>
      <c r="J363" s="4">
        <f t="shared" si="45"/>
        <v>129.5342047374431</v>
      </c>
      <c r="K363" s="4">
        <f t="shared" si="46"/>
        <v>29.120589168077672</v>
      </c>
      <c r="L363" s="42">
        <f>Pressure!Q363</f>
        <v>0.73583713611012258</v>
      </c>
      <c r="M363" s="10">
        <f t="shared" si="48"/>
        <v>0.27253915574561555</v>
      </c>
      <c r="N363" s="10">
        <f t="shared" si="47"/>
        <v>2.5616829820695148</v>
      </c>
    </row>
    <row r="364" spans="3:14">
      <c r="C364" s="4">
        <f>Pressure!AB364*1000000</f>
        <v>1113601.9300618912</v>
      </c>
      <c r="D364" s="78">
        <f>Pressure!I364</f>
        <v>1.1195687429327048E-4</v>
      </c>
      <c r="E364" s="40">
        <f>Pressure!H364</f>
        <v>111.95687429327049</v>
      </c>
      <c r="F364" s="10">
        <f t="shared" si="42"/>
        <v>4.25</v>
      </c>
      <c r="G364" s="4">
        <f t="shared" si="41"/>
        <v>101000</v>
      </c>
      <c r="H364" s="42">
        <f t="shared" si="43"/>
        <v>2.583313883656277</v>
      </c>
      <c r="I364" s="10">
        <f t="shared" si="44"/>
        <v>1.0393473142809675</v>
      </c>
      <c r="J364" s="4">
        <f t="shared" si="45"/>
        <v>129.58103310113572</v>
      </c>
      <c r="K364" s="4">
        <f t="shared" si="46"/>
        <v>29.131116654182751</v>
      </c>
      <c r="L364" s="42">
        <f>Pressure!Q364</f>
        <v>0.73794130561760252</v>
      </c>
      <c r="M364" s="10">
        <f t="shared" si="48"/>
        <v>0.27261119119167443</v>
      </c>
      <c r="N364" s="10">
        <f t="shared" si="47"/>
        <v>2.5616829820695148</v>
      </c>
    </row>
    <row r="365" spans="3:14">
      <c r="C365" s="4">
        <f>Pressure!AB365*1000000</f>
        <v>1113940.897826557</v>
      </c>
      <c r="D365" s="78">
        <f>Pressure!I365</f>
        <v>1.1195687429327048E-4</v>
      </c>
      <c r="E365" s="40">
        <f>Pressure!H365</f>
        <v>111.95687429327049</v>
      </c>
      <c r="F365" s="10">
        <f t="shared" si="42"/>
        <v>4.25</v>
      </c>
      <c r="G365" s="4">
        <f t="shared" si="41"/>
        <v>101000</v>
      </c>
      <c r="H365" s="42">
        <f t="shared" si="43"/>
        <v>2.5838660859831792</v>
      </c>
      <c r="I365" s="10">
        <f t="shared" si="44"/>
        <v>1.0394043571320573</v>
      </c>
      <c r="J365" s="4">
        <f t="shared" si="45"/>
        <v>129.6275900986802</v>
      </c>
      <c r="K365" s="4">
        <f t="shared" si="46"/>
        <v>29.141583134454432</v>
      </c>
      <c r="L365" s="42">
        <f>Pressure!Q365</f>
        <v>0.74004526959123351</v>
      </c>
      <c r="M365" s="10">
        <f t="shared" si="48"/>
        <v>0.27268280243345211</v>
      </c>
      <c r="N365" s="10">
        <f t="shared" si="47"/>
        <v>2.5616829820695148</v>
      </c>
    </row>
    <row r="366" spans="3:14">
      <c r="C366" s="4">
        <f>Pressure!AB366*1000000</f>
        <v>1114277.8779850048</v>
      </c>
      <c r="D366" s="78">
        <f>Pressure!I366</f>
        <v>1.1195687429327048E-4</v>
      </c>
      <c r="E366" s="40">
        <f>Pressure!H366</f>
        <v>111.95687429327049</v>
      </c>
      <c r="F366" s="10">
        <f t="shared" si="42"/>
        <v>4.25</v>
      </c>
      <c r="G366" s="4">
        <f t="shared" si="41"/>
        <v>101000</v>
      </c>
      <c r="H366" s="42">
        <f t="shared" si="43"/>
        <v>2.5844150212177301</v>
      </c>
      <c r="I366" s="10">
        <f t="shared" si="44"/>
        <v>1.0394610431775111</v>
      </c>
      <c r="J366" s="4">
        <f t="shared" si="45"/>
        <v>129.67387560649269</v>
      </c>
      <c r="K366" s="4">
        <f t="shared" si="46"/>
        <v>29.151988581109816</v>
      </c>
      <c r="L366" s="42">
        <f>Pressure!Q366</f>
        <v>0.74214902931102167</v>
      </c>
      <c r="M366" s="10">
        <f t="shared" si="48"/>
        <v>0.27275398941628637</v>
      </c>
      <c r="N366" s="10">
        <f t="shared" si="47"/>
        <v>2.5616829820695148</v>
      </c>
    </row>
    <row r="367" spans="3:14">
      <c r="C367" s="4">
        <f>Pressure!AB367*1000000</f>
        <v>1114612.8698402573</v>
      </c>
      <c r="D367" s="78">
        <f>Pressure!I367</f>
        <v>1.1195687429327048E-4</v>
      </c>
      <c r="E367" s="40">
        <f>Pressure!H367</f>
        <v>111.95687429327049</v>
      </c>
      <c r="F367" s="10">
        <f t="shared" si="42"/>
        <v>4.25</v>
      </c>
      <c r="G367" s="4">
        <f t="shared" si="41"/>
        <v>101000</v>
      </c>
      <c r="H367" s="42">
        <f t="shared" si="43"/>
        <v>2.5849606887474539</v>
      </c>
      <c r="I367" s="10">
        <f t="shared" si="44"/>
        <v>1.0395173727097686</v>
      </c>
      <c r="J367" s="4">
        <f t="shared" si="45"/>
        <v>129.71988950172502</v>
      </c>
      <c r="K367" s="4">
        <f t="shared" si="46"/>
        <v>29.162332966531412</v>
      </c>
      <c r="L367" s="42">
        <f>Pressure!Q367</f>
        <v>0.7442525860558955</v>
      </c>
      <c r="M367" s="10">
        <f t="shared" si="48"/>
        <v>0.27282475208580542</v>
      </c>
      <c r="N367" s="10">
        <f t="shared" si="47"/>
        <v>2.5616829820695148</v>
      </c>
    </row>
    <row r="368" spans="3:14">
      <c r="C368" s="4">
        <f>Pressure!AB368*1000000</f>
        <v>1114945.8726992966</v>
      </c>
      <c r="D368" s="78">
        <f>Pressure!I368</f>
        <v>1.1195687429327048E-4</v>
      </c>
      <c r="E368" s="40">
        <f>Pressure!H368</f>
        <v>111.95687429327049</v>
      </c>
      <c r="F368" s="10">
        <f t="shared" si="42"/>
        <v>4.25</v>
      </c>
      <c r="G368" s="4">
        <f t="shared" si="41"/>
        <v>101000</v>
      </c>
      <c r="H368" s="42">
        <f t="shared" si="43"/>
        <v>2.585503087963223</v>
      </c>
      <c r="I368" s="10">
        <f t="shared" si="44"/>
        <v>1.0395733460192216</v>
      </c>
      <c r="J368" s="4">
        <f t="shared" si="45"/>
        <v>129.76563166223679</v>
      </c>
      <c r="K368" s="4">
        <f t="shared" si="46"/>
        <v>29.172616263260821</v>
      </c>
      <c r="L368" s="42">
        <f>Pressure!Q368</f>
        <v>0.74635594110371362</v>
      </c>
      <c r="M368" s="10">
        <f t="shared" si="48"/>
        <v>0.27289509038796628</v>
      </c>
      <c r="N368" s="10">
        <f t="shared" si="47"/>
        <v>2.5616829820695148</v>
      </c>
    </row>
    <row r="369" spans="3:14">
      <c r="C369" s="4">
        <f>Pressure!AB369*1000000</f>
        <v>1115276.8858730989</v>
      </c>
      <c r="D369" s="78">
        <f>Pressure!I369</f>
        <v>1.1195687429327048E-4</v>
      </c>
      <c r="E369" s="40">
        <f>Pressure!H369</f>
        <v>111.95687429327049</v>
      </c>
      <c r="F369" s="10">
        <f t="shared" si="42"/>
        <v>4.25</v>
      </c>
      <c r="G369" s="4">
        <f t="shared" si="41"/>
        <v>101000</v>
      </c>
      <c r="H369" s="42">
        <f t="shared" si="43"/>
        <v>2.5860422182593013</v>
      </c>
      <c r="I369" s="10">
        <f t="shared" si="44"/>
        <v>1.0396289633942206</v>
      </c>
      <c r="J369" s="4">
        <f t="shared" si="45"/>
        <v>129.81110196659955</v>
      </c>
      <c r="K369" s="4">
        <f t="shared" si="46"/>
        <v>29.182838443999721</v>
      </c>
      <c r="L369" s="42">
        <f>Pressure!Q369</f>
        <v>0.74845909573127178</v>
      </c>
      <c r="M369" s="10">
        <f t="shared" si="48"/>
        <v>0.27296500426896053</v>
      </c>
      <c r="N369" s="10">
        <f t="shared" si="47"/>
        <v>2.5616829820695148</v>
      </c>
    </row>
    <row r="370" spans="3:14">
      <c r="C370" s="4">
        <f>Pressure!AB370*1000000</f>
        <v>1115605.908676662</v>
      </c>
      <c r="D370" s="78">
        <f>Pressure!I370</f>
        <v>1.1195687429327048E-4</v>
      </c>
      <c r="E370" s="40">
        <f>Pressure!H370</f>
        <v>111.95687429327049</v>
      </c>
      <c r="F370" s="10">
        <f t="shared" si="42"/>
        <v>4.25</v>
      </c>
      <c r="G370" s="4">
        <f t="shared" si="41"/>
        <v>101000</v>
      </c>
      <c r="H370" s="42">
        <f t="shared" si="43"/>
        <v>2.586578079033405</v>
      </c>
      <c r="I370" s="10">
        <f t="shared" si="44"/>
        <v>1.0396842251210876</v>
      </c>
      <c r="J370" s="4">
        <f t="shared" si="45"/>
        <v>129.856300294101</v>
      </c>
      <c r="K370" s="4">
        <f t="shared" si="46"/>
        <v>29.192999481610766</v>
      </c>
      <c r="L370" s="42">
        <f>Pressure!Q370</f>
        <v>0.75056205121431052</v>
      </c>
      <c r="M370" s="10">
        <f t="shared" si="48"/>
        <v>0.27303449367528287</v>
      </c>
      <c r="N370" s="10">
        <f t="shared" si="47"/>
        <v>2.5616829820695148</v>
      </c>
    </row>
    <row r="371" spans="3:14">
      <c r="C371" s="4">
        <f>Pressure!AB371*1000000</f>
        <v>1115932.9404290742</v>
      </c>
      <c r="D371" s="78">
        <f>Pressure!I371</f>
        <v>1.1195687429327048E-4</v>
      </c>
      <c r="E371" s="40">
        <f>Pressure!H371</f>
        <v>111.95687429327049</v>
      </c>
      <c r="F371" s="10">
        <f t="shared" si="42"/>
        <v>4.25</v>
      </c>
      <c r="G371" s="4">
        <f t="shared" si="41"/>
        <v>101000</v>
      </c>
      <c r="H371" s="42">
        <f t="shared" si="43"/>
        <v>2.5871106696868011</v>
      </c>
      <c r="I371" s="10">
        <f t="shared" si="44"/>
        <v>1.0397391314841307</v>
      </c>
      <c r="J371" s="4">
        <f t="shared" si="45"/>
        <v>129.90122652475418</v>
      </c>
      <c r="K371" s="4">
        <f t="shared" si="46"/>
        <v>29.203099349119686</v>
      </c>
      <c r="L371" s="42">
        <f>Pressure!Q371</f>
        <v>0.75266480882752262</v>
      </c>
      <c r="M371" s="10">
        <f t="shared" si="48"/>
        <v>0.27310355855374735</v>
      </c>
      <c r="N371" s="10">
        <f t="shared" si="47"/>
        <v>2.5616829820695148</v>
      </c>
    </row>
    <row r="372" spans="3:14">
      <c r="C372" s="4">
        <f>Pressure!AB372*1000000</f>
        <v>1116257.9804533795</v>
      </c>
      <c r="D372" s="78">
        <f>Pressure!I372</f>
        <v>1.1195687429327048E-4</v>
      </c>
      <c r="E372" s="40">
        <f>Pressure!H372</f>
        <v>111.95687429327049</v>
      </c>
      <c r="F372" s="10">
        <f t="shared" si="42"/>
        <v>4.25</v>
      </c>
      <c r="G372" s="4">
        <f t="shared" si="41"/>
        <v>101000</v>
      </c>
      <c r="H372" s="42">
        <f t="shared" si="43"/>
        <v>2.5876399896240927</v>
      </c>
      <c r="I372" s="10">
        <f t="shared" si="44"/>
        <v>1.0397936827656264</v>
      </c>
      <c r="J372" s="4">
        <f t="shared" si="45"/>
        <v>129.94588053927902</v>
      </c>
      <c r="K372" s="4">
        <f t="shared" si="46"/>
        <v>29.213138019711124</v>
      </c>
      <c r="L372" s="42">
        <f>Pressure!Q372</f>
        <v>0.75476736984456028</v>
      </c>
      <c r="M372" s="10">
        <f t="shared" si="48"/>
        <v>0.27317219885142263</v>
      </c>
      <c r="N372" s="10">
        <f t="shared" si="47"/>
        <v>2.5616829820695148</v>
      </c>
    </row>
    <row r="373" spans="3:14">
      <c r="C373" s="4">
        <f>Pressure!AB373*1000000</f>
        <v>1116581.0280765817</v>
      </c>
      <c r="D373" s="78">
        <f>Pressure!I373</f>
        <v>1.1195687429327048E-4</v>
      </c>
      <c r="E373" s="40">
        <f>Pressure!H373</f>
        <v>111.95687429327049</v>
      </c>
      <c r="F373" s="10">
        <f t="shared" si="42"/>
        <v>4.25</v>
      </c>
      <c r="G373" s="4">
        <f t="shared" si="41"/>
        <v>101000</v>
      </c>
      <c r="H373" s="42">
        <f t="shared" si="43"/>
        <v>2.5881660382532261</v>
      </c>
      <c r="I373" s="10">
        <f t="shared" si="44"/>
        <v>1.0398478792458261</v>
      </c>
      <c r="J373" s="4">
        <f t="shared" si="45"/>
        <v>129.99026221910293</v>
      </c>
      <c r="K373" s="4">
        <f t="shared" si="46"/>
        <v>29.223115466728775</v>
      </c>
      <c r="L373" s="42">
        <f>Pressure!Q373</f>
        <v>0.7568697355380426</v>
      </c>
      <c r="M373" s="10">
        <f t="shared" si="48"/>
        <v>0.27324041451567277</v>
      </c>
      <c r="N373" s="10">
        <f t="shared" si="47"/>
        <v>2.5616829820695148</v>
      </c>
    </row>
    <row r="374" spans="3:14">
      <c r="C374" s="4">
        <f>Pressure!AB374*1000000</f>
        <v>1116902.0826297842</v>
      </c>
      <c r="D374" s="78">
        <f>Pressure!I374</f>
        <v>1.1195687429327048E-4</v>
      </c>
      <c r="E374" s="40">
        <f>Pressure!H374</f>
        <v>111.95687429327049</v>
      </c>
      <c r="F374" s="10">
        <f t="shared" si="42"/>
        <v>4.25</v>
      </c>
      <c r="G374" s="4">
        <f t="shared" si="41"/>
        <v>101000</v>
      </c>
      <c r="H374" s="42">
        <f t="shared" si="43"/>
        <v>2.5886888149857139</v>
      </c>
      <c r="I374" s="10">
        <f t="shared" si="44"/>
        <v>1.0399017212029831</v>
      </c>
      <c r="J374" s="4">
        <f t="shared" si="45"/>
        <v>130.03437144637994</v>
      </c>
      <c r="K374" s="4">
        <f t="shared" si="46"/>
        <v>29.233031663679675</v>
      </c>
      <c r="L374" s="42">
        <f>Pressure!Q374</f>
        <v>0.75897190717956287</v>
      </c>
      <c r="M374" s="10">
        <f t="shared" si="48"/>
        <v>0.27330820549413709</v>
      </c>
      <c r="N374" s="10">
        <f t="shared" si="47"/>
        <v>2.5616829820695148</v>
      </c>
    </row>
    <row r="375" spans="3:14">
      <c r="C375" s="4">
        <f>Pressure!AB375*1000000</f>
        <v>1117221.1434480711</v>
      </c>
      <c r="D375" s="78">
        <f>Pressure!I375</f>
        <v>1.1195687429327048E-4</v>
      </c>
      <c r="E375" s="40">
        <f>Pressure!H375</f>
        <v>111.95687429327049</v>
      </c>
      <c r="F375" s="10">
        <f t="shared" si="42"/>
        <v>4.25</v>
      </c>
      <c r="G375" s="4">
        <f t="shared" si="41"/>
        <v>101000</v>
      </c>
      <c r="H375" s="42">
        <f t="shared" si="43"/>
        <v>2.5892083192364432</v>
      </c>
      <c r="I375" s="10">
        <f t="shared" si="44"/>
        <v>1.039955208913337</v>
      </c>
      <c r="J375" s="4">
        <f t="shared" si="45"/>
        <v>130.07820810397428</v>
      </c>
      <c r="K375" s="4">
        <f t="shared" si="46"/>
        <v>29.242886584230536</v>
      </c>
      <c r="L375" s="42">
        <f>Pressure!Q375</f>
        <v>0.76107388603969583</v>
      </c>
      <c r="M375" s="10">
        <f t="shared" si="48"/>
        <v>0.27337557173474991</v>
      </c>
      <c r="N375" s="10">
        <f t="shared" si="47"/>
        <v>2.5616829820695148</v>
      </c>
    </row>
    <row r="376" spans="3:14">
      <c r="C376" s="4">
        <f>Pressure!AB376*1000000</f>
        <v>1117538.2098705007</v>
      </c>
      <c r="D376" s="78">
        <f>Pressure!I376</f>
        <v>1.1195687429327048E-4</v>
      </c>
      <c r="E376" s="40">
        <f>Pressure!H376</f>
        <v>111.95687429327049</v>
      </c>
      <c r="F376" s="10">
        <f t="shared" si="42"/>
        <v>4.25</v>
      </c>
      <c r="G376" s="4">
        <f t="shared" si="41"/>
        <v>101000</v>
      </c>
      <c r="H376" s="42">
        <f t="shared" si="43"/>
        <v>2.589724550423667</v>
      </c>
      <c r="I376" s="10">
        <f t="shared" si="44"/>
        <v>1.0400083426511191</v>
      </c>
      <c r="J376" s="4">
        <f t="shared" si="45"/>
        <v>130.12177207545963</v>
      </c>
      <c r="K376" s="4">
        <f t="shared" si="46"/>
        <v>29.252680202207554</v>
      </c>
      <c r="L376" s="42">
        <f>Pressure!Q376</f>
        <v>0.76317567338800518</v>
      </c>
      <c r="M376" s="10">
        <f t="shared" si="48"/>
        <v>0.27344251318573859</v>
      </c>
      <c r="N376" s="10">
        <f t="shared" si="47"/>
        <v>2.5616829820695148</v>
      </c>
    </row>
    <row r="377" spans="3:14">
      <c r="C377" s="4">
        <f>Pressure!AB377*1000000</f>
        <v>1117853.2812401536</v>
      </c>
      <c r="D377" s="78">
        <f>Pressure!I377</f>
        <v>1.1195687429327048E-4</v>
      </c>
      <c r="E377" s="40">
        <f>Pressure!H377</f>
        <v>111.95687429327049</v>
      </c>
      <c r="F377" s="10">
        <f t="shared" si="42"/>
        <v>4.25</v>
      </c>
      <c r="G377" s="4">
        <f t="shared" si="41"/>
        <v>101000</v>
      </c>
      <c r="H377" s="42">
        <f t="shared" si="43"/>
        <v>2.5902375079690731</v>
      </c>
      <c r="I377" s="10">
        <f t="shared" si="44"/>
        <v>1.0400611226885632</v>
      </c>
      <c r="J377" s="4">
        <f t="shared" si="45"/>
        <v>130.16506324512568</v>
      </c>
      <c r="K377" s="4">
        <f t="shared" si="46"/>
        <v>29.262412491597878</v>
      </c>
      <c r="L377" s="42">
        <f>Pressure!Q377</f>
        <v>0.76527727049305083</v>
      </c>
      <c r="M377" s="10">
        <f t="shared" si="48"/>
        <v>0.27350902979561786</v>
      </c>
      <c r="N377" s="10">
        <f t="shared" si="47"/>
        <v>2.5616829820695148</v>
      </c>
    </row>
    <row r="378" spans="3:14">
      <c r="C378" s="4">
        <f>Pressure!AB378*1000000</f>
        <v>1118166.35690413</v>
      </c>
      <c r="D378" s="78">
        <f>Pressure!I378</f>
        <v>1.1195687429327048E-4</v>
      </c>
      <c r="E378" s="40">
        <f>Pressure!H378</f>
        <v>111.95687429327049</v>
      </c>
      <c r="F378" s="10">
        <f t="shared" si="42"/>
        <v>4.25</v>
      </c>
      <c r="G378" s="4">
        <f t="shared" si="41"/>
        <v>101000</v>
      </c>
      <c r="H378" s="42">
        <f t="shared" si="43"/>
        <v>2.59074719129779</v>
      </c>
      <c r="I378" s="10">
        <f t="shared" si="44"/>
        <v>1.0401135492959106</v>
      </c>
      <c r="J378" s="4">
        <f t="shared" si="45"/>
        <v>130.20808149797756</v>
      </c>
      <c r="K378" s="4">
        <f t="shared" si="46"/>
        <v>29.272083426549518</v>
      </c>
      <c r="L378" s="42">
        <f>Pressure!Q378</f>
        <v>0.76737867862239595</v>
      </c>
      <c r="M378" s="10">
        <f t="shared" si="48"/>
        <v>0.273575121513155</v>
      </c>
      <c r="N378" s="10">
        <f t="shared" si="47"/>
        <v>2.5616829820695148</v>
      </c>
    </row>
    <row r="379" spans="3:14">
      <c r="C379" s="4">
        <f>Pressure!AB379*1000000</f>
        <v>1118477.4362134486</v>
      </c>
      <c r="D379" s="78">
        <f>Pressure!I379</f>
        <v>1.1195687429327048E-4</v>
      </c>
      <c r="E379" s="40">
        <f>Pressure!H379</f>
        <v>111.95687429327049</v>
      </c>
      <c r="F379" s="10">
        <f t="shared" si="42"/>
        <v>4.25</v>
      </c>
      <c r="G379" s="4">
        <f t="shared" si="41"/>
        <v>101000</v>
      </c>
      <c r="H379" s="42">
        <f t="shared" si="43"/>
        <v>2.5912535998382138</v>
      </c>
      <c r="I379" s="10">
        <f t="shared" si="44"/>
        <v>1.0401656227413971</v>
      </c>
      <c r="J379" s="4">
        <f t="shared" si="45"/>
        <v>130.25082671972217</v>
      </c>
      <c r="K379" s="4">
        <f t="shared" si="46"/>
        <v>29.281692981368234</v>
      </c>
      <c r="L379" s="42">
        <f>Pressure!Q379</f>
        <v>0.76947989904261449</v>
      </c>
      <c r="M379" s="10">
        <f t="shared" si="48"/>
        <v>0.27364078828742877</v>
      </c>
      <c r="N379" s="10">
        <f t="shared" si="47"/>
        <v>2.5616829820695148</v>
      </c>
    </row>
    <row r="380" spans="3:14">
      <c r="C380" s="4">
        <f>Pressure!AB380*1000000</f>
        <v>1118786.5185232144</v>
      </c>
      <c r="D380" s="78">
        <f>Pressure!I380</f>
        <v>1.1195687429327048E-4</v>
      </c>
      <c r="E380" s="40">
        <f>Pressure!H380</f>
        <v>111.95687429327049</v>
      </c>
      <c r="F380" s="10">
        <f t="shared" si="42"/>
        <v>4.25</v>
      </c>
      <c r="G380" s="4">
        <f t="shared" si="41"/>
        <v>101000</v>
      </c>
      <c r="H380" s="42">
        <f t="shared" si="43"/>
        <v>2.5917567330222853</v>
      </c>
      <c r="I380" s="10">
        <f t="shared" si="44"/>
        <v>1.0402173432912865</v>
      </c>
      <c r="J380" s="4">
        <f t="shared" si="45"/>
        <v>130.29329879679113</v>
      </c>
      <c r="K380" s="4">
        <f t="shared" si="46"/>
        <v>29.291241130522714</v>
      </c>
      <c r="L380" s="42">
        <f>Pressure!Q380</f>
        <v>0.77158093301929831</v>
      </c>
      <c r="M380" s="10">
        <f t="shared" si="48"/>
        <v>0.27370603006778405</v>
      </c>
      <c r="N380" s="10">
        <f t="shared" si="47"/>
        <v>2.5616829820695148</v>
      </c>
    </row>
    <row r="381" spans="3:14">
      <c r="C381" s="4">
        <f>Pressure!AB381*1000000</f>
        <v>1119093.6031924866</v>
      </c>
      <c r="D381" s="78">
        <f>Pressure!I381</f>
        <v>1.1195687429327048E-4</v>
      </c>
      <c r="E381" s="40">
        <f>Pressure!H381</f>
        <v>111.95687429327049</v>
      </c>
      <c r="F381" s="10">
        <f t="shared" si="42"/>
        <v>4.25</v>
      </c>
      <c r="G381" s="4">
        <f t="shared" si="41"/>
        <v>101000</v>
      </c>
      <c r="H381" s="42">
        <f t="shared" si="43"/>
        <v>2.5922565902852694</v>
      </c>
      <c r="I381" s="10">
        <f t="shared" si="44"/>
        <v>1.0402687112098521</v>
      </c>
      <c r="J381" s="4">
        <f t="shared" si="45"/>
        <v>130.33549761632261</v>
      </c>
      <c r="K381" s="4">
        <f t="shared" si="46"/>
        <v>29.300727848640488</v>
      </c>
      <c r="L381" s="42">
        <f>Pressure!Q381</f>
        <v>0.7736817818170646</v>
      </c>
      <c r="M381" s="10">
        <f t="shared" si="48"/>
        <v>0.27377084680388203</v>
      </c>
      <c r="N381" s="10">
        <f t="shared" si="47"/>
        <v>2.5616829820695148</v>
      </c>
    </row>
    <row r="382" spans="3:14">
      <c r="C382" s="4">
        <f>Pressure!AB382*1000000</f>
        <v>1119398.6895842918</v>
      </c>
      <c r="D382" s="78">
        <f>Pressure!I382</f>
        <v>1.1195687429327048E-4</v>
      </c>
      <c r="E382" s="40">
        <f>Pressure!H382</f>
        <v>111.95687429327049</v>
      </c>
      <c r="F382" s="10">
        <f t="shared" si="42"/>
        <v>4.25</v>
      </c>
      <c r="G382" s="4">
        <f t="shared" si="41"/>
        <v>101000</v>
      </c>
      <c r="H382" s="42">
        <f t="shared" si="43"/>
        <v>2.5927531710657847</v>
      </c>
      <c r="I382" s="10">
        <f t="shared" si="44"/>
        <v>1.0403197267593833</v>
      </c>
      <c r="J382" s="4">
        <f t="shared" si="45"/>
        <v>130.37742306616306</v>
      </c>
      <c r="K382" s="4">
        <f t="shared" si="46"/>
        <v>29.31015311050831</v>
      </c>
      <c r="L382" s="42">
        <f>Pressure!Q382</f>
        <v>0.77578244669956298</v>
      </c>
      <c r="M382" s="10">
        <f t="shared" si="48"/>
        <v>0.27383523844564189</v>
      </c>
      <c r="N382" s="10">
        <f t="shared" si="47"/>
        <v>2.5616829820695148</v>
      </c>
    </row>
    <row r="383" spans="3:14">
      <c r="C383" s="4">
        <f>Pressure!AB383*1000000</f>
        <v>1119701.7770656794</v>
      </c>
      <c r="D383" s="78">
        <f>Pressure!I383</f>
        <v>1.1195687429327048E-4</v>
      </c>
      <c r="E383" s="40">
        <f>Pressure!H383</f>
        <v>111.95687429327049</v>
      </c>
      <c r="F383" s="10">
        <f t="shared" si="42"/>
        <v>4.25</v>
      </c>
      <c r="G383" s="4">
        <f t="shared" si="41"/>
        <v>101000</v>
      </c>
      <c r="H383" s="42">
        <f t="shared" si="43"/>
        <v>2.5932464748058792</v>
      </c>
      <c r="I383" s="10">
        <f t="shared" si="44"/>
        <v>1.0403703902002004</v>
      </c>
      <c r="J383" s="4">
        <f t="shared" si="45"/>
        <v>130.41907503487505</v>
      </c>
      <c r="K383" s="4">
        <f t="shared" si="46"/>
        <v>29.319516891073928</v>
      </c>
      <c r="L383" s="42">
        <f>Pressure!Q383</f>
        <v>0.77788292892948252</v>
      </c>
      <c r="M383" s="10">
        <f t="shared" si="48"/>
        <v>0.27389920494323811</v>
      </c>
      <c r="N383" s="10">
        <f t="shared" si="47"/>
        <v>2.5616829820695148</v>
      </c>
    </row>
    <row r="384" spans="3:14">
      <c r="C384" s="4">
        <f>Pressure!AB384*1000000</f>
        <v>1120002.8650076399</v>
      </c>
      <c r="D384" s="78">
        <f>Pressure!I384</f>
        <v>1.1195687429327048E-4</v>
      </c>
      <c r="E384" s="40">
        <f>Pressure!H384</f>
        <v>111.95687429327049</v>
      </c>
      <c r="F384" s="10">
        <f t="shared" si="42"/>
        <v>4.25</v>
      </c>
      <c r="G384" s="4">
        <f t="shared" si="41"/>
        <v>101000</v>
      </c>
      <c r="H384" s="42">
        <f t="shared" si="43"/>
        <v>2.5937365009509135</v>
      </c>
      <c r="I384" s="10">
        <f t="shared" si="44"/>
        <v>1.0404207017906435</v>
      </c>
      <c r="J384" s="4">
        <f t="shared" si="45"/>
        <v>130.46045341172567</v>
      </c>
      <c r="K384" s="4">
        <f t="shared" si="46"/>
        <v>29.328819165443477</v>
      </c>
      <c r="L384" s="42">
        <f>Pressure!Q384</f>
        <v>0.77998322976855927</v>
      </c>
      <c r="M384" s="10">
        <f t="shared" si="48"/>
        <v>0.27396274624717143</v>
      </c>
      <c r="N384" s="10">
        <f t="shared" si="47"/>
        <v>2.5616829820695148</v>
      </c>
    </row>
    <row r="385" spans="3:14">
      <c r="C385" s="4">
        <f>Pressure!AB385*1000000</f>
        <v>1120301.9527852214</v>
      </c>
      <c r="D385" s="78">
        <f>Pressure!I385</f>
        <v>1.1195687429327048E-4</v>
      </c>
      <c r="E385" s="40">
        <f>Pressure!H385</f>
        <v>111.95687429327049</v>
      </c>
      <c r="F385" s="10">
        <f t="shared" si="42"/>
        <v>4.25</v>
      </c>
      <c r="G385" s="4">
        <f t="shared" si="41"/>
        <v>101000</v>
      </c>
      <c r="H385" s="42">
        <f t="shared" si="43"/>
        <v>2.5942232489497346</v>
      </c>
      <c r="I385" s="10">
        <f t="shared" si="44"/>
        <v>1.0404706617870974</v>
      </c>
      <c r="J385" s="4">
        <f t="shared" si="45"/>
        <v>130.5015580867028</v>
      </c>
      <c r="K385" s="4">
        <f t="shared" si="46"/>
        <v>29.338059908885121</v>
      </c>
      <c r="L385" s="42">
        <f>Pressure!Q385</f>
        <v>0.78208335047758326</v>
      </c>
      <c r="M385" s="10">
        <f t="shared" si="48"/>
        <v>0.27402586230820303</v>
      </c>
      <c r="N385" s="10">
        <f t="shared" si="47"/>
        <v>2.5616829820695148</v>
      </c>
    </row>
    <row r="386" spans="3:14">
      <c r="C386" s="4">
        <f>Pressure!AB386*1000000</f>
        <v>1120599.0397773772</v>
      </c>
      <c r="D386" s="78">
        <f>Pressure!I386</f>
        <v>1.1195687429327048E-4</v>
      </c>
      <c r="E386" s="40">
        <f>Pressure!H386</f>
        <v>111.95687429327049</v>
      </c>
      <c r="F386" s="10">
        <f t="shared" si="42"/>
        <v>4.25</v>
      </c>
      <c r="G386" s="4">
        <f t="shared" si="41"/>
        <v>101000</v>
      </c>
      <c r="H386" s="42">
        <f t="shared" si="43"/>
        <v>2.5947067182544385</v>
      </c>
      <c r="I386" s="10">
        <f t="shared" si="44"/>
        <v>1.04052027044397</v>
      </c>
      <c r="J386" s="4">
        <f t="shared" si="45"/>
        <v>130.54238895049409</v>
      </c>
      <c r="K386" s="4">
        <f t="shared" si="46"/>
        <v>29.347239096824353</v>
      </c>
      <c r="L386" s="42">
        <f>Pressure!Q386</f>
        <v>0.78418329231640571</v>
      </c>
      <c r="M386" s="10">
        <f t="shared" si="48"/>
        <v>0.27408855307738073</v>
      </c>
      <c r="N386" s="10">
        <f t="shared" si="47"/>
        <v>2.5616829820695148</v>
      </c>
    </row>
    <row r="387" spans="3:14">
      <c r="C387" s="4">
        <f>Pressure!AB387*1000000</f>
        <v>1120894.1253670687</v>
      </c>
      <c r="D387" s="78">
        <f>Pressure!I387</f>
        <v>1.1195687429327048E-4</v>
      </c>
      <c r="E387" s="40">
        <f>Pressure!H387</f>
        <v>111.95687429327049</v>
      </c>
      <c r="F387" s="10">
        <f t="shared" si="42"/>
        <v>4.25</v>
      </c>
      <c r="G387" s="4">
        <f t="shared" si="41"/>
        <v>101000</v>
      </c>
      <c r="H387" s="42">
        <f t="shared" si="43"/>
        <v>2.5951869083205308</v>
      </c>
      <c r="I387" s="10">
        <f t="shared" si="44"/>
        <v>1.0405695280137148</v>
      </c>
      <c r="J387" s="4">
        <f t="shared" si="45"/>
        <v>130.58294589450114</v>
      </c>
      <c r="K387" s="4">
        <f t="shared" si="46"/>
        <v>29.356356704847162</v>
      </c>
      <c r="L387" s="42">
        <f>Pressure!Q387</f>
        <v>0.78628305654394637</v>
      </c>
      <c r="M387" s="10">
        <f t="shared" si="48"/>
        <v>0.27415081850604839</v>
      </c>
      <c r="N387" s="10">
        <f t="shared" si="47"/>
        <v>2.5616829820695148</v>
      </c>
    </row>
    <row r="388" spans="3:14">
      <c r="C388" s="4">
        <f>Pressure!AB388*1000000</f>
        <v>1121187.2089412501</v>
      </c>
      <c r="D388" s="78">
        <f>Pressure!I388</f>
        <v>1.1195687429327048E-4</v>
      </c>
      <c r="E388" s="40">
        <f>Pressure!H388</f>
        <v>111.95687429327049</v>
      </c>
      <c r="F388" s="10">
        <f t="shared" si="42"/>
        <v>4.25</v>
      </c>
      <c r="G388" s="4">
        <f t="shared" si="41"/>
        <v>101000</v>
      </c>
      <c r="H388" s="42">
        <f t="shared" si="43"/>
        <v>2.5956638186069032</v>
      </c>
      <c r="I388" s="10">
        <f t="shared" si="44"/>
        <v>1.0406184347468304</v>
      </c>
      <c r="J388" s="4">
        <f t="shared" si="45"/>
        <v>130.62322881083713</v>
      </c>
      <c r="K388" s="4">
        <f t="shared" si="46"/>
        <v>29.365412708699505</v>
      </c>
      <c r="L388" s="42">
        <f>Pressure!Q388</f>
        <v>0.78838264441820016</v>
      </c>
      <c r="M388" s="10">
        <f t="shared" si="48"/>
        <v>0.27421265854577326</v>
      </c>
      <c r="N388" s="10">
        <f t="shared" si="47"/>
        <v>2.5616829820695148</v>
      </c>
    </row>
    <row r="389" spans="3:14">
      <c r="C389" s="4">
        <f>Pressure!AB389*1000000</f>
        <v>1121478.289890795</v>
      </c>
      <c r="D389" s="78">
        <f>Pressure!I389</f>
        <v>1.1195687429327048E-4</v>
      </c>
      <c r="E389" s="40">
        <f>Pressure!H389</f>
        <v>111.95687429327049</v>
      </c>
      <c r="F389" s="10">
        <f t="shared" si="42"/>
        <v>4.25</v>
      </c>
      <c r="G389" s="4">
        <f t="shared" si="41"/>
        <v>101000</v>
      </c>
      <c r="H389" s="42">
        <f t="shared" si="43"/>
        <v>2.5961374485757123</v>
      </c>
      <c r="I389" s="10">
        <f t="shared" si="44"/>
        <v>1.0406669908918544</v>
      </c>
      <c r="J389" s="4">
        <f t="shared" si="45"/>
        <v>130.6632375923171</v>
      </c>
      <c r="K389" s="4">
        <f t="shared" si="46"/>
        <v>29.374407084285128</v>
      </c>
      <c r="L389" s="42">
        <f>Pressure!Q389</f>
        <v>0.79048205719624498</v>
      </c>
      <c r="M389" s="10">
        <f t="shared" si="48"/>
        <v>0.27427407314848001</v>
      </c>
      <c r="N389" s="10">
        <f t="shared" si="47"/>
        <v>2.5616829820695148</v>
      </c>
    </row>
    <row r="390" spans="3:14">
      <c r="C390" s="4">
        <f>Pressure!AB390*1000000</f>
        <v>1121767.367610601</v>
      </c>
      <c r="D390" s="78">
        <f>Pressure!I390</f>
        <v>1.1195687429327048E-4</v>
      </c>
      <c r="E390" s="40">
        <f>Pressure!H390</f>
        <v>111.95687429327049</v>
      </c>
      <c r="F390" s="10">
        <f t="shared" si="42"/>
        <v>4.25</v>
      </c>
      <c r="G390" s="4">
        <f t="shared" si="41"/>
        <v>101000</v>
      </c>
      <c r="H390" s="42">
        <f t="shared" si="43"/>
        <v>2.5966077976925517</v>
      </c>
      <c r="I390" s="10">
        <f t="shared" si="44"/>
        <v>1.0407151966953831</v>
      </c>
      <c r="J390" s="4">
        <f t="shared" si="45"/>
        <v>130.70297213247187</v>
      </c>
      <c r="K390" s="4">
        <f t="shared" si="46"/>
        <v>29.38333980766869</v>
      </c>
      <c r="L390" s="42">
        <f>Pressure!Q390</f>
        <v>0.79258129613424821</v>
      </c>
      <c r="M390" s="10">
        <f t="shared" si="48"/>
        <v>0.27433506226629828</v>
      </c>
      <c r="N390" s="10">
        <f t="shared" si="47"/>
        <v>2.5616829820695148</v>
      </c>
    </row>
    <row r="391" spans="3:14">
      <c r="C391" s="4">
        <f>Pressure!AB391*1000000</f>
        <v>1122054.4414995518</v>
      </c>
      <c r="D391" s="78">
        <f>Pressure!I391</f>
        <v>1.1195687429327048E-4</v>
      </c>
      <c r="E391" s="40">
        <f>Pressure!H391</f>
        <v>111.95687429327049</v>
      </c>
      <c r="F391" s="10">
        <f t="shared" si="42"/>
        <v>4.25</v>
      </c>
      <c r="G391" s="4">
        <f t="shared" si="41"/>
        <v>101000</v>
      </c>
      <c r="H391" s="42">
        <f t="shared" si="43"/>
        <v>2.597074865426384</v>
      </c>
      <c r="I391" s="10">
        <f t="shared" si="44"/>
        <v>1.0407630524020726</v>
      </c>
      <c r="J391" s="4">
        <f t="shared" si="45"/>
        <v>130.74243232554346</v>
      </c>
      <c r="K391" s="4">
        <f t="shared" si="46"/>
        <v>29.39221085507474</v>
      </c>
      <c r="L391" s="42">
        <f>Pressure!Q391</f>
        <v>0.7946803624874742</v>
      </c>
      <c r="M391" s="10">
        <f t="shared" si="48"/>
        <v>0.2743956258516897</v>
      </c>
      <c r="N391" s="10">
        <f t="shared" si="47"/>
        <v>2.5616829820695148</v>
      </c>
    </row>
    <row r="392" spans="3:14">
      <c r="C392" s="4">
        <f>Pressure!AB392*1000000</f>
        <v>1122339.5109604199</v>
      </c>
      <c r="D392" s="78">
        <f>Pressure!I392</f>
        <v>1.1195687429327048E-4</v>
      </c>
      <c r="E392" s="40">
        <f>Pressure!H392</f>
        <v>111.95687429327049</v>
      </c>
      <c r="F392" s="10">
        <f t="shared" si="42"/>
        <v>4.25</v>
      </c>
      <c r="G392" s="4">
        <f t="shared" si="41"/>
        <v>101000</v>
      </c>
      <c r="H392" s="42">
        <f t="shared" si="43"/>
        <v>2.597538651249395</v>
      </c>
      <c r="I392" s="10">
        <f t="shared" si="44"/>
        <v>1.0408105582546217</v>
      </c>
      <c r="J392" s="4">
        <f t="shared" si="45"/>
        <v>130.78161806647094</v>
      </c>
      <c r="K392" s="4">
        <f t="shared" si="46"/>
        <v>29.401020202884524</v>
      </c>
      <c r="L392" s="42">
        <f>Pressure!Q392</f>
        <v>0.79677925751029133</v>
      </c>
      <c r="M392" s="10">
        <f t="shared" si="48"/>
        <v>0.27445576385738718</v>
      </c>
      <c r="N392" s="10">
        <f t="shared" si="47"/>
        <v>2.5616829820695148</v>
      </c>
    </row>
    <row r="393" spans="3:14">
      <c r="C393" s="4">
        <f>Pressure!AB393*1000000</f>
        <v>1122622.575400006</v>
      </c>
      <c r="D393" s="78">
        <f>Pressure!I393</f>
        <v>1.1195687429327048E-4</v>
      </c>
      <c r="E393" s="40">
        <f>Pressure!H393</f>
        <v>111.95687429327049</v>
      </c>
      <c r="F393" s="10">
        <f t="shared" si="42"/>
        <v>4.25</v>
      </c>
      <c r="G393" s="4">
        <f t="shared" si="41"/>
        <v>101000</v>
      </c>
      <c r="H393" s="42">
        <f t="shared" si="43"/>
        <v>2.5979991546372023</v>
      </c>
      <c r="I393" s="10">
        <f t="shared" si="44"/>
        <v>1.0408577144938036</v>
      </c>
      <c r="J393" s="4">
        <f t="shared" si="45"/>
        <v>130.82052925091011</v>
      </c>
      <c r="K393" s="4">
        <f t="shared" si="46"/>
        <v>29.409767827640419</v>
      </c>
      <c r="L393" s="42">
        <f>Pressure!Q393</f>
        <v>0.7988779824561788</v>
      </c>
      <c r="M393" s="10">
        <f t="shared" si="48"/>
        <v>0.27451547623635902</v>
      </c>
      <c r="N393" s="10">
        <f t="shared" si="47"/>
        <v>2.5616829820695148</v>
      </c>
    </row>
    <row r="394" spans="3:14">
      <c r="C394" s="4">
        <f>Pressure!AB394*1000000</f>
        <v>1122903.6342290745</v>
      </c>
      <c r="D394" s="78">
        <f>Pressure!I394</f>
        <v>1.1195687429327048E-4</v>
      </c>
      <c r="E394" s="40">
        <f>Pressure!H394</f>
        <v>111.95687429327049</v>
      </c>
      <c r="F394" s="10">
        <f t="shared" si="42"/>
        <v>4.25</v>
      </c>
      <c r="G394" s="4">
        <f t="shared" si="41"/>
        <v>101000</v>
      </c>
      <c r="H394" s="42">
        <f t="shared" si="43"/>
        <v>2.5984563750687637</v>
      </c>
      <c r="I394" s="10">
        <f t="shared" si="44"/>
        <v>1.0409045213584567</v>
      </c>
      <c r="J394" s="4">
        <f t="shared" si="45"/>
        <v>130.85916577522448</v>
      </c>
      <c r="K394" s="4">
        <f t="shared" si="46"/>
        <v>29.418453706043902</v>
      </c>
      <c r="L394" s="42">
        <f>Pressure!Q394</f>
        <v>0.8009765385777341</v>
      </c>
      <c r="M394" s="10">
        <f t="shared" si="48"/>
        <v>0.27457476294190875</v>
      </c>
      <c r="N394" s="10">
        <f t="shared" si="47"/>
        <v>2.5616829820695148</v>
      </c>
    </row>
    <row r="395" spans="3:14">
      <c r="C395" s="4">
        <f>Pressure!AB395*1000000</f>
        <v>1123182.6868623148</v>
      </c>
      <c r="D395" s="78">
        <f>Pressure!I395</f>
        <v>1.1195687429327048E-4</v>
      </c>
      <c r="E395" s="40">
        <f>Pressure!H395</f>
        <v>111.95687429327049</v>
      </c>
      <c r="F395" s="10">
        <f t="shared" si="42"/>
        <v>4.25</v>
      </c>
      <c r="G395" s="4">
        <f t="shared" si="41"/>
        <v>101000</v>
      </c>
      <c r="H395" s="42">
        <f t="shared" si="43"/>
        <v>2.5989103120263044</v>
      </c>
      <c r="I395" s="10">
        <f t="shared" si="44"/>
        <v>1.0409509790854827</v>
      </c>
      <c r="J395" s="4">
        <f t="shared" si="45"/>
        <v>130.89752753647988</v>
      </c>
      <c r="K395" s="4">
        <f t="shared" si="46"/>
        <v>29.427077814954337</v>
      </c>
      <c r="L395" s="42">
        <f>Pressure!Q395</f>
        <v>0.80307492712667983</v>
      </c>
      <c r="M395" s="10">
        <f t="shared" si="48"/>
        <v>0.27463362392758972</v>
      </c>
      <c r="N395" s="10">
        <f t="shared" si="47"/>
        <v>2.5616829820695148</v>
      </c>
    </row>
    <row r="396" spans="3:14">
      <c r="C396" s="4">
        <f>Pressure!AB396*1000000</f>
        <v>1123459.7327183983</v>
      </c>
      <c r="D396" s="78">
        <f>Pressure!I396</f>
        <v>1.1195687429327048E-4</v>
      </c>
      <c r="E396" s="40">
        <f>Pressure!H396</f>
        <v>111.95687429327049</v>
      </c>
      <c r="F396" s="10">
        <f t="shared" si="42"/>
        <v>4.25</v>
      </c>
      <c r="G396" s="4">
        <f t="shared" si="41"/>
        <v>101000</v>
      </c>
      <c r="H396" s="42">
        <f t="shared" si="43"/>
        <v>2.599360964995419</v>
      </c>
      <c r="I396" s="10">
        <f t="shared" si="44"/>
        <v>1.0409970879098605</v>
      </c>
      <c r="J396" s="4">
        <f t="shared" si="45"/>
        <v>130.93561443245233</v>
      </c>
      <c r="K396" s="4">
        <f t="shared" si="46"/>
        <v>29.435640131390748</v>
      </c>
      <c r="L396" s="42">
        <f>Pressure!Q396</f>
        <v>0.80517314935387063</v>
      </c>
      <c r="M396" s="10">
        <f t="shared" si="48"/>
        <v>0.27469205914720951</v>
      </c>
      <c r="N396" s="10">
        <f t="shared" si="47"/>
        <v>2.5616829820695148</v>
      </c>
    </row>
    <row r="397" spans="3:14">
      <c r="C397" s="4">
        <f>Pressure!AB397*1000000</f>
        <v>1123734.7712199683</v>
      </c>
      <c r="D397" s="78">
        <f>Pressure!I397</f>
        <v>1.1195687429327048E-4</v>
      </c>
      <c r="E397" s="40">
        <f>Pressure!H397</f>
        <v>111.95687429327049</v>
      </c>
      <c r="F397" s="10">
        <f t="shared" si="42"/>
        <v>4.25</v>
      </c>
      <c r="G397" s="4">
        <f t="shared" si="41"/>
        <v>101000</v>
      </c>
      <c r="H397" s="42">
        <f t="shared" si="43"/>
        <v>2.5998083334650426</v>
      </c>
      <c r="I397" s="10">
        <f t="shared" si="44"/>
        <v>1.0410428480646476</v>
      </c>
      <c r="J397" s="4">
        <f t="shared" si="45"/>
        <v>130.97342636162671</v>
      </c>
      <c r="K397" s="4">
        <f t="shared" si="46"/>
        <v>29.444140632531521</v>
      </c>
      <c r="L397" s="42">
        <f>Pressure!Q397</f>
        <v>0.80727120650930051</v>
      </c>
      <c r="M397" s="10">
        <f t="shared" si="48"/>
        <v>0.27475006855489664</v>
      </c>
      <c r="N397" s="10">
        <f t="shared" si="47"/>
        <v>2.5616829820695148</v>
      </c>
    </row>
    <row r="398" spans="3:14">
      <c r="C398" s="4">
        <f>Pressure!AB398*1000000</f>
        <v>1124007.8017935748</v>
      </c>
      <c r="D398" s="78">
        <f>Pressure!I398</f>
        <v>1.1195687429327048E-4</v>
      </c>
      <c r="E398" s="40">
        <f>Pressure!H398</f>
        <v>111.95687429327049</v>
      </c>
      <c r="F398" s="10">
        <f t="shared" si="42"/>
        <v>4.25</v>
      </c>
      <c r="G398" s="4">
        <f t="shared" si="41"/>
        <v>101000</v>
      </c>
      <c r="H398" s="42">
        <f t="shared" si="43"/>
        <v>2.6002524169273555</v>
      </c>
      <c r="I398" s="10">
        <f t="shared" si="44"/>
        <v>1.0410882597809734</v>
      </c>
      <c r="J398" s="4">
        <f t="shared" si="45"/>
        <v>131.01096322318756</v>
      </c>
      <c r="K398" s="4">
        <f t="shared" si="46"/>
        <v>29.452579295712326</v>
      </c>
      <c r="L398" s="42">
        <f>Pressure!Q398</f>
        <v>0.8093690998421097</v>
      </c>
      <c r="M398" s="10">
        <f t="shared" si="48"/>
        <v>0.27480765210503316</v>
      </c>
      <c r="N398" s="10">
        <f t="shared" si="47"/>
        <v>2.5616829820695148</v>
      </c>
    </row>
    <row r="399" spans="3:14">
      <c r="C399" s="4">
        <f>Pressure!AB399*1000000</f>
        <v>1124278.8238697601</v>
      </c>
      <c r="D399" s="78">
        <f>Pressure!I399</f>
        <v>1.1195687429327048E-4</v>
      </c>
      <c r="E399" s="40">
        <f>Pressure!H399</f>
        <v>111.95687429327049</v>
      </c>
      <c r="F399" s="10">
        <f t="shared" si="42"/>
        <v>4.25</v>
      </c>
      <c r="G399" s="4">
        <f t="shared" si="41"/>
        <v>101000</v>
      </c>
      <c r="H399" s="42">
        <f t="shared" si="43"/>
        <v>2.600693214877916</v>
      </c>
      <c r="I399" s="10">
        <f t="shared" si="44"/>
        <v>1.0411333232880575</v>
      </c>
      <c r="J399" s="4">
        <f t="shared" si="45"/>
        <v>131.04822491703115</v>
      </c>
      <c r="K399" s="4">
        <f t="shared" si="46"/>
        <v>29.460956098428838</v>
      </c>
      <c r="L399" s="42">
        <f>Pressure!Q399</f>
        <v>0.81146683060059166</v>
      </c>
      <c r="M399" s="10">
        <f t="shared" si="48"/>
        <v>0.27486480975227429</v>
      </c>
      <c r="N399" s="10">
        <f t="shared" si="47"/>
        <v>2.5616829820695148</v>
      </c>
    </row>
    <row r="400" spans="3:14">
      <c r="C400" s="4">
        <f>Pressure!AB400*1000000</f>
        <v>1124547.8368830213</v>
      </c>
      <c r="D400" s="78">
        <f>Pressure!I400</f>
        <v>1.1195687429327048E-4</v>
      </c>
      <c r="E400" s="40">
        <f>Pressure!H400</f>
        <v>111.95687429327049</v>
      </c>
      <c r="F400" s="10">
        <f t="shared" si="42"/>
        <v>4.25</v>
      </c>
      <c r="G400" s="4">
        <f t="shared" si="41"/>
        <v>101000</v>
      </c>
      <c r="H400" s="42">
        <f t="shared" si="43"/>
        <v>2.6011307268155974</v>
      </c>
      <c r="I400" s="10">
        <f t="shared" si="44"/>
        <v>1.0411780388132068</v>
      </c>
      <c r="J400" s="4">
        <f t="shared" si="45"/>
        <v>131.08521134376005</v>
      </c>
      <c r="K400" s="4">
        <f t="shared" si="46"/>
        <v>29.469271018335519</v>
      </c>
      <c r="L400" s="42">
        <f>Pressure!Q400</f>
        <v>0.81356440003219999</v>
      </c>
      <c r="M400" s="10">
        <f t="shared" si="48"/>
        <v>0.27492154145154257</v>
      </c>
      <c r="N400" s="10">
        <f t="shared" si="47"/>
        <v>2.5616829820695148</v>
      </c>
    </row>
    <row r="401" spans="3:14">
      <c r="C401" s="4">
        <f>Pressure!AB401*1000000</f>
        <v>1124814.8402717866</v>
      </c>
      <c r="D401" s="78">
        <f>Pressure!I401</f>
        <v>1.1195687429327048E-4</v>
      </c>
      <c r="E401" s="40">
        <f>Pressure!H401</f>
        <v>111.95687429327049</v>
      </c>
      <c r="F401" s="10">
        <f t="shared" si="42"/>
        <v>4.25</v>
      </c>
      <c r="G401" s="4">
        <f t="shared" si="41"/>
        <v>101000</v>
      </c>
      <c r="H401" s="42">
        <f t="shared" si="43"/>
        <v>2.6015649522425535</v>
      </c>
      <c r="I401" s="10">
        <f t="shared" si="44"/>
        <v>1.0412224065818154</v>
      </c>
      <c r="J401" s="4">
        <f t="shared" si="45"/>
        <v>131.12192240467999</v>
      </c>
      <c r="K401" s="4">
        <f t="shared" si="46"/>
        <v>29.477524033244908</v>
      </c>
      <c r="L401" s="42">
        <f>Pressure!Q401</f>
        <v>0.81566180938355559</v>
      </c>
      <c r="M401" s="10">
        <f t="shared" si="48"/>
        <v>0.27497784715806406</v>
      </c>
      <c r="N401" s="10">
        <f t="shared" si="47"/>
        <v>2.5616829820695148</v>
      </c>
    </row>
    <row r="402" spans="3:14">
      <c r="C402" s="4">
        <f>Pressure!AB402*1000000</f>
        <v>1125079.8334784405</v>
      </c>
      <c r="D402" s="78">
        <f>Pressure!I402</f>
        <v>1.1195687429327048E-4</v>
      </c>
      <c r="E402" s="40">
        <f>Pressure!H402</f>
        <v>111.95687429327049</v>
      </c>
      <c r="F402" s="10">
        <f t="shared" si="42"/>
        <v>4.25</v>
      </c>
      <c r="G402" s="4">
        <f t="shared" si="41"/>
        <v>101000</v>
      </c>
      <c r="H402" s="42">
        <f t="shared" si="43"/>
        <v>2.6019958906642553</v>
      </c>
      <c r="I402" s="10">
        <f t="shared" si="44"/>
        <v>1.0412664268173735</v>
      </c>
      <c r="J402" s="4">
        <f t="shared" si="45"/>
        <v>131.15835800180338</v>
      </c>
      <c r="K402" s="4">
        <f t="shared" si="46"/>
        <v>29.485715121128408</v>
      </c>
      <c r="L402" s="42">
        <f>Pressure!Q402</f>
        <v>0.8177590599004535</v>
      </c>
      <c r="M402" s="10">
        <f t="shared" si="48"/>
        <v>0.27503372682731281</v>
      </c>
      <c r="N402" s="10">
        <f t="shared" si="47"/>
        <v>2.5616829820695148</v>
      </c>
    </row>
    <row r="403" spans="3:14">
      <c r="C403" s="4">
        <f>Pressure!AB403*1000000</f>
        <v>1125342.8159493047</v>
      </c>
      <c r="D403" s="78">
        <f>Pressure!I403</f>
        <v>1.1195687429327048E-4</v>
      </c>
      <c r="E403" s="40">
        <f>Pressure!H403</f>
        <v>111.95687429327049</v>
      </c>
      <c r="F403" s="10">
        <f t="shared" si="42"/>
        <v>4.25</v>
      </c>
      <c r="G403" s="4">
        <f t="shared" si="41"/>
        <v>101000</v>
      </c>
      <c r="H403" s="42">
        <f t="shared" si="43"/>
        <v>2.6024235415894634</v>
      </c>
      <c r="I403" s="10">
        <f t="shared" si="44"/>
        <v>1.0413100997414659</v>
      </c>
      <c r="J403" s="4">
        <f t="shared" si="45"/>
        <v>131.19451803784645</v>
      </c>
      <c r="K403" s="4">
        <f t="shared" si="46"/>
        <v>29.493844260115655</v>
      </c>
      <c r="L403" s="42">
        <f>Pressure!Q403</f>
        <v>0.81985615282786994</v>
      </c>
      <c r="M403" s="10">
        <f t="shared" si="48"/>
        <v>0.27508918041505631</v>
      </c>
      <c r="N403" s="10">
        <f t="shared" si="47"/>
        <v>2.5616829820695148</v>
      </c>
    </row>
    <row r="404" spans="3:14">
      <c r="C404" s="4">
        <f>Pressure!AB404*1000000</f>
        <v>1125603.787134659</v>
      </c>
      <c r="D404" s="78">
        <f>Pressure!I404</f>
        <v>1.1195687429327048E-4</v>
      </c>
      <c r="E404" s="40">
        <f>Pressure!H404</f>
        <v>111.95687429327049</v>
      </c>
      <c r="F404" s="10">
        <f t="shared" si="42"/>
        <v>4.25</v>
      </c>
      <c r="G404" s="4">
        <f t="shared" si="41"/>
        <v>101000</v>
      </c>
      <c r="H404" s="42">
        <f t="shared" si="43"/>
        <v>2.6028479045302571</v>
      </c>
      <c r="I404" s="10">
        <f t="shared" si="44"/>
        <v>1.0413534255737806</v>
      </c>
      <c r="J404" s="4">
        <f t="shared" si="45"/>
        <v>131.23040241623227</v>
      </c>
      <c r="K404" s="4">
        <f t="shared" si="46"/>
        <v>29.50191142849518</v>
      </c>
      <c r="L404" s="42">
        <f>Pressure!Q404</f>
        <v>0.82195308940996914</v>
      </c>
      <c r="M404" s="10">
        <f t="shared" si="48"/>
        <v>0.27514420787731458</v>
      </c>
      <c r="N404" s="10">
        <f t="shared" si="47"/>
        <v>2.5616829820695148</v>
      </c>
    </row>
    <row r="405" spans="3:14">
      <c r="C405" s="4">
        <f>Pressure!AB405*1000000</f>
        <v>1125862.7464886815</v>
      </c>
      <c r="D405" s="78">
        <f>Pressure!I405</f>
        <v>1.1195687429327048E-4</v>
      </c>
      <c r="E405" s="40">
        <f>Pressure!H405</f>
        <v>111.95687429327049</v>
      </c>
      <c r="F405" s="10">
        <f t="shared" si="42"/>
        <v>4.25</v>
      </c>
      <c r="G405" s="4">
        <f t="shared" si="41"/>
        <v>101000</v>
      </c>
      <c r="H405" s="42">
        <f t="shared" si="43"/>
        <v>2.603268979001939</v>
      </c>
      <c r="I405" s="10">
        <f t="shared" si="44"/>
        <v>1.0413964045321025</v>
      </c>
      <c r="J405" s="4">
        <f t="shared" si="45"/>
        <v>131.26601104108258</v>
      </c>
      <c r="K405" s="4">
        <f t="shared" si="46"/>
        <v>29.509916604712597</v>
      </c>
      <c r="L405" s="42">
        <f>Pressure!Q405</f>
        <v>0.82404987089011028</v>
      </c>
      <c r="M405" s="10">
        <f t="shared" si="48"/>
        <v>0.27519880917038475</v>
      </c>
      <c r="N405" s="10">
        <f t="shared" si="47"/>
        <v>2.5616829820695148</v>
      </c>
    </row>
    <row r="406" spans="3:14">
      <c r="C406" s="4">
        <f>Pressure!AB406*1000000</f>
        <v>1126119.6934695756</v>
      </c>
      <c r="D406" s="78">
        <f>Pressure!I406</f>
        <v>1.1195687429327048E-4</v>
      </c>
      <c r="E406" s="40">
        <f>Pressure!H406</f>
        <v>111.95687429327049</v>
      </c>
      <c r="F406" s="10">
        <f t="shared" si="42"/>
        <v>4.25</v>
      </c>
      <c r="G406" s="4">
        <f t="shared" si="41"/>
        <v>101000</v>
      </c>
      <c r="H406" s="42">
        <f t="shared" si="43"/>
        <v>2.6036867645232409</v>
      </c>
      <c r="I406" s="10">
        <f t="shared" si="44"/>
        <v>1.0414390368323372</v>
      </c>
      <c r="J406" s="4">
        <f t="shared" si="45"/>
        <v>131.30134381723508</v>
      </c>
      <c r="K406" s="4">
        <f t="shared" si="46"/>
        <v>29.51785976737446</v>
      </c>
      <c r="L406" s="42">
        <f>Pressure!Q406</f>
        <v>0.82614649851085475</v>
      </c>
      <c r="M406" s="10">
        <f t="shared" si="48"/>
        <v>0.27525298425088224</v>
      </c>
      <c r="N406" s="10">
        <f t="shared" si="47"/>
        <v>2.5616829820695148</v>
      </c>
    </row>
    <row r="407" spans="3:14">
      <c r="C407" s="4">
        <f>Pressure!AB407*1000000</f>
        <v>1126374.6275393979</v>
      </c>
      <c r="D407" s="78">
        <f>Pressure!I407</f>
        <v>1.1195687429327048E-4</v>
      </c>
      <c r="E407" s="40">
        <f>Pressure!H407</f>
        <v>111.95687429327049</v>
      </c>
      <c r="F407" s="10">
        <f t="shared" si="42"/>
        <v>4.25</v>
      </c>
      <c r="G407" s="4">
        <f t="shared" si="41"/>
        <v>101000</v>
      </c>
      <c r="H407" s="42">
        <f t="shared" si="43"/>
        <v>2.6041012606160425</v>
      </c>
      <c r="I407" s="10">
        <f t="shared" si="44"/>
        <v>1.0414813226884863</v>
      </c>
      <c r="J407" s="4">
        <f t="shared" si="45"/>
        <v>131.33640065021982</v>
      </c>
      <c r="K407" s="4">
        <f t="shared" si="46"/>
        <v>29.525740895242979</v>
      </c>
      <c r="L407" s="42">
        <f>Pressure!Q407</f>
        <v>0.82824297351397247</v>
      </c>
      <c r="M407" s="10">
        <f t="shared" si="48"/>
        <v>0.27530673307561859</v>
      </c>
      <c r="N407" s="10">
        <f t="shared" si="47"/>
        <v>2.5616829820695148</v>
      </c>
    </row>
    <row r="408" spans="3:14">
      <c r="C408" s="4">
        <f>Pressure!AB408*1000000</f>
        <v>1126627.5481641777</v>
      </c>
      <c r="D408" s="78">
        <f>Pressure!I408</f>
        <v>1.1195687429327048E-4</v>
      </c>
      <c r="E408" s="40">
        <f>Pressure!H408</f>
        <v>111.95687429327049</v>
      </c>
      <c r="F408" s="10">
        <f t="shared" si="42"/>
        <v>4.25</v>
      </c>
      <c r="G408" s="4">
        <f t="shared" si="41"/>
        <v>101000</v>
      </c>
      <c r="H408" s="42">
        <f t="shared" si="43"/>
        <v>2.604512466805569</v>
      </c>
      <c r="I408" s="10">
        <f t="shared" si="44"/>
        <v>1.0415232623126713</v>
      </c>
      <c r="J408" s="4">
        <f t="shared" si="45"/>
        <v>131.37118144627573</v>
      </c>
      <c r="K408" s="4">
        <f t="shared" si="46"/>
        <v>29.533559967239722</v>
      </c>
      <c r="L408" s="42">
        <f>Pressure!Q408</f>
        <v>0.8303392971404493</v>
      </c>
      <c r="M408" s="10">
        <f t="shared" si="48"/>
        <v>0.27536005560174204</v>
      </c>
      <c r="N408" s="10">
        <f t="shared" si="47"/>
        <v>2.5616829820695148</v>
      </c>
    </row>
    <row r="409" spans="3:14">
      <c r="C409" s="4">
        <f>Pressure!AB409*1000000</f>
        <v>1126878.4548138855</v>
      </c>
      <c r="D409" s="78">
        <f>Pressure!I409</f>
        <v>1.1195687429327048E-4</v>
      </c>
      <c r="E409" s="40">
        <f>Pressure!H409</f>
        <v>111.95687429327049</v>
      </c>
      <c r="F409" s="10">
        <f t="shared" si="42"/>
        <v>4.25</v>
      </c>
      <c r="G409" s="4">
        <f t="shared" si="41"/>
        <v>101000</v>
      </c>
      <c r="H409" s="42">
        <f t="shared" si="43"/>
        <v>2.6049203826203313</v>
      </c>
      <c r="I409" s="10">
        <f t="shared" si="44"/>
        <v>1.0415648559151316</v>
      </c>
      <c r="J409" s="4">
        <f t="shared" si="45"/>
        <v>131.40568611234613</v>
      </c>
      <c r="K409" s="4">
        <f t="shared" si="46"/>
        <v>29.541316962444615</v>
      </c>
      <c r="L409" s="42">
        <f>Pressure!Q409</f>
        <v>0.8324354706304935</v>
      </c>
      <c r="M409" s="10">
        <f t="shared" si="48"/>
        <v>0.27541295178662029</v>
      </c>
      <c r="N409" s="10">
        <f t="shared" si="47"/>
        <v>2.5616829820695148</v>
      </c>
    </row>
    <row r="410" spans="3:14">
      <c r="C410" s="4">
        <f>Pressure!AB410*1000000</f>
        <v>1127127.3469623972</v>
      </c>
      <c r="D410" s="78">
        <f>Pressure!I410</f>
        <v>1.1195687429327048E-4</v>
      </c>
      <c r="E410" s="40">
        <f>Pressure!H410</f>
        <v>111.95687429327049</v>
      </c>
      <c r="F410" s="10">
        <f t="shared" si="42"/>
        <v>4.25</v>
      </c>
      <c r="G410" s="4">
        <f t="shared" si="41"/>
        <v>101000</v>
      </c>
      <c r="H410" s="42">
        <f t="shared" si="43"/>
        <v>2.605325007592076</v>
      </c>
      <c r="I410" s="10">
        <f t="shared" si="44"/>
        <v>1.0416061037042204</v>
      </c>
      <c r="J410" s="4">
        <f t="shared" si="45"/>
        <v>131.43991455607377</v>
      </c>
      <c r="K410" s="4">
        <f t="shared" si="46"/>
        <v>29.549011860094819</v>
      </c>
      <c r="L410" s="42">
        <f>Pressure!Q410</f>
        <v>0.8345314952235432</v>
      </c>
      <c r="M410" s="10">
        <f t="shared" si="48"/>
        <v>0.27546542158796372</v>
      </c>
      <c r="N410" s="10">
        <f t="shared" si="47"/>
        <v>2.5616829820695148</v>
      </c>
    </row>
    <row r="411" spans="3:14">
      <c r="C411" s="4">
        <f>Pressure!AB411*1000000</f>
        <v>1127374.2240875463</v>
      </c>
      <c r="D411" s="78">
        <f>Pressure!I411</f>
        <v>1.1195687429327048E-4</v>
      </c>
      <c r="E411" s="40">
        <f>Pressure!H411</f>
        <v>111.95687429327049</v>
      </c>
      <c r="F411" s="10">
        <f t="shared" si="42"/>
        <v>4.25</v>
      </c>
      <c r="G411" s="4">
        <f t="shared" si="41"/>
        <v>101000</v>
      </c>
      <c r="H411" s="42">
        <f t="shared" si="43"/>
        <v>2.6057263412558633</v>
      </c>
      <c r="I411" s="10">
        <f t="shared" si="44"/>
        <v>1.0416470058864198</v>
      </c>
      <c r="J411" s="4">
        <f t="shared" si="45"/>
        <v>131.47386668580822</v>
      </c>
      <c r="K411" s="4">
        <f t="shared" si="46"/>
        <v>29.556644639586398</v>
      </c>
      <c r="L411" s="42">
        <f>Pressure!Q411</f>
        <v>0.83662737215827254</v>
      </c>
      <c r="M411" s="10">
        <f t="shared" si="48"/>
        <v>0.27551746496366875</v>
      </c>
      <c r="N411" s="10">
        <f t="shared" si="47"/>
        <v>2.5616829820695148</v>
      </c>
    </row>
    <row r="412" spans="3:14">
      <c r="C412" s="4">
        <f>Pressure!AB412*1000000</f>
        <v>1127619.0856710719</v>
      </c>
      <c r="D412" s="78">
        <f>Pressure!I412</f>
        <v>1.1195687429327048E-4</v>
      </c>
      <c r="E412" s="40">
        <f>Pressure!H412</f>
        <v>111.95687429327049</v>
      </c>
      <c r="F412" s="10">
        <f t="shared" si="42"/>
        <v>4.25</v>
      </c>
      <c r="G412" s="4">
        <f t="shared" ref="G412:G475" si="49">IF(C412/(1+(k-1)/2*N412^2)^(k/(k-1))&lt;patm*1000000,patm*1000000,C412/(1+(k-1)/2*N412^2)^(k/(k-1)))</f>
        <v>101000</v>
      </c>
      <c r="H412" s="42">
        <f t="shared" si="43"/>
        <v>2.6061243831499907</v>
      </c>
      <c r="I412" s="10">
        <f t="shared" si="44"/>
        <v>1.0416875626663333</v>
      </c>
      <c r="J412" s="4">
        <f t="shared" si="45"/>
        <v>131.50754241059849</v>
      </c>
      <c r="K412" s="4">
        <f t="shared" si="46"/>
        <v>29.564215280472663</v>
      </c>
      <c r="L412" s="42">
        <f>Pressure!Q412</f>
        <v>0.83872310267259909</v>
      </c>
      <c r="M412" s="10">
        <f t="shared" si="48"/>
        <v>0.27556908187196583</v>
      </c>
      <c r="N412" s="10">
        <f t="shared" si="47"/>
        <v>2.5616829820695148</v>
      </c>
    </row>
    <row r="413" spans="3:14">
      <c r="C413" s="4">
        <f>Pressure!AB413*1000000</f>
        <v>1127861.931198678</v>
      </c>
      <c r="D413" s="78">
        <f>Pressure!I413</f>
        <v>1.1195687429327048E-4</v>
      </c>
      <c r="E413" s="40">
        <f>Pressure!H413</f>
        <v>111.95687429327049</v>
      </c>
      <c r="F413" s="10">
        <f t="shared" ref="F413:F476" si="50">aexit/E413</f>
        <v>4.25</v>
      </c>
      <c r="G413" s="4">
        <f t="shared" si="49"/>
        <v>101000</v>
      </c>
      <c r="H413" s="42">
        <f t="shared" ref="H413:H476" si="51">1/(((k+1)/2)^(1/(k-1))*(patm*1000000/C413)^(1/k)*SQRT((k+1)/(k-1)*(1-(patm*1000000/C413)^((k-1)/k))))</f>
        <v>2.6065191328160742</v>
      </c>
      <c r="I413" s="10">
        <f t="shared" ref="I413:I476" si="52">etanoz*SQRT(2*k^2/(k-1)*(2/(k+1))^((k+1)/(k-1))*(1-(G413/C413)^((k-1)/k)))+(G413-patm*1000000)/C413*(aexit/E413)</f>
        <v>1.0417277742466993</v>
      </c>
      <c r="J413" s="4">
        <f t="shared" ref="J413:J476" si="53">I413*D413*C413</f>
        <v>131.54094164020125</v>
      </c>
      <c r="K413" s="4">
        <f t="shared" ref="K413:K474" si="54">J413/4.4482</f>
        <v>29.571723762466</v>
      </c>
      <c r="L413" s="42">
        <f>Pressure!Q413</f>
        <v>0.84081868800369042</v>
      </c>
      <c r="M413" s="10">
        <f t="shared" si="48"/>
        <v>0.27562027227133407</v>
      </c>
      <c r="N413" s="10">
        <f t="shared" si="47"/>
        <v>2.5616829820695148</v>
      </c>
    </row>
    <row r="414" spans="3:14">
      <c r="C414" s="4">
        <f>Pressure!AB414*1000000</f>
        <v>1128102.7601599379</v>
      </c>
      <c r="D414" s="78">
        <f>Pressure!I414</f>
        <v>1.1195687429327048E-4</v>
      </c>
      <c r="E414" s="40">
        <f>Pressure!H414</f>
        <v>111.95687429327049</v>
      </c>
      <c r="F414" s="10">
        <f t="shared" si="50"/>
        <v>4.25</v>
      </c>
      <c r="G414" s="4">
        <f t="shared" si="49"/>
        <v>101000</v>
      </c>
      <c r="H414" s="42">
        <f t="shared" si="51"/>
        <v>2.6069105897989089</v>
      </c>
      <c r="I414" s="10">
        <f t="shared" si="52"/>
        <v>1.0417676408283794</v>
      </c>
      <c r="J414" s="4">
        <f t="shared" si="53"/>
        <v>131.57406428506781</v>
      </c>
      <c r="K414" s="4">
        <f t="shared" si="54"/>
        <v>29.579170065434965</v>
      </c>
      <c r="L414" s="42">
        <f>Pressure!Q414</f>
        <v>0.84291412938797095</v>
      </c>
      <c r="M414" s="10">
        <f t="shared" si="48"/>
        <v>0.27567103612051252</v>
      </c>
      <c r="N414" s="10">
        <f t="shared" ref="N414:N477" si="55">N413-1/834*(me-mef)</f>
        <v>2.5616829820695148</v>
      </c>
    </row>
    <row r="415" spans="3:14">
      <c r="C415" s="4">
        <f>Pressure!AB415*1000000</f>
        <v>1128341.5720483921</v>
      </c>
      <c r="D415" s="78">
        <f>Pressure!I415</f>
        <v>1.1195687429327048E-4</v>
      </c>
      <c r="E415" s="40">
        <f>Pressure!H415</f>
        <v>111.95687429327049</v>
      </c>
      <c r="F415" s="10">
        <f t="shared" si="50"/>
        <v>4.25</v>
      </c>
      <c r="G415" s="4">
        <f t="shared" si="49"/>
        <v>101000</v>
      </c>
      <c r="H415" s="42">
        <f t="shared" si="51"/>
        <v>2.6072987536466146</v>
      </c>
      <c r="I415" s="10">
        <f t="shared" si="52"/>
        <v>1.0418071626103766</v>
      </c>
      <c r="J415" s="4">
        <f t="shared" si="53"/>
        <v>131.60691025635728</v>
      </c>
      <c r="K415" s="4">
        <f t="shared" si="54"/>
        <v>29.58655416940724</v>
      </c>
      <c r="L415" s="42">
        <f>Pressure!Q415</f>
        <v>0.845009428061129</v>
      </c>
      <c r="M415" s="10">
        <f t="shared" si="48"/>
        <v>0.27572137337854558</v>
      </c>
      <c r="N415" s="10">
        <f t="shared" si="55"/>
        <v>2.5616829820695148</v>
      </c>
    </row>
    <row r="416" spans="3:14">
      <c r="C416" s="4">
        <f>Pressure!AB416*1000000</f>
        <v>1128578.3663614898</v>
      </c>
      <c r="D416" s="78">
        <f>Pressure!I416</f>
        <v>1.1195687429327048E-4</v>
      </c>
      <c r="E416" s="40">
        <f>Pressure!H416</f>
        <v>111.95687429327049</v>
      </c>
      <c r="F416" s="10">
        <f t="shared" si="50"/>
        <v>4.25</v>
      </c>
      <c r="G416" s="4">
        <f t="shared" si="49"/>
        <v>101000</v>
      </c>
      <c r="H416" s="42">
        <f t="shared" si="51"/>
        <v>2.6076836239105496</v>
      </c>
      <c r="I416" s="10">
        <f t="shared" si="52"/>
        <v>1.0418463397898301</v>
      </c>
      <c r="J416" s="4">
        <f t="shared" si="53"/>
        <v>131.63947946592867</v>
      </c>
      <c r="K416" s="4">
        <f t="shared" si="54"/>
        <v>29.593876054567843</v>
      </c>
      <c r="L416" s="42">
        <f>Pressure!Q416</f>
        <v>0.84710458525812327</v>
      </c>
      <c r="M416" s="10">
        <f t="shared" si="48"/>
        <v>0.27577128400470269</v>
      </c>
      <c r="N416" s="10">
        <f t="shared" si="55"/>
        <v>2.5616829820695148</v>
      </c>
    </row>
    <row r="417" spans="3:14">
      <c r="C417" s="4">
        <f>Pressure!AB417*1000000</f>
        <v>1128813.1426006085</v>
      </c>
      <c r="D417" s="78">
        <f>Pressure!I417</f>
        <v>1.1195687429327048E-4</v>
      </c>
      <c r="E417" s="40">
        <f>Pressure!H417</f>
        <v>111.95687429327049</v>
      </c>
      <c r="F417" s="10">
        <f t="shared" si="50"/>
        <v>4.25</v>
      </c>
      <c r="G417" s="4">
        <f t="shared" si="49"/>
        <v>101000</v>
      </c>
      <c r="H417" s="42">
        <f t="shared" si="51"/>
        <v>2.6080652001453348</v>
      </c>
      <c r="I417" s="10">
        <f t="shared" si="52"/>
        <v>1.0418851725620213</v>
      </c>
      <c r="J417" s="4">
        <f t="shared" si="53"/>
        <v>131.67177182634384</v>
      </c>
      <c r="K417" s="4">
        <f t="shared" si="54"/>
        <v>29.6011357012598</v>
      </c>
      <c r="L417" s="42">
        <f>Pressure!Q417</f>
        <v>0.8491996022131898</v>
      </c>
      <c r="M417" s="10">
        <f t="shared" si="48"/>
        <v>0.27582076795854749</v>
      </c>
      <c r="N417" s="10">
        <f t="shared" si="55"/>
        <v>2.5616829820695148</v>
      </c>
    </row>
    <row r="418" spans="3:14">
      <c r="C418" s="4">
        <f>Pressure!AB418*1000000</f>
        <v>1129045.9002710104</v>
      </c>
      <c r="D418" s="78">
        <f>Pressure!I418</f>
        <v>1.1195687429327048E-4</v>
      </c>
      <c r="E418" s="40">
        <f>Pressure!H418</f>
        <v>111.95687429327049</v>
      </c>
      <c r="F418" s="10">
        <f t="shared" si="50"/>
        <v>4.25</v>
      </c>
      <c r="G418" s="4">
        <f t="shared" si="49"/>
        <v>101000</v>
      </c>
      <c r="H418" s="42">
        <f t="shared" si="51"/>
        <v>2.6084434819087892</v>
      </c>
      <c r="I418" s="10">
        <f t="shared" si="52"/>
        <v>1.0419236611203695</v>
      </c>
      <c r="J418" s="4">
        <f t="shared" si="53"/>
        <v>131.70378725086101</v>
      </c>
      <c r="K418" s="4">
        <f t="shared" si="54"/>
        <v>29.608333089982693</v>
      </c>
      <c r="L418" s="42">
        <f>Pressure!Q418</f>
        <v>0.85129448015984877</v>
      </c>
      <c r="M418" s="10">
        <f t="shared" si="48"/>
        <v>0.27586982519990638</v>
      </c>
      <c r="N418" s="10">
        <f t="shared" si="55"/>
        <v>2.5616829820695148</v>
      </c>
    </row>
    <row r="419" spans="3:14">
      <c r="C419" s="4">
        <f>Pressure!AB419*1000000</f>
        <v>1129276.6388819108</v>
      </c>
      <c r="D419" s="78">
        <f>Pressure!I419</f>
        <v>1.1195687429327048E-4</v>
      </c>
      <c r="E419" s="40">
        <f>Pressure!H419</f>
        <v>111.95687429327049</v>
      </c>
      <c r="F419" s="10">
        <f t="shared" si="50"/>
        <v>4.25</v>
      </c>
      <c r="G419" s="4">
        <f t="shared" si="49"/>
        <v>101000</v>
      </c>
      <c r="H419" s="42">
        <f t="shared" si="51"/>
        <v>2.6088184687620344</v>
      </c>
      <c r="I419" s="10">
        <f t="shared" si="52"/>
        <v>1.0419618056564464</v>
      </c>
      <c r="J419" s="4">
        <f t="shared" si="53"/>
        <v>131.73552565344443</v>
      </c>
      <c r="K419" s="4">
        <f t="shared" si="54"/>
        <v>29.615468201394819</v>
      </c>
      <c r="L419" s="42">
        <f>Pressure!Q419</f>
        <v>0.85338922033091136</v>
      </c>
      <c r="M419" s="10">
        <f t="shared" si="48"/>
        <v>0.27591845568888829</v>
      </c>
      <c r="N419" s="10">
        <f t="shared" si="55"/>
        <v>2.5616829820695148</v>
      </c>
    </row>
    <row r="420" spans="3:14">
      <c r="C420" s="4">
        <f>Pressure!AB420*1000000</f>
        <v>1129505.3579464522</v>
      </c>
      <c r="D420" s="78">
        <f>Pressure!I420</f>
        <v>1.1195687429327048E-4</v>
      </c>
      <c r="E420" s="40">
        <f>Pressure!H420</f>
        <v>111.95687429327049</v>
      </c>
      <c r="F420" s="10">
        <f t="shared" si="50"/>
        <v>4.25</v>
      </c>
      <c r="G420" s="4">
        <f t="shared" si="49"/>
        <v>101000</v>
      </c>
      <c r="H420" s="42">
        <f t="shared" si="51"/>
        <v>2.6091901602694558</v>
      </c>
      <c r="I420" s="10">
        <f t="shared" si="52"/>
        <v>1.041999606359975</v>
      </c>
      <c r="J420" s="4">
        <f t="shared" si="53"/>
        <v>131.7669869487608</v>
      </c>
      <c r="K420" s="4">
        <f t="shared" si="54"/>
        <v>29.622541016312397</v>
      </c>
      <c r="L420" s="42">
        <f>Pressure!Q420</f>
        <v>0.85548382395848643</v>
      </c>
      <c r="M420" s="10">
        <f t="shared" si="48"/>
        <v>0.27596665938586307</v>
      </c>
      <c r="N420" s="10">
        <f t="shared" si="55"/>
        <v>2.5616829820695148</v>
      </c>
    </row>
    <row r="421" spans="3:14">
      <c r="C421" s="4">
        <f>Pressure!AB421*1000000</f>
        <v>1129732.0569816297</v>
      </c>
      <c r="D421" s="78">
        <f>Pressure!I421</f>
        <v>1.1195687429327048E-4</v>
      </c>
      <c r="E421" s="40">
        <f>Pressure!H421</f>
        <v>111.95687429327049</v>
      </c>
      <c r="F421" s="10">
        <f t="shared" si="50"/>
        <v>4.25</v>
      </c>
      <c r="G421" s="4">
        <f t="shared" si="49"/>
        <v>101000</v>
      </c>
      <c r="H421" s="42">
        <f t="shared" si="51"/>
        <v>2.6095585559985786</v>
      </c>
      <c r="I421" s="10">
        <f t="shared" si="52"/>
        <v>1.0420370634188212</v>
      </c>
      <c r="J421" s="4">
        <f t="shared" si="53"/>
        <v>131.79817105216907</v>
      </c>
      <c r="K421" s="4">
        <f t="shared" si="54"/>
        <v>29.629551515707266</v>
      </c>
      <c r="L421" s="42">
        <f>Pressure!Q421</f>
        <v>0.85757829227398719</v>
      </c>
      <c r="M421" s="10">
        <f t="shared" si="48"/>
        <v>0.27601443625144861</v>
      </c>
      <c r="N421" s="10">
        <f t="shared" si="55"/>
        <v>2.5616829820695148</v>
      </c>
    </row>
    <row r="422" spans="3:14">
      <c r="C422" s="4">
        <f>Pressure!AB422*1000000</f>
        <v>1129956.735508411</v>
      </c>
      <c r="D422" s="78">
        <f>Pressure!I422</f>
        <v>1.1195687429327048E-4</v>
      </c>
      <c r="E422" s="40">
        <f>Pressure!H422</f>
        <v>111.95687429327049</v>
      </c>
      <c r="F422" s="10">
        <f t="shared" si="50"/>
        <v>4.25</v>
      </c>
      <c r="G422" s="4">
        <f t="shared" si="49"/>
        <v>101000</v>
      </c>
      <c r="H422" s="42">
        <f t="shared" si="51"/>
        <v>2.6099236555202663</v>
      </c>
      <c r="I422" s="10">
        <f t="shared" si="52"/>
        <v>1.0420741770190154</v>
      </c>
      <c r="J422" s="4">
        <f t="shared" si="53"/>
        <v>131.82907787973673</v>
      </c>
      <c r="K422" s="4">
        <f t="shared" si="54"/>
        <v>29.636499680710564</v>
      </c>
      <c r="L422" s="42">
        <f>Pressure!Q422</f>
        <v>0.85967262650813803</v>
      </c>
      <c r="M422" s="10">
        <f t="shared" si="48"/>
        <v>0.27606178624654798</v>
      </c>
      <c r="N422" s="10">
        <f t="shared" si="55"/>
        <v>2.5616829820695148</v>
      </c>
    </row>
    <row r="423" spans="3:14">
      <c r="C423" s="4">
        <f>Pressure!AB423*1000000</f>
        <v>1130179.3930516574</v>
      </c>
      <c r="D423" s="78">
        <f>Pressure!I423</f>
        <v>1.1195687429327048E-4</v>
      </c>
      <c r="E423" s="40">
        <f>Pressure!H423</f>
        <v>111.95687429327049</v>
      </c>
      <c r="F423" s="10">
        <f t="shared" si="50"/>
        <v>4.25</v>
      </c>
      <c r="G423" s="4">
        <f t="shared" si="49"/>
        <v>101000</v>
      </c>
      <c r="H423" s="42">
        <f t="shared" si="51"/>
        <v>2.6102854584085868</v>
      </c>
      <c r="I423" s="10">
        <f t="shared" si="52"/>
        <v>1.0421109473447425</v>
      </c>
      <c r="J423" s="4">
        <f t="shared" si="53"/>
        <v>131.85970734822911</v>
      </c>
      <c r="K423" s="4">
        <f t="shared" si="54"/>
        <v>29.643385492610292</v>
      </c>
      <c r="L423" s="42">
        <f>Pressure!Q423</f>
        <v>0.86176682789098136</v>
      </c>
      <c r="M423" s="10">
        <f t="shared" si="48"/>
        <v>0.27610870933234199</v>
      </c>
      <c r="N423" s="10">
        <f t="shared" si="55"/>
        <v>2.5616829820695148</v>
      </c>
    </row>
    <row r="424" spans="3:14">
      <c r="C424" s="4">
        <f>Pressure!AB424*1000000</f>
        <v>1130400.0291400924</v>
      </c>
      <c r="D424" s="78">
        <f>Pressure!I424</f>
        <v>1.1195687429327048E-4</v>
      </c>
      <c r="E424" s="40">
        <f>Pressure!H424</f>
        <v>111.95687429327049</v>
      </c>
      <c r="F424" s="10">
        <f t="shared" si="50"/>
        <v>4.25</v>
      </c>
      <c r="G424" s="4">
        <f t="shared" si="49"/>
        <v>101000</v>
      </c>
      <c r="H424" s="42">
        <f t="shared" si="51"/>
        <v>2.6106439642407651</v>
      </c>
      <c r="I424" s="10">
        <f t="shared" si="52"/>
        <v>1.0421473745783414</v>
      </c>
      <c r="J424" s="4">
        <f t="shared" si="53"/>
        <v>131.89005937510501</v>
      </c>
      <c r="K424" s="4">
        <f t="shared" si="54"/>
        <v>29.650208932850369</v>
      </c>
      <c r="L424" s="42">
        <f>Pressure!Q424</f>
        <v>0.86386089765188423</v>
      </c>
      <c r="M424" s="10">
        <f t="shared" ref="M424:M473" si="56">(J424+J423)/2*(L424-L423)</f>
        <v>0.27615520547026035</v>
      </c>
      <c r="N424" s="10">
        <f t="shared" si="55"/>
        <v>2.5616829820695148</v>
      </c>
    </row>
    <row r="425" spans="3:14">
      <c r="C425" s="4">
        <f>Pressure!AB425*1000000</f>
        <v>1130618.6433064542</v>
      </c>
      <c r="D425" s="78">
        <f>Pressure!I425</f>
        <v>1.1195687429327048E-4</v>
      </c>
      <c r="E425" s="40">
        <f>Pressure!H425</f>
        <v>111.95687429327049</v>
      </c>
      <c r="F425" s="10">
        <f t="shared" si="50"/>
        <v>4.25</v>
      </c>
      <c r="G425" s="4">
        <f t="shared" si="49"/>
        <v>101000</v>
      </c>
      <c r="H425" s="42">
        <f t="shared" si="51"/>
        <v>2.6109991725974266</v>
      </c>
      <c r="I425" s="10">
        <f t="shared" si="52"/>
        <v>1.0421834589003303</v>
      </c>
      <c r="J425" s="4">
        <f t="shared" si="53"/>
        <v>131.92013387853751</v>
      </c>
      <c r="K425" s="4">
        <f t="shared" si="54"/>
        <v>29.656969983035275</v>
      </c>
      <c r="L425" s="42">
        <f>Pressure!Q425</f>
        <v>0.86595483701954501</v>
      </c>
      <c r="M425" s="10">
        <f t="shared" si="56"/>
        <v>0.27620127462200017</v>
      </c>
      <c r="N425" s="10">
        <f t="shared" si="55"/>
        <v>2.5616829820695148</v>
      </c>
    </row>
    <row r="426" spans="3:14">
      <c r="C426" s="4">
        <f>Pressure!AB426*1000000</f>
        <v>1130835.2350872473</v>
      </c>
      <c r="D426" s="78">
        <f>Pressure!I426</f>
        <v>1.1195687429327048E-4</v>
      </c>
      <c r="E426" s="40">
        <f>Pressure!H426</f>
        <v>111.95687429327049</v>
      </c>
      <c r="F426" s="10">
        <f t="shared" si="50"/>
        <v>4.25</v>
      </c>
      <c r="G426" s="4">
        <f t="shared" si="49"/>
        <v>101000</v>
      </c>
      <c r="H426" s="42">
        <f t="shared" si="51"/>
        <v>2.6113510830621971</v>
      </c>
      <c r="I426" s="10">
        <f t="shared" si="52"/>
        <v>1.0422192004893718</v>
      </c>
      <c r="J426" s="4">
        <f t="shared" si="53"/>
        <v>131.94993077738025</v>
      </c>
      <c r="K426" s="4">
        <f t="shared" si="54"/>
        <v>29.663668624922497</v>
      </c>
      <c r="L426" s="42">
        <f>Pressure!Q426</f>
        <v>0.86804864722200037</v>
      </c>
      <c r="M426" s="10">
        <f t="shared" si="56"/>
        <v>0.27624691674955798</v>
      </c>
      <c r="N426" s="10">
        <f t="shared" si="55"/>
        <v>2.5616829820695148</v>
      </c>
    </row>
    <row r="427" spans="3:14">
      <c r="C427" s="4">
        <f>Pressure!AB427*1000000</f>
        <v>1131049.8040229888</v>
      </c>
      <c r="D427" s="78">
        <f>Pressure!I427</f>
        <v>1.1195687429327048E-4</v>
      </c>
      <c r="E427" s="40">
        <f>Pressure!H427</f>
        <v>111.95687429327049</v>
      </c>
      <c r="F427" s="10">
        <f t="shared" si="50"/>
        <v>4.25</v>
      </c>
      <c r="G427" s="4">
        <f t="shared" si="49"/>
        <v>101000</v>
      </c>
      <c r="H427" s="42">
        <f t="shared" si="51"/>
        <v>2.6116996952221005</v>
      </c>
      <c r="I427" s="10">
        <f t="shared" si="52"/>
        <v>1.042254599522314</v>
      </c>
      <c r="J427" s="4">
        <f t="shared" si="53"/>
        <v>131.97944999120068</v>
      </c>
      <c r="K427" s="4">
        <f t="shared" si="54"/>
        <v>29.670304840429992</v>
      </c>
      <c r="L427" s="42">
        <f>Pressure!Q427</f>
        <v>0.87014232948663162</v>
      </c>
      <c r="M427" s="10">
        <f t="shared" si="56"/>
        <v>0.27629213181514262</v>
      </c>
      <c r="N427" s="10">
        <f t="shared" si="55"/>
        <v>2.5616829820695148</v>
      </c>
    </row>
    <row r="428" spans="3:14">
      <c r="C428" s="4">
        <f>Pressure!AB428*1000000</f>
        <v>1131262.3496580767</v>
      </c>
      <c r="D428" s="78">
        <f>Pressure!I428</f>
        <v>1.1195687429327048E-4</v>
      </c>
      <c r="E428" s="40">
        <f>Pressure!H428</f>
        <v>111.95687429327049</v>
      </c>
      <c r="F428" s="10">
        <f t="shared" si="50"/>
        <v>4.25</v>
      </c>
      <c r="G428" s="4">
        <f t="shared" si="49"/>
        <v>101000</v>
      </c>
      <c r="H428" s="42">
        <f t="shared" si="51"/>
        <v>2.612045008667347</v>
      </c>
      <c r="I428" s="10">
        <f t="shared" si="52"/>
        <v>1.0422896561741721</v>
      </c>
      <c r="J428" s="4">
        <f t="shared" si="53"/>
        <v>132.0086914402624</v>
      </c>
      <c r="K428" s="4">
        <f t="shared" si="54"/>
        <v>29.676878611632212</v>
      </c>
      <c r="L428" s="42">
        <f>Pressure!Q428</f>
        <v>0.87223588504017158</v>
      </c>
      <c r="M428" s="10">
        <f t="shared" si="56"/>
        <v>0.27633691978126607</v>
      </c>
      <c r="N428" s="10">
        <f t="shared" si="55"/>
        <v>2.5616829820695148</v>
      </c>
    </row>
    <row r="429" spans="3:14">
      <c r="C429" s="4">
        <f>Pressure!AB429*1000000</f>
        <v>1131472.8715407515</v>
      </c>
      <c r="D429" s="78">
        <f>Pressure!I429</f>
        <v>1.1195687429327048E-4</v>
      </c>
      <c r="E429" s="40">
        <f>Pressure!H429</f>
        <v>111.95687429327049</v>
      </c>
      <c r="F429" s="10">
        <f t="shared" si="50"/>
        <v>4.25</v>
      </c>
      <c r="G429" s="4">
        <f t="shared" si="49"/>
        <v>101000</v>
      </c>
      <c r="H429" s="42">
        <f t="shared" si="51"/>
        <v>2.6123870229912622</v>
      </c>
      <c r="I429" s="10">
        <f t="shared" si="52"/>
        <v>1.0423243706181262</v>
      </c>
      <c r="J429" s="4">
        <f t="shared" si="53"/>
        <v>132.0376550455197</v>
      </c>
      <c r="K429" s="4">
        <f t="shared" si="54"/>
        <v>29.683389920758891</v>
      </c>
      <c r="L429" s="42">
        <f>Pressure!Q429</f>
        <v>0.87432931510871137</v>
      </c>
      <c r="M429" s="10">
        <f t="shared" si="56"/>
        <v>0.27638128061070627</v>
      </c>
      <c r="N429" s="10">
        <f t="shared" si="55"/>
        <v>2.5616829820695148</v>
      </c>
    </row>
    <row r="430" spans="3:14">
      <c r="C430" s="4">
        <f>Pressure!AB430*1000000</f>
        <v>1131681.3692232163</v>
      </c>
      <c r="D430" s="78">
        <f>Pressure!I430</f>
        <v>1.1195687429327048E-4</v>
      </c>
      <c r="E430" s="40">
        <f>Pressure!H430</f>
        <v>111.95687429327049</v>
      </c>
      <c r="F430" s="10">
        <f t="shared" si="50"/>
        <v>4.25</v>
      </c>
      <c r="G430" s="4">
        <f t="shared" si="49"/>
        <v>101000</v>
      </c>
      <c r="H430" s="42">
        <f t="shared" si="51"/>
        <v>2.6127257377904933</v>
      </c>
      <c r="I430" s="10">
        <f t="shared" si="52"/>
        <v>1.0423587430255428</v>
      </c>
      <c r="J430" s="4">
        <f t="shared" si="53"/>
        <v>132.06634072863417</v>
      </c>
      <c r="K430" s="4">
        <f t="shared" si="54"/>
        <v>29.689838750198771</v>
      </c>
      <c r="L430" s="42">
        <f>Pressure!Q430</f>
        <v>0.87642262091770695</v>
      </c>
      <c r="M430" s="10">
        <f t="shared" si="56"/>
        <v>0.27642521426649053</v>
      </c>
      <c r="N430" s="10">
        <f t="shared" si="55"/>
        <v>2.5616829820695148</v>
      </c>
    </row>
    <row r="431" spans="3:14">
      <c r="C431" s="4">
        <f>Pressure!AB431*1000000</f>
        <v>1131887.8422615896</v>
      </c>
      <c r="D431" s="78">
        <f>Pressure!I431</f>
        <v>1.1195687429327048E-4</v>
      </c>
      <c r="E431" s="40">
        <f>Pressure!H431</f>
        <v>111.95687429327049</v>
      </c>
      <c r="F431" s="10">
        <f t="shared" si="50"/>
        <v>4.25</v>
      </c>
      <c r="G431" s="4">
        <f t="shared" si="49"/>
        <v>101000</v>
      </c>
      <c r="H431" s="42">
        <f t="shared" si="51"/>
        <v>2.6130611526649226</v>
      </c>
      <c r="I431" s="10">
        <f t="shared" si="52"/>
        <v>1.0423927735659693</v>
      </c>
      <c r="J431" s="4">
        <f t="shared" si="53"/>
        <v>132.094748411968</v>
      </c>
      <c r="K431" s="4">
        <f t="shared" si="54"/>
        <v>29.696225082498088</v>
      </c>
      <c r="L431" s="42">
        <f>Pressure!Q431</f>
        <v>0.87851580369198567</v>
      </c>
      <c r="M431" s="10">
        <f t="shared" si="56"/>
        <v>0.27646872071190737</v>
      </c>
      <c r="N431" s="10">
        <f t="shared" si="55"/>
        <v>2.5616829820695148</v>
      </c>
    </row>
    <row r="432" spans="3:14">
      <c r="C432" s="4">
        <f>Pressure!AB432*1000000</f>
        <v>1132092.290215774</v>
      </c>
      <c r="D432" s="78">
        <f>Pressure!I432</f>
        <v>1.1195687429327048E-4</v>
      </c>
      <c r="E432" s="40">
        <f>Pressure!H432</f>
        <v>111.95687429327049</v>
      </c>
      <c r="F432" s="10">
        <f t="shared" si="50"/>
        <v>4.25</v>
      </c>
      <c r="G432" s="4">
        <f t="shared" si="49"/>
        <v>101000</v>
      </c>
      <c r="H432" s="42">
        <f t="shared" si="51"/>
        <v>2.6133932672174605</v>
      </c>
      <c r="I432" s="10">
        <f t="shared" si="52"/>
        <v>1.0424264624071164</v>
      </c>
      <c r="J432" s="4">
        <f t="shared" si="53"/>
        <v>132.12287801856615</v>
      </c>
      <c r="K432" s="4">
        <f t="shared" si="54"/>
        <v>29.702548900356582</v>
      </c>
      <c r="L432" s="42">
        <f>Pressure!Q432</f>
        <v>0.88060886465575328</v>
      </c>
      <c r="M432" s="10">
        <f t="shared" si="56"/>
        <v>0.27651179991054092</v>
      </c>
      <c r="N432" s="10">
        <f t="shared" si="55"/>
        <v>2.5616829820695148</v>
      </c>
    </row>
    <row r="433" spans="3:14">
      <c r="C433" s="4">
        <f>Pressure!AB433*1000000</f>
        <v>1132294.7126497154</v>
      </c>
      <c r="D433" s="78">
        <f>Pressure!I433</f>
        <v>1.1195687429327048E-4</v>
      </c>
      <c r="E433" s="40">
        <f>Pressure!H433</f>
        <v>111.95687429327049</v>
      </c>
      <c r="F433" s="10">
        <f t="shared" si="50"/>
        <v>4.25</v>
      </c>
      <c r="G433" s="4">
        <f t="shared" si="49"/>
        <v>101000</v>
      </c>
      <c r="H433" s="42">
        <f t="shared" si="51"/>
        <v>2.6137220810544597</v>
      </c>
      <c r="I433" s="10">
        <f t="shared" si="52"/>
        <v>1.0424598097149025</v>
      </c>
      <c r="J433" s="4">
        <f t="shared" si="53"/>
        <v>132.15072947219184</v>
      </c>
      <c r="K433" s="4">
        <f t="shared" si="54"/>
        <v>29.708810186635457</v>
      </c>
      <c r="L433" s="42">
        <f>Pressure!Q433</f>
        <v>0.88270180503260021</v>
      </c>
      <c r="M433" s="10">
        <f t="shared" si="56"/>
        <v>0.27655445182620236</v>
      </c>
      <c r="N433" s="10">
        <f t="shared" si="55"/>
        <v>2.5616829820695148</v>
      </c>
    </row>
    <row r="434" spans="3:14">
      <c r="C434" s="4">
        <f>Pressure!AB434*1000000</f>
        <v>1132495.1091311234</v>
      </c>
      <c r="D434" s="78">
        <f>Pressure!I434</f>
        <v>1.1195687429327048E-4</v>
      </c>
      <c r="E434" s="40">
        <f>Pressure!H434</f>
        <v>111.95687429327049</v>
      </c>
      <c r="F434" s="10">
        <f t="shared" si="50"/>
        <v>4.25</v>
      </c>
      <c r="G434" s="4">
        <f t="shared" si="49"/>
        <v>101000</v>
      </c>
      <c r="H434" s="42">
        <f t="shared" si="51"/>
        <v>2.6140475937852692</v>
      </c>
      <c r="I434" s="10">
        <f t="shared" si="52"/>
        <v>1.0424928156534115</v>
      </c>
      <c r="J434" s="4">
        <f t="shared" si="53"/>
        <v>132.17830269728825</v>
      </c>
      <c r="K434" s="4">
        <f t="shared" si="54"/>
        <v>29.71500892434878</v>
      </c>
      <c r="L434" s="42">
        <f>Pressure!Q434</f>
        <v>0.88479462604550851</v>
      </c>
      <c r="M434" s="10">
        <f t="shared" si="56"/>
        <v>0.27659667642300206</v>
      </c>
      <c r="N434" s="10">
        <f t="shared" si="55"/>
        <v>2.5616829820695148</v>
      </c>
    </row>
    <row r="435" spans="3:14">
      <c r="C435" s="4">
        <f>Pressure!AB435*1000000</f>
        <v>1132693.4792316752</v>
      </c>
      <c r="D435" s="78">
        <f>Pressure!I435</f>
        <v>1.1195687429327048E-4</v>
      </c>
      <c r="E435" s="40">
        <f>Pressure!H435</f>
        <v>111.95687429327049</v>
      </c>
      <c r="F435" s="10">
        <f t="shared" si="50"/>
        <v>4.25</v>
      </c>
      <c r="G435" s="4">
        <f t="shared" si="49"/>
        <v>101000</v>
      </c>
      <c r="H435" s="42">
        <f t="shared" si="51"/>
        <v>2.614369805022553</v>
      </c>
      <c r="I435" s="10">
        <f t="shared" si="52"/>
        <v>1.0425254803849267</v>
      </c>
      <c r="J435" s="4">
        <f t="shared" si="53"/>
        <v>132.20559761900623</v>
      </c>
      <c r="K435" s="4">
        <f t="shared" si="54"/>
        <v>29.721145096669716</v>
      </c>
      <c r="L435" s="42">
        <f>Pressure!Q435</f>
        <v>0.88688732891685829</v>
      </c>
      <c r="M435" s="10">
        <f t="shared" si="56"/>
        <v>0.2766384736652806</v>
      </c>
      <c r="N435" s="10">
        <f t="shared" si="55"/>
        <v>2.5616829820695148</v>
      </c>
    </row>
    <row r="436" spans="3:14">
      <c r="C436" s="4">
        <f>Pressure!AB436*1000000</f>
        <v>1132889.8225269492</v>
      </c>
      <c r="D436" s="78">
        <f>Pressure!I436</f>
        <v>1.1195687429327048E-4</v>
      </c>
      <c r="E436" s="40">
        <f>Pressure!H436</f>
        <v>111.95687429327049</v>
      </c>
      <c r="F436" s="10">
        <f t="shared" si="50"/>
        <v>4.25</v>
      </c>
      <c r="G436" s="4">
        <f t="shared" si="49"/>
        <v>101000</v>
      </c>
      <c r="H436" s="42">
        <f t="shared" si="51"/>
        <v>2.614688714382194</v>
      </c>
      <c r="I436" s="10">
        <f t="shared" si="52"/>
        <v>1.0425578040699248</v>
      </c>
      <c r="J436" s="4">
        <f t="shared" si="53"/>
        <v>132.23261416319556</v>
      </c>
      <c r="K436" s="4">
        <f t="shared" si="54"/>
        <v>29.727218686928548</v>
      </c>
      <c r="L436" s="42">
        <f>Pressure!Q436</f>
        <v>0.88897991486843431</v>
      </c>
      <c r="M436" s="10">
        <f t="shared" si="56"/>
        <v>0.27667984351765995</v>
      </c>
      <c r="N436" s="10">
        <f t="shared" si="55"/>
        <v>2.5616829820695148</v>
      </c>
    </row>
    <row r="437" spans="3:14">
      <c r="C437" s="4">
        <f>Pressure!AB437*1000000</f>
        <v>1133084.1385963596</v>
      </c>
      <c r="D437" s="78">
        <f>Pressure!I437</f>
        <v>1.1195687429327048E-4</v>
      </c>
      <c r="E437" s="40">
        <f>Pressure!H437</f>
        <v>111.95687429327049</v>
      </c>
      <c r="F437" s="10">
        <f t="shared" si="50"/>
        <v>4.25</v>
      </c>
      <c r="G437" s="4">
        <f t="shared" si="49"/>
        <v>101000</v>
      </c>
      <c r="H437" s="42">
        <f t="shared" si="51"/>
        <v>2.6150043214831795</v>
      </c>
      <c r="I437" s="10">
        <f t="shared" si="52"/>
        <v>1.0425897868670677</v>
      </c>
      <c r="J437" s="4">
        <f t="shared" si="53"/>
        <v>132.25935225639577</v>
      </c>
      <c r="K437" s="4">
        <f t="shared" si="54"/>
        <v>29.733229678610623</v>
      </c>
      <c r="L437" s="42">
        <f>Pressure!Q437</f>
        <v>0.89107238512143283</v>
      </c>
      <c r="M437" s="10">
        <f t="shared" si="56"/>
        <v>0.27672078594503968</v>
      </c>
      <c r="N437" s="10">
        <f t="shared" si="55"/>
        <v>2.5616829820695148</v>
      </c>
    </row>
    <row r="438" spans="3:14">
      <c r="C438" s="4">
        <f>Pressure!AB438*1000000</f>
        <v>1133276.4270232199</v>
      </c>
      <c r="D438" s="78">
        <f>Pressure!I438</f>
        <v>1.1195687429327048E-4</v>
      </c>
      <c r="E438" s="40">
        <f>Pressure!H438</f>
        <v>111.95687429327049</v>
      </c>
      <c r="F438" s="10">
        <f t="shared" si="50"/>
        <v>4.25</v>
      </c>
      <c r="G438" s="4">
        <f t="shared" si="49"/>
        <v>101000</v>
      </c>
      <c r="H438" s="42">
        <f t="shared" si="51"/>
        <v>2.6153166259477083</v>
      </c>
      <c r="I438" s="10">
        <f t="shared" si="52"/>
        <v>1.0426214289332132</v>
      </c>
      <c r="J438" s="4">
        <f t="shared" si="53"/>
        <v>132.28581182584475</v>
      </c>
      <c r="K438" s="4">
        <f t="shared" si="54"/>
        <v>29.739178055358291</v>
      </c>
      <c r="L438" s="42">
        <f>Pressure!Q438</f>
        <v>0.89316474089646802</v>
      </c>
      <c r="M438" s="10">
        <f t="shared" si="56"/>
        <v>0.2767613009125543</v>
      </c>
      <c r="N438" s="10">
        <f t="shared" si="55"/>
        <v>2.5616829820695148</v>
      </c>
    </row>
    <row r="439" spans="3:14">
      <c r="C439" s="4">
        <f>Pressure!AB439*1000000</f>
        <v>1133466.6873947717</v>
      </c>
      <c r="D439" s="78">
        <f>Pressure!I439</f>
        <v>1.1195687429327048E-4</v>
      </c>
      <c r="E439" s="40">
        <f>Pressure!H439</f>
        <v>111.95687429327049</v>
      </c>
      <c r="F439" s="10">
        <f t="shared" si="50"/>
        <v>4.25</v>
      </c>
      <c r="G439" s="4">
        <f t="shared" si="49"/>
        <v>101000</v>
      </c>
      <c r="H439" s="42">
        <f t="shared" si="51"/>
        <v>2.6156256274012359</v>
      </c>
      <c r="I439" s="10">
        <f t="shared" si="52"/>
        <v>1.0426527304234245</v>
      </c>
      <c r="J439" s="4">
        <f t="shared" si="53"/>
        <v>132.31199279948294</v>
      </c>
      <c r="K439" s="4">
        <f t="shared" si="54"/>
        <v>29.745063800971842</v>
      </c>
      <c r="L439" s="42">
        <f>Pressure!Q439</f>
        <v>0.89525698341357873</v>
      </c>
      <c r="M439" s="10">
        <f t="shared" si="56"/>
        <v>0.27680138838563167</v>
      </c>
      <c r="N439" s="10">
        <f t="shared" si="55"/>
        <v>2.5616829820695148</v>
      </c>
    </row>
    <row r="440" spans="3:14">
      <c r="C440" s="4">
        <f>Pressure!AB440*1000000</f>
        <v>1133654.9193020961</v>
      </c>
      <c r="D440" s="78">
        <f>Pressure!I440</f>
        <v>1.1195687429327048E-4</v>
      </c>
      <c r="E440" s="40">
        <f>Pressure!H440</f>
        <v>111.95687429327049</v>
      </c>
      <c r="F440" s="10">
        <f t="shared" si="50"/>
        <v>4.25</v>
      </c>
      <c r="G440" s="4">
        <f t="shared" si="49"/>
        <v>101000</v>
      </c>
      <c r="H440" s="42">
        <f t="shared" si="51"/>
        <v>2.6159313254723275</v>
      </c>
      <c r="I440" s="10">
        <f t="shared" si="52"/>
        <v>1.0426836914909574</v>
      </c>
      <c r="J440" s="4">
        <f t="shared" si="53"/>
        <v>132.33789510594099</v>
      </c>
      <c r="K440" s="4">
        <f t="shared" si="54"/>
        <v>29.750886899406723</v>
      </c>
      <c r="L440" s="42">
        <f>Pressure!Q440</f>
        <v>0.89734911389223471</v>
      </c>
      <c r="M440" s="10">
        <f t="shared" si="56"/>
        <v>0.27684104832991219</v>
      </c>
      <c r="N440" s="10">
        <f t="shared" si="55"/>
        <v>2.5616829820695148</v>
      </c>
    </row>
    <row r="441" spans="3:14">
      <c r="C441" s="4">
        <f>Pressure!AB441*1000000</f>
        <v>1133841.1223401977</v>
      </c>
      <c r="D441" s="78">
        <f>Pressure!I441</f>
        <v>1.1195687429327048E-4</v>
      </c>
      <c r="E441" s="40">
        <f>Pressure!H441</f>
        <v>111.95687429327049</v>
      </c>
      <c r="F441" s="10">
        <f t="shared" si="50"/>
        <v>4.25</v>
      </c>
      <c r="G441" s="4">
        <f t="shared" si="49"/>
        <v>101000</v>
      </c>
      <c r="H441" s="42">
        <f t="shared" si="51"/>
        <v>2.6162337197927945</v>
      </c>
      <c r="I441" s="10">
        <f t="shared" si="52"/>
        <v>1.0427143122872762</v>
      </c>
      <c r="J441" s="4">
        <f t="shared" si="53"/>
        <v>132.3635186745513</v>
      </c>
      <c r="K441" s="4">
        <f t="shared" si="54"/>
        <v>29.756647334776158</v>
      </c>
      <c r="L441" s="42">
        <f>Pressure!Q441</f>
        <v>0.8994411335513437</v>
      </c>
      <c r="M441" s="10">
        <f t="shared" si="56"/>
        <v>0.27688028071136667</v>
      </c>
      <c r="N441" s="10">
        <f t="shared" si="55"/>
        <v>2.5616829820695148</v>
      </c>
    </row>
    <row r="442" spans="3:14">
      <c r="C442" s="4">
        <f>Pressure!AB442*1000000</f>
        <v>1134025.2961079266</v>
      </c>
      <c r="D442" s="78">
        <f>Pressure!I442</f>
        <v>1.1195687429327048E-4</v>
      </c>
      <c r="E442" s="40">
        <f>Pressure!H442</f>
        <v>111.95687429327049</v>
      </c>
      <c r="F442" s="10">
        <f t="shared" si="50"/>
        <v>4.25</v>
      </c>
      <c r="G442" s="4">
        <f t="shared" si="49"/>
        <v>101000</v>
      </c>
      <c r="H442" s="42">
        <f t="shared" si="51"/>
        <v>2.6165328099975746</v>
      </c>
      <c r="I442" s="10">
        <f t="shared" si="52"/>
        <v>1.042744592962044</v>
      </c>
      <c r="J442" s="4">
        <f t="shared" si="53"/>
        <v>132.38886343533747</v>
      </c>
      <c r="K442" s="4">
        <f t="shared" si="54"/>
        <v>29.762345091348742</v>
      </c>
      <c r="L442" s="42">
        <f>Pressure!Q442</f>
        <v>0.90153304360925768</v>
      </c>
      <c r="M442" s="10">
        <f t="shared" si="56"/>
        <v>0.27691908549618105</v>
      </c>
      <c r="N442" s="10">
        <f t="shared" si="55"/>
        <v>2.5616829820695148</v>
      </c>
    </row>
    <row r="443" spans="3:14">
      <c r="C443" s="4">
        <f>Pressure!AB443*1000000</f>
        <v>1134207.440208029</v>
      </c>
      <c r="D443" s="78">
        <f>Pressure!I443</f>
        <v>1.1195687429327048E-4</v>
      </c>
      <c r="E443" s="40">
        <f>Pressure!H443</f>
        <v>111.95687429327049</v>
      </c>
      <c r="F443" s="10">
        <f t="shared" si="50"/>
        <v>4.25</v>
      </c>
      <c r="G443" s="4">
        <f t="shared" si="49"/>
        <v>101000</v>
      </c>
      <c r="H443" s="42">
        <f t="shared" si="51"/>
        <v>2.616828595724805</v>
      </c>
      <c r="I443" s="10">
        <f t="shared" si="52"/>
        <v>1.0427745336631327</v>
      </c>
      <c r="J443" s="4">
        <f t="shared" si="53"/>
        <v>132.41392931902095</v>
      </c>
      <c r="K443" s="4">
        <f t="shared" si="54"/>
        <v>29.767980153549964</v>
      </c>
      <c r="L443" s="42">
        <f>Pressure!Q443</f>
        <v>0.90362484528377951</v>
      </c>
      <c r="M443" s="10">
        <f t="shared" si="56"/>
        <v>0.27695746265081223</v>
      </c>
      <c r="N443" s="10">
        <f t="shared" si="55"/>
        <v>2.5616829820695148</v>
      </c>
    </row>
    <row r="444" spans="3:14">
      <c r="C444" s="4">
        <f>Pressure!AB444*1000000</f>
        <v>1134387.5542471493</v>
      </c>
      <c r="D444" s="78">
        <f>Pressure!I444</f>
        <v>1.1195687429327048E-4</v>
      </c>
      <c r="E444" s="40">
        <f>Pressure!H444</f>
        <v>111.95687429327049</v>
      </c>
      <c r="F444" s="10">
        <f t="shared" si="50"/>
        <v>4.25</v>
      </c>
      <c r="G444" s="4">
        <f t="shared" si="49"/>
        <v>101000</v>
      </c>
      <c r="H444" s="42">
        <f t="shared" si="51"/>
        <v>2.6171210766158266</v>
      </c>
      <c r="I444" s="10">
        <f t="shared" si="52"/>
        <v>1.0428041345366263</v>
      </c>
      <c r="J444" s="4">
        <f t="shared" si="53"/>
        <v>132.43871625702161</v>
      </c>
      <c r="K444" s="4">
        <f t="shared" si="54"/>
        <v>29.773552505962325</v>
      </c>
      <c r="L444" s="42">
        <f>Pressure!Q444</f>
        <v>0.90571653979216937</v>
      </c>
      <c r="M444" s="10">
        <f t="shared" si="56"/>
        <v>0.27699541214196749</v>
      </c>
      <c r="N444" s="10">
        <f t="shared" si="55"/>
        <v>2.5616829820695148</v>
      </c>
    </row>
    <row r="445" spans="3:14">
      <c r="C445" s="4">
        <f>Pressure!AB445*1000000</f>
        <v>1134565.6378357811</v>
      </c>
      <c r="D445" s="78">
        <f>Pressure!I445</f>
        <v>1.1195687429327048E-4</v>
      </c>
      <c r="E445" s="40">
        <f>Pressure!H445</f>
        <v>111.95687429327049</v>
      </c>
      <c r="F445" s="10">
        <f t="shared" si="50"/>
        <v>4.25</v>
      </c>
      <c r="G445" s="4">
        <f t="shared" si="49"/>
        <v>101000</v>
      </c>
      <c r="H445" s="42">
        <f t="shared" si="51"/>
        <v>2.6174102523151102</v>
      </c>
      <c r="I445" s="10">
        <f t="shared" si="52"/>
        <v>1.0428333957268143</v>
      </c>
      <c r="J445" s="4">
        <f t="shared" si="53"/>
        <v>132.46322418145084</v>
      </c>
      <c r="K445" s="4">
        <f t="shared" si="54"/>
        <v>29.77906213332378</v>
      </c>
      <c r="L445" s="42">
        <f>Pressure!Q445</f>
        <v>0.90780812835115177</v>
      </c>
      <c r="M445" s="10">
        <f t="shared" si="56"/>
        <v>0.27703293393667222</v>
      </c>
      <c r="N445" s="10">
        <f t="shared" si="55"/>
        <v>2.5616829820695148</v>
      </c>
    </row>
    <row r="446" spans="3:14">
      <c r="C446" s="4">
        <f>Pressure!AB446*1000000</f>
        <v>1134741.6905883155</v>
      </c>
      <c r="D446" s="78">
        <f>Pressure!I446</f>
        <v>1.1195687429327048E-4</v>
      </c>
      <c r="E446" s="40">
        <f>Pressure!H446</f>
        <v>111.95687429327049</v>
      </c>
      <c r="F446" s="10">
        <f t="shared" si="50"/>
        <v>4.25</v>
      </c>
      <c r="G446" s="4">
        <f t="shared" si="49"/>
        <v>101000</v>
      </c>
      <c r="H446" s="42">
        <f t="shared" si="51"/>
        <v>2.6176961224703255</v>
      </c>
      <c r="I446" s="10">
        <f t="shared" si="52"/>
        <v>1.0428623173762037</v>
      </c>
      <c r="J446" s="4">
        <f t="shared" si="53"/>
        <v>132.48745302511827</v>
      </c>
      <c r="K446" s="4">
        <f t="shared" si="54"/>
        <v>29.784509020529264</v>
      </c>
      <c r="L446" s="42">
        <f>Pressure!Q446</f>
        <v>0.90989961217692139</v>
      </c>
      <c r="M446" s="10">
        <f t="shared" si="56"/>
        <v>0.27707002800212405</v>
      </c>
      <c r="N446" s="10">
        <f t="shared" si="55"/>
        <v>2.5616829820695148</v>
      </c>
    </row>
    <row r="447" spans="3:14">
      <c r="C447" s="4">
        <f>Pressure!AB447*1000000</f>
        <v>1134915.7121230201</v>
      </c>
      <c r="D447" s="78">
        <f>Pressure!I447</f>
        <v>1.1195687429327048E-4</v>
      </c>
      <c r="E447" s="40">
        <f>Pressure!H447</f>
        <v>111.95687429327049</v>
      </c>
      <c r="F447" s="10">
        <f t="shared" si="50"/>
        <v>4.25</v>
      </c>
      <c r="G447" s="4">
        <f t="shared" si="49"/>
        <v>101000</v>
      </c>
      <c r="H447" s="42">
        <f t="shared" si="51"/>
        <v>2.6179786867323167</v>
      </c>
      <c r="I447" s="10">
        <f t="shared" si="52"/>
        <v>1.0428908996255157</v>
      </c>
      <c r="J447" s="4">
        <f t="shared" si="53"/>
        <v>132.51140272152878</v>
      </c>
      <c r="K447" s="4">
        <f t="shared" si="54"/>
        <v>29.789893152630004</v>
      </c>
      <c r="L447" s="42">
        <f>Pressure!Q447</f>
        <v>0.91199099248515025</v>
      </c>
      <c r="M447" s="10">
        <f t="shared" si="56"/>
        <v>0.27710669430585932</v>
      </c>
      <c r="N447" s="10">
        <f t="shared" si="55"/>
        <v>2.5616829820695148</v>
      </c>
    </row>
    <row r="448" spans="3:14">
      <c r="C448" s="4">
        <f>Pressure!AB448*1000000</f>
        <v>1135087.7020620191</v>
      </c>
      <c r="D448" s="78">
        <f>Pressure!I448</f>
        <v>1.1195687429327048E-4</v>
      </c>
      <c r="E448" s="40">
        <f>Pressure!H448</f>
        <v>111.95687429327049</v>
      </c>
      <c r="F448" s="10">
        <f t="shared" si="50"/>
        <v>4.25</v>
      </c>
      <c r="G448" s="4">
        <f t="shared" si="49"/>
        <v>101000</v>
      </c>
      <c r="H448" s="42">
        <f t="shared" si="51"/>
        <v>2.6182579447550598</v>
      </c>
      <c r="I448" s="10">
        <f t="shared" si="52"/>
        <v>1.0429191426136863</v>
      </c>
      <c r="J448" s="4">
        <f t="shared" si="53"/>
        <v>132.53507320487992</v>
      </c>
      <c r="K448" s="4">
        <f t="shared" si="54"/>
        <v>29.795214514832949</v>
      </c>
      <c r="L448" s="42">
        <f>Pressure!Q448</f>
        <v>0.914082270490994</v>
      </c>
      <c r="M448" s="10">
        <f t="shared" si="56"/>
        <v>0.27714293281564595</v>
      </c>
      <c r="N448" s="10">
        <f t="shared" si="55"/>
        <v>2.5616829820695148</v>
      </c>
    </row>
    <row r="449" spans="3:14">
      <c r="C449" s="4">
        <f>Pressure!AB449*1000000</f>
        <v>1135257.6600313331</v>
      </c>
      <c r="D449" s="78">
        <f>Pressure!I449</f>
        <v>1.1195687429327048E-4</v>
      </c>
      <c r="E449" s="40">
        <f>Pressure!H449</f>
        <v>111.95687429327049</v>
      </c>
      <c r="F449" s="10">
        <f t="shared" si="50"/>
        <v>4.25</v>
      </c>
      <c r="G449" s="4">
        <f t="shared" si="49"/>
        <v>101000</v>
      </c>
      <c r="H449" s="42">
        <f t="shared" si="51"/>
        <v>2.6185338961957356</v>
      </c>
      <c r="I449" s="10">
        <f t="shared" si="52"/>
        <v>1.0429470464778736</v>
      </c>
      <c r="J449" s="4">
        <f t="shared" si="53"/>
        <v>132.5584644100671</v>
      </c>
      <c r="K449" s="4">
        <f t="shared" si="54"/>
        <v>29.800473092501935</v>
      </c>
      <c r="L449" s="42">
        <f>Pressure!Q449</f>
        <v>0.91617344740909823</v>
      </c>
      <c r="M449" s="10">
        <f t="shared" si="56"/>
        <v>0.27717874349948657</v>
      </c>
      <c r="N449" s="10">
        <f t="shared" si="55"/>
        <v>2.5616829820695148</v>
      </c>
    </row>
    <row r="450" spans="3:14">
      <c r="C450" s="4">
        <f>Pressure!AB450*1000000</f>
        <v>1135425.5856608564</v>
      </c>
      <c r="D450" s="78">
        <f>Pressure!I450</f>
        <v>1.1195687429327048E-4</v>
      </c>
      <c r="E450" s="40">
        <f>Pressure!H450</f>
        <v>111.95687429327049</v>
      </c>
      <c r="F450" s="10">
        <f t="shared" si="50"/>
        <v>4.25</v>
      </c>
      <c r="G450" s="4">
        <f t="shared" si="49"/>
        <v>101000</v>
      </c>
      <c r="H450" s="42">
        <f t="shared" si="51"/>
        <v>2.6188065407146834</v>
      </c>
      <c r="I450" s="10">
        <f t="shared" si="52"/>
        <v>1.0429746113534584</v>
      </c>
      <c r="J450" s="4">
        <f t="shared" si="53"/>
        <v>132.58157627268088</v>
      </c>
      <c r="K450" s="4">
        <f t="shared" si="54"/>
        <v>29.805668871157071</v>
      </c>
      <c r="L450" s="42">
        <f>Pressure!Q450</f>
        <v>0.9182645244536054</v>
      </c>
      <c r="M450" s="10">
        <f t="shared" si="56"/>
        <v>0.27721412632569609</v>
      </c>
      <c r="N450" s="10">
        <f t="shared" si="55"/>
        <v>2.5616829820695148</v>
      </c>
    </row>
    <row r="451" spans="3:14">
      <c r="C451" s="4">
        <f>Pressure!AB451*1000000</f>
        <v>1135591.4785843261</v>
      </c>
      <c r="D451" s="78">
        <f>Pressure!I451</f>
        <v>1.1195687429327048E-4</v>
      </c>
      <c r="E451" s="40">
        <f>Pressure!H451</f>
        <v>111.95687429327049</v>
      </c>
      <c r="F451" s="10">
        <f t="shared" si="50"/>
        <v>4.25</v>
      </c>
      <c r="G451" s="4">
        <f t="shared" si="49"/>
        <v>101000</v>
      </c>
      <c r="H451" s="42">
        <f t="shared" si="51"/>
        <v>2.6190758779753622</v>
      </c>
      <c r="I451" s="10">
        <f t="shared" si="52"/>
        <v>1.043001837374038</v>
      </c>
      <c r="J451" s="4">
        <f t="shared" si="53"/>
        <v>132.60440872900224</v>
      </c>
      <c r="K451" s="4">
        <f t="shared" si="54"/>
        <v>29.810801836473686</v>
      </c>
      <c r="L451" s="42">
        <f>Pressure!Q451</f>
        <v>0.92035550283816092</v>
      </c>
      <c r="M451" s="10">
        <f t="shared" si="56"/>
        <v>0.2772490812627918</v>
      </c>
      <c r="N451" s="10">
        <f t="shared" si="55"/>
        <v>2.5616829820695148</v>
      </c>
    </row>
    <row r="452" spans="3:14">
      <c r="C452" s="4">
        <f>Pressure!AB452*1000000</f>
        <v>1135755.3384393998</v>
      </c>
      <c r="D452" s="78">
        <f>Pressure!I452</f>
        <v>1.1195687429327048E-4</v>
      </c>
      <c r="E452" s="40">
        <f>Pressure!H452</f>
        <v>111.95687429327049</v>
      </c>
      <c r="F452" s="10">
        <f t="shared" si="50"/>
        <v>4.25</v>
      </c>
      <c r="G452" s="4">
        <f t="shared" si="49"/>
        <v>101000</v>
      </c>
      <c r="H452" s="42">
        <f t="shared" si="51"/>
        <v>2.6193419076444631</v>
      </c>
      <c r="I452" s="10">
        <f t="shared" si="52"/>
        <v>1.0430287246714454</v>
      </c>
      <c r="J452" s="4">
        <f t="shared" si="53"/>
        <v>132.62696171601382</v>
      </c>
      <c r="K452" s="4">
        <f t="shared" si="54"/>
        <v>29.815871974284839</v>
      </c>
      <c r="L452" s="42">
        <f>Pressure!Q452</f>
        <v>0.92244638377592014</v>
      </c>
      <c r="M452" s="10">
        <f t="shared" si="56"/>
        <v>0.27728360827961923</v>
      </c>
      <c r="N452" s="10">
        <f t="shared" si="55"/>
        <v>2.5616829820695148</v>
      </c>
    </row>
    <row r="453" spans="3:14">
      <c r="C453" s="4">
        <f>Pressure!AB453*1000000</f>
        <v>1135917.1648675278</v>
      </c>
      <c r="D453" s="78">
        <f>Pressure!I453</f>
        <v>1.1195687429327048E-4</v>
      </c>
      <c r="E453" s="40">
        <f>Pressure!H453</f>
        <v>111.95687429327049</v>
      </c>
      <c r="F453" s="10">
        <f t="shared" si="50"/>
        <v>4.25</v>
      </c>
      <c r="G453" s="4">
        <f t="shared" si="49"/>
        <v>101000</v>
      </c>
      <c r="H453" s="42">
        <f t="shared" si="51"/>
        <v>2.6196046293917141</v>
      </c>
      <c r="I453" s="10">
        <f t="shared" si="52"/>
        <v>1.0430552733757261</v>
      </c>
      <c r="J453" s="4">
        <f t="shared" si="53"/>
        <v>132.64923517138175</v>
      </c>
      <c r="K453" s="4">
        <f t="shared" si="54"/>
        <v>29.820879270577255</v>
      </c>
      <c r="L453" s="42">
        <f>Pressure!Q453</f>
        <v>0.92453716847955436</v>
      </c>
      <c r="M453" s="10">
        <f t="shared" si="56"/>
        <v>0.27731770734521299</v>
      </c>
      <c r="N453" s="10">
        <f t="shared" si="55"/>
        <v>2.5616829820695148</v>
      </c>
    </row>
    <row r="454" spans="3:14">
      <c r="C454" s="4">
        <f>Pressure!AB454*1000000</f>
        <v>1136076.9575141231</v>
      </c>
      <c r="D454" s="78">
        <f>Pressure!I454</f>
        <v>1.1195687429327048E-4</v>
      </c>
      <c r="E454" s="40">
        <f>Pressure!H454</f>
        <v>111.95687429327049</v>
      </c>
      <c r="F454" s="10">
        <f t="shared" si="50"/>
        <v>4.25</v>
      </c>
      <c r="G454" s="4">
        <f t="shared" si="49"/>
        <v>101000</v>
      </c>
      <c r="H454" s="42">
        <f t="shared" si="51"/>
        <v>2.6198640428901445</v>
      </c>
      <c r="I454" s="10">
        <f t="shared" si="52"/>
        <v>1.0430814836151712</v>
      </c>
      <c r="J454" s="4">
        <f t="shared" si="53"/>
        <v>132.67122903347939</v>
      </c>
      <c r="K454" s="4">
        <f t="shared" si="54"/>
        <v>29.82582371149665</v>
      </c>
      <c r="L454" s="42">
        <f>Pressure!Q454</f>
        <v>0.92662785816125759</v>
      </c>
      <c r="M454" s="10">
        <f t="shared" si="56"/>
        <v>0.27735137842890695</v>
      </c>
      <c r="N454" s="10">
        <f t="shared" si="55"/>
        <v>2.5616829820695148</v>
      </c>
    </row>
    <row r="455" spans="3:14">
      <c r="C455" s="4">
        <f>Pressure!AB455*1000000</f>
        <v>1136234.7160284026</v>
      </c>
      <c r="D455" s="78">
        <f>Pressure!I455</f>
        <v>1.1195687429327048E-4</v>
      </c>
      <c r="E455" s="40">
        <f>Pressure!H455</f>
        <v>111.95687429327049</v>
      </c>
      <c r="F455" s="10">
        <f t="shared" si="50"/>
        <v>4.25</v>
      </c>
      <c r="G455" s="4">
        <f t="shared" si="49"/>
        <v>101000</v>
      </c>
      <c r="H455" s="42">
        <f t="shared" si="51"/>
        <v>2.6201201478158342</v>
      </c>
      <c r="I455" s="10">
        <f t="shared" si="52"/>
        <v>1.0431073555162913</v>
      </c>
      <c r="J455" s="4">
        <f t="shared" si="53"/>
        <v>132.69294324136547</v>
      </c>
      <c r="K455" s="4">
        <f t="shared" si="54"/>
        <v>29.830705283342805</v>
      </c>
      <c r="L455" s="42">
        <f>Pressure!Q455</f>
        <v>0.92871845403275299</v>
      </c>
      <c r="M455" s="10">
        <f t="shared" si="56"/>
        <v>0.27738462150029297</v>
      </c>
      <c r="N455" s="10">
        <f t="shared" si="55"/>
        <v>2.5616829820695148</v>
      </c>
    </row>
    <row r="456" spans="3:14">
      <c r="C456" s="4">
        <f>Pressure!AB456*1000000</f>
        <v>1136390.4400634584</v>
      </c>
      <c r="D456" s="78">
        <f>Pressure!I456</f>
        <v>1.1195687429327048E-4</v>
      </c>
      <c r="E456" s="40">
        <f>Pressure!H456</f>
        <v>111.95687429327049</v>
      </c>
      <c r="F456" s="10">
        <f t="shared" si="50"/>
        <v>4.25</v>
      </c>
      <c r="G456" s="4">
        <f t="shared" si="49"/>
        <v>101000</v>
      </c>
      <c r="H456" s="42">
        <f t="shared" si="51"/>
        <v>2.6203729438480292</v>
      </c>
      <c r="I456" s="10">
        <f t="shared" si="52"/>
        <v>1.0431328892038321</v>
      </c>
      <c r="J456" s="4">
        <f t="shared" si="53"/>
        <v>132.7143777347938</v>
      </c>
      <c r="K456" s="4">
        <f t="shared" si="54"/>
        <v>29.835523972571782</v>
      </c>
      <c r="L456" s="42">
        <f>Pressure!Q456</f>
        <v>0.93080895730529944</v>
      </c>
      <c r="M456" s="10">
        <f t="shared" si="56"/>
        <v>0.27741743652922368</v>
      </c>
      <c r="N456" s="10">
        <f t="shared" si="55"/>
        <v>2.5616829820695148</v>
      </c>
    </row>
    <row r="457" spans="3:14">
      <c r="C457" s="4">
        <f>Pressure!AB457*1000000</f>
        <v>1136544.1292762742</v>
      </c>
      <c r="D457" s="78">
        <f>Pressure!I457</f>
        <v>1.1195687429327048E-4</v>
      </c>
      <c r="E457" s="40">
        <f>Pressure!H457</f>
        <v>111.95687429327049</v>
      </c>
      <c r="F457" s="10">
        <f t="shared" si="50"/>
        <v>4.25</v>
      </c>
      <c r="G457" s="4">
        <f t="shared" si="49"/>
        <v>101000</v>
      </c>
      <c r="H457" s="42">
        <f t="shared" si="51"/>
        <v>2.6206224306691621</v>
      </c>
      <c r="I457" s="10">
        <f t="shared" si="52"/>
        <v>1.0431580848007771</v>
      </c>
      <c r="J457" s="4">
        <f t="shared" si="53"/>
        <v>132.73553245421553</v>
      </c>
      <c r="K457" s="4">
        <f t="shared" si="54"/>
        <v>29.840279765796396</v>
      </c>
      <c r="L457" s="42">
        <f>Pressure!Q457</f>
        <v>0.93289936918969774</v>
      </c>
      <c r="M457" s="10">
        <f t="shared" si="56"/>
        <v>0.27744982348578201</v>
      </c>
      <c r="N457" s="10">
        <f t="shared" si="55"/>
        <v>2.5616829820695148</v>
      </c>
    </row>
    <row r="458" spans="3:14">
      <c r="C458" s="4">
        <f>Pressure!AB458*1000000</f>
        <v>1136695.7833276554</v>
      </c>
      <c r="D458" s="78">
        <f>Pressure!I458</f>
        <v>1.1195687429327048E-4</v>
      </c>
      <c r="E458" s="40">
        <f>Pressure!H458</f>
        <v>111.95687429327049</v>
      </c>
      <c r="F458" s="10">
        <f t="shared" si="50"/>
        <v>4.25</v>
      </c>
      <c r="G458" s="4">
        <f t="shared" si="49"/>
        <v>101000</v>
      </c>
      <c r="H458" s="42">
        <f t="shared" si="51"/>
        <v>2.6208686079647432</v>
      </c>
      <c r="I458" s="10">
        <f t="shared" si="52"/>
        <v>1.0431829424283403</v>
      </c>
      <c r="J458" s="4">
        <f t="shared" si="53"/>
        <v>132.75640734076964</v>
      </c>
      <c r="K458" s="4">
        <f t="shared" si="54"/>
        <v>29.844972649784101</v>
      </c>
      <c r="L458" s="42">
        <f>Pressure!Q458</f>
        <v>0.93498969089629724</v>
      </c>
      <c r="M458" s="10">
        <f t="shared" si="56"/>
        <v>0.27748178234033349</v>
      </c>
      <c r="N458" s="10">
        <f t="shared" si="55"/>
        <v>2.5616829820695148</v>
      </c>
    </row>
    <row r="459" spans="3:14">
      <c r="C459" s="4">
        <f>Pressure!AB459*1000000</f>
        <v>1136845.4018823218</v>
      </c>
      <c r="D459" s="78">
        <f>Pressure!I459</f>
        <v>1.1195687429327048E-4</v>
      </c>
      <c r="E459" s="40">
        <f>Pressure!H459</f>
        <v>111.95687429327049</v>
      </c>
      <c r="F459" s="10">
        <f t="shared" si="50"/>
        <v>4.25</v>
      </c>
      <c r="G459" s="4">
        <f t="shared" si="49"/>
        <v>101000</v>
      </c>
      <c r="H459" s="42">
        <f t="shared" si="51"/>
        <v>2.621111475423509</v>
      </c>
      <c r="I459" s="10">
        <f t="shared" si="52"/>
        <v>1.0432074622059802</v>
      </c>
      <c r="J459" s="4">
        <f t="shared" si="53"/>
        <v>132.77700233629548</v>
      </c>
      <c r="K459" s="4">
        <f t="shared" si="54"/>
        <v>29.849602611459801</v>
      </c>
      <c r="L459" s="42">
        <f>Pressure!Q459</f>
        <v>0.93707992363500248</v>
      </c>
      <c r="M459" s="10">
        <f t="shared" si="56"/>
        <v>0.27751331306351529</v>
      </c>
      <c r="N459" s="10">
        <f t="shared" si="55"/>
        <v>2.5616829820695148</v>
      </c>
    </row>
    <row r="460" spans="3:14">
      <c r="C460" s="4">
        <f>Pressure!AB460*1000000</f>
        <v>1136992.9846088029</v>
      </c>
      <c r="D460" s="78">
        <f>Pressure!I460</f>
        <v>1.1195687429327048E-4</v>
      </c>
      <c r="E460" s="40">
        <f>Pressure!H460</f>
        <v>111.95687429327049</v>
      </c>
      <c r="F460" s="10">
        <f t="shared" si="50"/>
        <v>4.25</v>
      </c>
      <c r="G460" s="4">
        <f t="shared" si="49"/>
        <v>101000</v>
      </c>
      <c r="H460" s="42">
        <f t="shared" si="51"/>
        <v>2.6213510327372522</v>
      </c>
      <c r="I460" s="10">
        <f t="shared" si="52"/>
        <v>1.0432316442513876</v>
      </c>
      <c r="J460" s="4">
        <f t="shared" si="53"/>
        <v>132.79731738331853</v>
      </c>
      <c r="K460" s="4">
        <f t="shared" si="54"/>
        <v>29.854169637902643</v>
      </c>
      <c r="L460" s="42">
        <f>Pressure!Q460</f>
        <v>0.9391700686152793</v>
      </c>
      <c r="M460" s="10">
        <f t="shared" si="56"/>
        <v>0.27754441562619125</v>
      </c>
      <c r="N460" s="10">
        <f t="shared" si="55"/>
        <v>2.5616829820695148</v>
      </c>
    </row>
    <row r="461" spans="3:14">
      <c r="C461" s="4">
        <f>Pressure!AB461*1000000</f>
        <v>1137138.5311795198</v>
      </c>
      <c r="D461" s="78">
        <f>Pressure!I461</f>
        <v>1.1195687429327048E-4</v>
      </c>
      <c r="E461" s="40">
        <f>Pressure!H461</f>
        <v>111.95687429327049</v>
      </c>
      <c r="F461" s="10">
        <f t="shared" si="50"/>
        <v>4.25</v>
      </c>
      <c r="G461" s="4">
        <f t="shared" si="49"/>
        <v>101000</v>
      </c>
      <c r="H461" s="42">
        <f t="shared" si="51"/>
        <v>2.6215872796009529</v>
      </c>
      <c r="I461" s="10">
        <f t="shared" si="52"/>
        <v>1.0432554886805006</v>
      </c>
      <c r="J461" s="4">
        <f t="shared" si="53"/>
        <v>132.81735242506184</v>
      </c>
      <c r="K461" s="4">
        <f t="shared" si="54"/>
        <v>29.858673716348601</v>
      </c>
      <c r="L461" s="42">
        <f>Pressure!Q461</f>
        <v>0.94126012704616158</v>
      </c>
      <c r="M461" s="10">
        <f t="shared" si="56"/>
        <v>0.27757508999950919</v>
      </c>
      <c r="N461" s="10">
        <f t="shared" si="55"/>
        <v>2.5616829820695148</v>
      </c>
    </row>
    <row r="462" spans="3:14">
      <c r="C462" s="4">
        <f>Pressure!AB462*1000000</f>
        <v>1137282.0412707594</v>
      </c>
      <c r="D462" s="78">
        <f>Pressure!I462</f>
        <v>1.1195687429327048E-4</v>
      </c>
      <c r="E462" s="40">
        <f>Pressure!H462</f>
        <v>111.95687429327049</v>
      </c>
      <c r="F462" s="10">
        <f t="shared" si="50"/>
        <v>4.25</v>
      </c>
      <c r="G462" s="4">
        <f t="shared" si="49"/>
        <v>101000</v>
      </c>
      <c r="H462" s="42">
        <f t="shared" si="51"/>
        <v>2.621820215712741</v>
      </c>
      <c r="I462" s="10">
        <f t="shared" si="52"/>
        <v>1.0432789956074993</v>
      </c>
      <c r="J462" s="4">
        <f t="shared" si="53"/>
        <v>132.83710740544197</v>
      </c>
      <c r="K462" s="4">
        <f t="shared" si="54"/>
        <v>29.863114834189552</v>
      </c>
      <c r="L462" s="42">
        <f>Pressure!Q462</f>
        <v>0.94335010013625742</v>
      </c>
      <c r="M462" s="10">
        <f t="shared" si="56"/>
        <v>0.27760533615484995</v>
      </c>
      <c r="N462" s="10">
        <f t="shared" si="55"/>
        <v>2.5616829820695148</v>
      </c>
    </row>
    <row r="463" spans="3:14">
      <c r="C463" s="4">
        <f>Pressure!AB463*1000000</f>
        <v>1137423.5145626618</v>
      </c>
      <c r="D463" s="78">
        <f>Pressure!I463</f>
        <v>1.1195687429327048E-4</v>
      </c>
      <c r="E463" s="40">
        <f>Pressure!H463</f>
        <v>111.95687429327049</v>
      </c>
      <c r="F463" s="10">
        <f t="shared" si="50"/>
        <v>4.25</v>
      </c>
      <c r="G463" s="4">
        <f t="shared" si="49"/>
        <v>101000</v>
      </c>
      <c r="H463" s="42">
        <f t="shared" si="51"/>
        <v>2.622049840773867</v>
      </c>
      <c r="I463" s="10">
        <f t="shared" si="52"/>
        <v>1.0433021651448091</v>
      </c>
      <c r="J463" s="4">
        <f t="shared" si="53"/>
        <v>132.85658226906779</v>
      </c>
      <c r="K463" s="4">
        <f t="shared" si="54"/>
        <v>29.867492978973019</v>
      </c>
      <c r="L463" s="42">
        <f>Pressure!Q463</f>
        <v>0.94543998909375571</v>
      </c>
      <c r="M463" s="10">
        <f t="shared" si="56"/>
        <v>0.2776351540638673</v>
      </c>
      <c r="N463" s="10">
        <f t="shared" si="55"/>
        <v>2.5616829820695148</v>
      </c>
    </row>
    <row r="464" spans="3:14">
      <c r="C464" s="4">
        <f>Pressure!AB464*1000000</f>
        <v>1137562.9507392002</v>
      </c>
      <c r="D464" s="78">
        <f>Pressure!I464</f>
        <v>1.1195687429327048E-4</v>
      </c>
      <c r="E464" s="40">
        <f>Pressure!H464</f>
        <v>111.95687429327049</v>
      </c>
      <c r="F464" s="10">
        <f t="shared" si="50"/>
        <v>4.25</v>
      </c>
      <c r="G464" s="4">
        <f t="shared" si="49"/>
        <v>101000</v>
      </c>
      <c r="H464" s="42">
        <f t="shared" si="51"/>
        <v>2.6222761544886786</v>
      </c>
      <c r="I464" s="10">
        <f t="shared" si="52"/>
        <v>1.0433249974030963</v>
      </c>
      <c r="J464" s="4">
        <f t="shared" si="53"/>
        <v>132.87577696123731</v>
      </c>
      <c r="K464" s="4">
        <f t="shared" si="54"/>
        <v>29.871808138401445</v>
      </c>
      <c r="L464" s="42">
        <f>Pressure!Q464</f>
        <v>0.94752979512643254</v>
      </c>
      <c r="M464" s="10">
        <f t="shared" si="56"/>
        <v>0.27766454369846943</v>
      </c>
      <c r="N464" s="10">
        <f t="shared" si="55"/>
        <v>2.5616829820695148</v>
      </c>
    </row>
    <row r="465" spans="3:14">
      <c r="C465" s="4">
        <f>Pressure!AB465*1000000</f>
        <v>1137700.3494882407</v>
      </c>
      <c r="D465" s="78">
        <f>Pressure!I465</f>
        <v>1.1195687429327048E-4</v>
      </c>
      <c r="E465" s="40">
        <f>Pressure!H465</f>
        <v>111.95687429327049</v>
      </c>
      <c r="F465" s="10">
        <f t="shared" si="50"/>
        <v>4.25</v>
      </c>
      <c r="G465" s="4">
        <f t="shared" si="49"/>
        <v>101000</v>
      </c>
      <c r="H465" s="42">
        <f t="shared" si="51"/>
        <v>2.6224991565647096</v>
      </c>
      <c r="I465" s="10">
        <f t="shared" si="52"/>
        <v>1.043347492491282</v>
      </c>
      <c r="J465" s="4">
        <f t="shared" si="53"/>
        <v>132.89469142794624</v>
      </c>
      <c r="K465" s="4">
        <f t="shared" si="54"/>
        <v>29.876060300334121</v>
      </c>
      <c r="L465" s="42">
        <f>Pressure!Q465</f>
        <v>0.94961951944165768</v>
      </c>
      <c r="M465" s="10">
        <f t="shared" si="56"/>
        <v>0.27769350503082546</v>
      </c>
      <c r="N465" s="10">
        <f t="shared" si="55"/>
        <v>2.5616829820695148</v>
      </c>
    </row>
    <row r="466" spans="3:14">
      <c r="C466" s="4">
        <f>Pressure!AB466*1000000</f>
        <v>1137835.7105015065</v>
      </c>
      <c r="D466" s="78">
        <f>Pressure!I466</f>
        <v>1.1195687429327048E-4</v>
      </c>
      <c r="E466" s="40">
        <f>Pressure!H466</f>
        <v>111.95687429327049</v>
      </c>
      <c r="F466" s="10">
        <f t="shared" si="50"/>
        <v>4.25</v>
      </c>
      <c r="G466" s="4">
        <f t="shared" si="49"/>
        <v>101000</v>
      </c>
      <c r="H466" s="42">
        <f t="shared" si="51"/>
        <v>2.6227188467126288</v>
      </c>
      <c r="I466" s="10">
        <f t="shared" si="52"/>
        <v>1.0433696505165366</v>
      </c>
      <c r="J466" s="4">
        <f t="shared" si="53"/>
        <v>132.91332561588283</v>
      </c>
      <c r="K466" s="4">
        <f t="shared" si="54"/>
        <v>29.880249452786032</v>
      </c>
      <c r="L466" s="42">
        <f>Pressure!Q466</f>
        <v>0.95170916324640098</v>
      </c>
      <c r="M466" s="10">
        <f t="shared" si="56"/>
        <v>0.2777220380333697</v>
      </c>
      <c r="N466" s="10">
        <f t="shared" si="55"/>
        <v>2.5616829820695148</v>
      </c>
    </row>
    <row r="467" spans="3:14">
      <c r="C467" s="4">
        <f>Pressure!AB467*1000000</f>
        <v>1137969.0334745371</v>
      </c>
      <c r="D467" s="78">
        <f>Pressure!I467</f>
        <v>1.1195687429327048E-4</v>
      </c>
      <c r="E467" s="40">
        <f>Pressure!H467</f>
        <v>111.95687429327049</v>
      </c>
      <c r="F467" s="10">
        <f t="shared" si="50"/>
        <v>4.25</v>
      </c>
      <c r="G467" s="4">
        <f t="shared" si="49"/>
        <v>101000</v>
      </c>
      <c r="H467" s="42">
        <f t="shared" si="51"/>
        <v>2.6229352246461635</v>
      </c>
      <c r="I467" s="10">
        <f t="shared" si="52"/>
        <v>1.0433914715842751</v>
      </c>
      <c r="J467" s="4">
        <f t="shared" si="53"/>
        <v>132.93167947242236</v>
      </c>
      <c r="K467" s="4">
        <f t="shared" si="54"/>
        <v>29.884375583926612</v>
      </c>
      <c r="L467" s="42">
        <f>Pressure!Q467</f>
        <v>0.95379872774723862</v>
      </c>
      <c r="M467" s="10">
        <f t="shared" si="56"/>
        <v>0.2777501426787618</v>
      </c>
      <c r="N467" s="10">
        <f t="shared" si="55"/>
        <v>2.5616829820695148</v>
      </c>
    </row>
    <row r="468" spans="3:14">
      <c r="C468" s="4">
        <f>Pressure!AB468*1000000</f>
        <v>1138100.3181067398</v>
      </c>
      <c r="D468" s="78">
        <f>Pressure!I468</f>
        <v>1.1195687429327048E-4</v>
      </c>
      <c r="E468" s="40">
        <f>Pressure!H468</f>
        <v>111.95687429327049</v>
      </c>
      <c r="F468" s="10">
        <f t="shared" si="50"/>
        <v>4.25</v>
      </c>
      <c r="G468" s="4">
        <f t="shared" si="49"/>
        <v>101000</v>
      </c>
      <c r="H468" s="42">
        <f t="shared" si="51"/>
        <v>2.623148290082193</v>
      </c>
      <c r="I468" s="10">
        <f t="shared" si="52"/>
        <v>1.0434129557981668</v>
      </c>
      <c r="J468" s="4">
        <f t="shared" si="53"/>
        <v>132.94975294563412</v>
      </c>
      <c r="K468" s="4">
        <f t="shared" si="54"/>
        <v>29.888438682081318</v>
      </c>
      <c r="L468" s="42">
        <f>Pressure!Q468</f>
        <v>0.95588821415035974</v>
      </c>
      <c r="M468" s="10">
        <f t="shared" si="56"/>
        <v>0.27777781893994818</v>
      </c>
      <c r="N468" s="10">
        <f t="shared" si="55"/>
        <v>2.5616829820695148</v>
      </c>
    </row>
    <row r="469" spans="3:14">
      <c r="C469" s="4">
        <f>Pressure!AB469*1000000</f>
        <v>1138229.5641014159</v>
      </c>
      <c r="D469" s="78">
        <f>Pressure!I469</f>
        <v>1.1195687429327048E-4</v>
      </c>
      <c r="E469" s="40">
        <f>Pressure!H469</f>
        <v>111.95687429327049</v>
      </c>
      <c r="F469" s="10">
        <f t="shared" si="50"/>
        <v>4.25</v>
      </c>
      <c r="G469" s="4">
        <f t="shared" si="49"/>
        <v>101000</v>
      </c>
      <c r="H469" s="42">
        <f t="shared" si="51"/>
        <v>2.6233580427407857</v>
      </c>
      <c r="I469" s="10">
        <f t="shared" si="52"/>
        <v>1.043434103260142</v>
      </c>
      <c r="J469" s="4">
        <f t="shared" si="53"/>
        <v>132.96754598428521</v>
      </c>
      <c r="K469" s="4">
        <f t="shared" si="54"/>
        <v>29.89243873573248</v>
      </c>
      <c r="L469" s="42">
        <f>Pressure!Q469</f>
        <v>0.95797762366157269</v>
      </c>
      <c r="M469" s="10">
        <f t="shared" si="56"/>
        <v>0.27780506679011496</v>
      </c>
      <c r="N469" s="10">
        <f t="shared" si="55"/>
        <v>2.5616829820695148</v>
      </c>
    </row>
    <row r="470" spans="3:14">
      <c r="C470" s="4">
        <f>Pressure!AB470*1000000</f>
        <v>1138356.7711656755</v>
      </c>
      <c r="D470" s="78">
        <f>Pressure!I470</f>
        <v>1.1195687429327048E-4</v>
      </c>
      <c r="E470" s="40">
        <f>Pressure!H470</f>
        <v>111.95687429327049</v>
      </c>
      <c r="F470" s="10">
        <f t="shared" si="50"/>
        <v>4.25</v>
      </c>
      <c r="G470" s="4">
        <f t="shared" si="49"/>
        <v>101000</v>
      </c>
      <c r="H470" s="42">
        <f t="shared" si="51"/>
        <v>2.6235644823450595</v>
      </c>
      <c r="I470" s="10">
        <f t="shared" si="52"/>
        <v>1.0434549140703795</v>
      </c>
      <c r="J470" s="4">
        <f t="shared" si="53"/>
        <v>132.98505853782868</v>
      </c>
      <c r="K470" s="4">
        <f t="shared" si="54"/>
        <v>29.896375733516631</v>
      </c>
      <c r="L470" s="42">
        <f>Pressure!Q470</f>
        <v>0.96006695748631143</v>
      </c>
      <c r="M470" s="10">
        <f t="shared" si="56"/>
        <v>0.27783188620270999</v>
      </c>
      <c r="N470" s="10">
        <f t="shared" si="55"/>
        <v>2.5616829820695148</v>
      </c>
    </row>
    <row r="471" spans="3:14">
      <c r="C471" s="4">
        <f>Pressure!AB471*1000000</f>
        <v>1138481.9390104939</v>
      </c>
      <c r="D471" s="78">
        <f>Pressure!I471</f>
        <v>1.1195687429327048E-4</v>
      </c>
      <c r="E471" s="40">
        <f>Pressure!H471</f>
        <v>111.95687429327049</v>
      </c>
      <c r="F471" s="10">
        <f t="shared" si="50"/>
        <v>4.25</v>
      </c>
      <c r="G471" s="4">
        <f t="shared" si="49"/>
        <v>101000</v>
      </c>
      <c r="H471" s="42">
        <f t="shared" si="51"/>
        <v>2.623767608621276</v>
      </c>
      <c r="I471" s="10">
        <f t="shared" si="52"/>
        <v>1.043475388327316</v>
      </c>
      <c r="J471" s="4">
        <f t="shared" si="53"/>
        <v>133.0022905564112</v>
      </c>
      <c r="K471" s="4">
        <f t="shared" si="54"/>
        <v>29.900249664226248</v>
      </c>
      <c r="L471" s="42">
        <f>Pressure!Q471</f>
        <v>0.96215621682964214</v>
      </c>
      <c r="M471" s="10">
        <f t="shared" si="56"/>
        <v>0.27785827715145361</v>
      </c>
      <c r="N471" s="10">
        <f t="shared" si="55"/>
        <v>2.5616829820695148</v>
      </c>
    </row>
    <row r="472" spans="3:14">
      <c r="C472" s="4">
        <f>Pressure!AB472*1000000</f>
        <v>1138605.0673507161</v>
      </c>
      <c r="D472" s="78">
        <f>Pressure!I472</f>
        <v>1.1195687429327048E-4</v>
      </c>
      <c r="E472" s="40">
        <f>Pressure!H472</f>
        <v>111.95687429327049</v>
      </c>
      <c r="F472" s="10">
        <f t="shared" si="50"/>
        <v>4.25</v>
      </c>
      <c r="G472" s="4">
        <f t="shared" si="49"/>
        <v>101000</v>
      </c>
      <c r="H472" s="42">
        <f t="shared" si="51"/>
        <v>2.6239674212988455</v>
      </c>
      <c r="I472" s="10">
        <f t="shared" si="52"/>
        <v>1.0434955261276515</v>
      </c>
      <c r="J472" s="4">
        <f t="shared" si="53"/>
        <v>133.01924199087404</v>
      </c>
      <c r="K472" s="4">
        <f t="shared" si="54"/>
        <v>29.904060516809952</v>
      </c>
      <c r="L472" s="42">
        <f>Pressure!Q472</f>
        <v>0.96424540289626925</v>
      </c>
      <c r="M472" s="10">
        <f t="shared" si="56"/>
        <v>0.27788423961028974</v>
      </c>
      <c r="N472" s="10">
        <f t="shared" si="55"/>
        <v>2.5616829820695148</v>
      </c>
    </row>
    <row r="473" spans="3:14">
      <c r="C473" s="4">
        <f>Pressure!AB473*1000000</f>
        <v>1138726.1559050062</v>
      </c>
      <c r="D473" s="78">
        <f>Pressure!I473</f>
        <v>1.1195687429327048E-4</v>
      </c>
      <c r="E473" s="40">
        <f>Pressure!H473</f>
        <v>111.95687429327049</v>
      </c>
      <c r="F473" s="10">
        <f t="shared" si="50"/>
        <v>4.25</v>
      </c>
      <c r="G473" s="4">
        <f t="shared" si="49"/>
        <v>101000</v>
      </c>
      <c r="H473" s="42">
        <f t="shared" si="51"/>
        <v>2.6241639201102487</v>
      </c>
      <c r="I473" s="10">
        <f t="shared" si="52"/>
        <v>1.0435153275663387</v>
      </c>
      <c r="J473" s="4">
        <f t="shared" si="53"/>
        <v>133.03591279274562</v>
      </c>
      <c r="K473" s="4">
        <f t="shared" si="54"/>
        <v>29.907808280370851</v>
      </c>
      <c r="L473" s="42">
        <f>Pressure!Q473</f>
        <v>0.96633451689054206</v>
      </c>
      <c r="M473" s="10">
        <f t="shared" si="56"/>
        <v>0.27790977355343871</v>
      </c>
      <c r="N473" s="10">
        <f t="shared" si="55"/>
        <v>2.5616829820695148</v>
      </c>
    </row>
    <row r="474" spans="3:14">
      <c r="C474" s="4">
        <f>Pressure!AB474*1000000</f>
        <v>1138845.2043958856</v>
      </c>
      <c r="D474" s="78">
        <f>Pressure!I474</f>
        <v>1.1195687429327048E-4</v>
      </c>
      <c r="E474" s="40">
        <f>Pressure!H474</f>
        <v>111.95687429327049</v>
      </c>
      <c r="F474" s="10">
        <f t="shared" si="50"/>
        <v>4.25</v>
      </c>
      <c r="G474" s="4">
        <f t="shared" si="49"/>
        <v>101000</v>
      </c>
      <c r="H474" s="42">
        <f t="shared" si="51"/>
        <v>2.6243571047910872</v>
      </c>
      <c r="I474" s="10">
        <f t="shared" si="52"/>
        <v>1.0435347927365939</v>
      </c>
      <c r="J474" s="4">
        <f t="shared" si="53"/>
        <v>133.05230291424718</v>
      </c>
      <c r="K474" s="4">
        <f t="shared" si="54"/>
        <v>29.911492944167794</v>
      </c>
      <c r="L474" s="42">
        <f>Pressure!Q474</f>
        <v>0.96842356001646113</v>
      </c>
      <c r="M474" s="10">
        <f t="shared" ref="M474:M505" si="57">(J474+J473)/2*(L474-L473)</f>
        <v>0.27793487895538144</v>
      </c>
      <c r="N474" s="10">
        <f t="shared" si="55"/>
        <v>2.5616829820695148</v>
      </c>
    </row>
    <row r="475" spans="3:14">
      <c r="C475" s="4">
        <f>Pressure!AB475*1000000</f>
        <v>1138962.2125497563</v>
      </c>
      <c r="D475" s="78">
        <f>Pressure!I475</f>
        <v>1.1195687429327048E-4</v>
      </c>
      <c r="E475" s="40">
        <f>Pressure!H475</f>
        <v>111.95687429327049</v>
      </c>
      <c r="F475" s="10">
        <f t="shared" si="50"/>
        <v>4.25</v>
      </c>
      <c r="G475" s="4">
        <f t="shared" si="49"/>
        <v>101000</v>
      </c>
      <c r="H475" s="42">
        <f t="shared" si="51"/>
        <v>2.6245469750801367</v>
      </c>
      <c r="I475" s="10">
        <f t="shared" si="52"/>
        <v>1.0435539217298997</v>
      </c>
      <c r="J475" s="4">
        <f t="shared" si="53"/>
        <v>133.06841230829568</v>
      </c>
      <c r="K475" s="4">
        <f t="shared" ref="K475:K506" si="58">J475/4.4482</f>
        <v>29.915114497616042</v>
      </c>
      <c r="L475" s="42">
        <f>Pressure!Q475</f>
        <v>0.9705125334776844</v>
      </c>
      <c r="M475" s="10">
        <f t="shared" si="57"/>
        <v>0.27795955579082454</v>
      </c>
      <c r="N475" s="10">
        <f t="shared" si="55"/>
        <v>2.5616829820695148</v>
      </c>
    </row>
    <row r="476" spans="3:14">
      <c r="C476" s="4">
        <f>Pressure!AB476*1000000</f>
        <v>1139077.1800968219</v>
      </c>
      <c r="D476" s="78">
        <f>Pressure!I476</f>
        <v>1.1195687429327048E-4</v>
      </c>
      <c r="E476" s="40">
        <f>Pressure!H476</f>
        <v>111.95687429327049</v>
      </c>
      <c r="F476" s="10">
        <f t="shared" si="50"/>
        <v>4.25</v>
      </c>
      <c r="G476" s="4">
        <f t="shared" ref="G476:G539" si="59">IF(C476/(1+(k-1)/2*N476^2)^(k/(k-1))&lt;patm*1000000,patm*1000000,C476/(1+(k-1)/2*N476^2)^(k/(k-1)))</f>
        <v>101000</v>
      </c>
      <c r="H476" s="42">
        <f t="shared" si="51"/>
        <v>2.6247335307192037</v>
      </c>
      <c r="I476" s="10">
        <f t="shared" si="52"/>
        <v>1.0435727146359959</v>
      </c>
      <c r="J476" s="4">
        <f t="shared" si="53"/>
        <v>133.08424092849316</v>
      </c>
      <c r="K476" s="4">
        <f t="shared" si="58"/>
        <v>29.91867293028487</v>
      </c>
      <c r="L476" s="42">
        <f>Pressure!Q476</f>
        <v>0.97260143847753389</v>
      </c>
      <c r="M476" s="10">
        <f t="shared" si="57"/>
        <v>0.27798380403476702</v>
      </c>
      <c r="N476" s="10">
        <f t="shared" si="55"/>
        <v>2.5616829820695148</v>
      </c>
    </row>
    <row r="477" spans="3:14">
      <c r="C477" s="4">
        <f>Pressure!AB477*1000000</f>
        <v>1139190.1067711564</v>
      </c>
      <c r="D477" s="78">
        <f>Pressure!I477</f>
        <v>1.1195687429327048E-4</v>
      </c>
      <c r="E477" s="40">
        <f>Pressure!H477</f>
        <v>111.95687429327049</v>
      </c>
      <c r="F477" s="10">
        <f t="shared" ref="F477:F540" si="60">aexit/E477</f>
        <v>4.25</v>
      </c>
      <c r="G477" s="4">
        <f t="shared" si="59"/>
        <v>101000</v>
      </c>
      <c r="H477" s="42">
        <f t="shared" ref="H477:H540" si="61">1/(((k+1)/2)^(1/(k-1))*(patm*1000000/C477)^(1/k)*SQRT((k+1)/(k-1)*(1-(patm*1000000/C477)^((k-1)/k))))</f>
        <v>2.6249167714532491</v>
      </c>
      <c r="I477" s="10">
        <f t="shared" ref="I477:I540" si="62">etanoz*SQRT(2*k^2/(k-1)*(2/(k+1))^((k+1)/(k-1))*(1-(G477/C477)^((k-1)/k)))+(G477-patm*1000000)/C477*(aexit/E477)</f>
        <v>1.0435911715428909</v>
      </c>
      <c r="J477" s="4">
        <f t="shared" ref="J477:J540" si="63">I477*D477*C477</f>
        <v>133.09978872913621</v>
      </c>
      <c r="K477" s="4">
        <f t="shared" si="58"/>
        <v>29.922168231899693</v>
      </c>
      <c r="L477" s="42">
        <f>Pressure!Q477</f>
        <v>0.97469027621900195</v>
      </c>
      <c r="M477" s="10">
        <f t="shared" si="57"/>
        <v>0.27800762366245529</v>
      </c>
      <c r="N477" s="10">
        <f t="shared" si="55"/>
        <v>2.5616829820695148</v>
      </c>
    </row>
    <row r="478" spans="3:14">
      <c r="C478" s="4">
        <f>Pressure!AB478*1000000</f>
        <v>1139300.9923106905</v>
      </c>
      <c r="D478" s="78">
        <f>Pressure!I478</f>
        <v>1.1195687429327048E-4</v>
      </c>
      <c r="E478" s="40">
        <f>Pressure!H478</f>
        <v>111.95687429327049</v>
      </c>
      <c r="F478" s="10">
        <f t="shared" si="60"/>
        <v>4.25</v>
      </c>
      <c r="G478" s="4">
        <f t="shared" si="59"/>
        <v>101000</v>
      </c>
      <c r="H478" s="42">
        <f t="shared" si="61"/>
        <v>2.6250966970303571</v>
      </c>
      <c r="I478" s="10">
        <f t="shared" si="62"/>
        <v>1.0436092925368603</v>
      </c>
      <c r="J478" s="4">
        <f t="shared" si="63"/>
        <v>133.11505566521382</v>
      </c>
      <c r="K478" s="4">
        <f t="shared" si="58"/>
        <v>29.925600392341579</v>
      </c>
      <c r="L478" s="42">
        <f>Pressure!Q478</f>
        <v>0.97677904790475734</v>
      </c>
      <c r="M478" s="10">
        <f t="shared" si="57"/>
        <v>0.27803101464934721</v>
      </c>
      <c r="N478" s="10">
        <f t="shared" ref="N478:N541" si="64">N477-1/834*(me-mef)</f>
        <v>2.5616829820695148</v>
      </c>
    </row>
    <row r="479" spans="3:14">
      <c r="C479" s="4">
        <f>Pressure!AB479*1000000</f>
        <v>1139409.8364571799</v>
      </c>
      <c r="D479" s="78">
        <f>Pressure!I479</f>
        <v>1.1195687429327048E-4</v>
      </c>
      <c r="E479" s="40">
        <f>Pressure!H479</f>
        <v>111.95687429327049</v>
      </c>
      <c r="F479" s="10">
        <f t="shared" si="60"/>
        <v>4.25</v>
      </c>
      <c r="G479" s="4">
        <f t="shared" si="59"/>
        <v>101000</v>
      </c>
      <c r="H479" s="42">
        <f t="shared" si="61"/>
        <v>2.6252733072016872</v>
      </c>
      <c r="I479" s="10">
        <f t="shared" si="62"/>
        <v>1.0436270777024443</v>
      </c>
      <c r="J479" s="4">
        <f t="shared" si="63"/>
        <v>133.1300416924033</v>
      </c>
      <c r="K479" s="4">
        <f t="shared" si="58"/>
        <v>29.928969401646352</v>
      </c>
      <c r="L479" s="42">
        <f>Pressure!Q479</f>
        <v>0.97886775473715204</v>
      </c>
      <c r="M479" s="10">
        <f t="shared" si="57"/>
        <v>0.27805397697122408</v>
      </c>
      <c r="N479" s="10">
        <f t="shared" si="64"/>
        <v>2.5616829820695148</v>
      </c>
    </row>
    <row r="480" spans="3:14">
      <c r="C480" s="4">
        <f>Pressure!AB480*1000000</f>
        <v>1139516.6389562478</v>
      </c>
      <c r="D480" s="78">
        <f>Pressure!I480</f>
        <v>1.1195687429327048E-4</v>
      </c>
      <c r="E480" s="40">
        <f>Pressure!H480</f>
        <v>111.95687429327049</v>
      </c>
      <c r="F480" s="10">
        <f t="shared" si="60"/>
        <v>4.25</v>
      </c>
      <c r="G480" s="4">
        <f t="shared" si="59"/>
        <v>101000</v>
      </c>
      <c r="H480" s="42">
        <f t="shared" si="61"/>
        <v>2.6254466017215412</v>
      </c>
      <c r="I480" s="10">
        <f t="shared" si="62"/>
        <v>1.0436445271224553</v>
      </c>
      <c r="J480" s="4">
        <f t="shared" si="63"/>
        <v>133.14474676707607</v>
      </c>
      <c r="K480" s="4">
        <f t="shared" si="58"/>
        <v>29.932275250005862</v>
      </c>
      <c r="L480" s="42">
        <f>Pressure!Q480</f>
        <v>0.98095639791822731</v>
      </c>
      <c r="M480" s="10">
        <f t="shared" si="57"/>
        <v>0.2780765106040754</v>
      </c>
      <c r="N480" s="10">
        <f t="shared" si="64"/>
        <v>2.5616829820695148</v>
      </c>
    </row>
    <row r="481" spans="3:14">
      <c r="C481" s="4">
        <f>Pressure!AB481*1000000</f>
        <v>1139621.3995573279</v>
      </c>
      <c r="D481" s="78">
        <f>Pressure!I481</f>
        <v>1.1195687429327048E-4</v>
      </c>
      <c r="E481" s="40">
        <f>Pressure!H481</f>
        <v>111.95687429327049</v>
      </c>
      <c r="F481" s="10">
        <f t="shared" si="60"/>
        <v>4.25</v>
      </c>
      <c r="G481" s="4">
        <f t="shared" si="59"/>
        <v>101000</v>
      </c>
      <c r="H481" s="42">
        <f t="shared" si="61"/>
        <v>2.6256165803472737</v>
      </c>
      <c r="I481" s="10">
        <f t="shared" si="62"/>
        <v>1.0436616408779695</v>
      </c>
      <c r="J481" s="4">
        <f t="shared" si="63"/>
        <v>133.15917084628967</v>
      </c>
      <c r="K481" s="4">
        <f t="shared" si="58"/>
        <v>29.935517927766213</v>
      </c>
      <c r="L481" s="42">
        <f>Pressure!Q481</f>
        <v>0.98304497864971996</v>
      </c>
      <c r="M481" s="10">
        <f t="shared" si="57"/>
        <v>0.278098615524141</v>
      </c>
      <c r="N481" s="10">
        <f t="shared" si="64"/>
        <v>2.5616829820695148</v>
      </c>
    </row>
    <row r="482" spans="3:14">
      <c r="C482" s="4">
        <f>Pressure!AB482*1000000</f>
        <v>1139724.118013727</v>
      </c>
      <c r="D482" s="78">
        <f>Pressure!I482</f>
        <v>1.1195687429327048E-4</v>
      </c>
      <c r="E482" s="40">
        <f>Pressure!H482</f>
        <v>111.95687429327049</v>
      </c>
      <c r="F482" s="10">
        <f t="shared" si="60"/>
        <v>4.25</v>
      </c>
      <c r="G482" s="4">
        <f t="shared" si="59"/>
        <v>101000</v>
      </c>
      <c r="H482" s="42">
        <f t="shared" si="61"/>
        <v>2.6257832428393879</v>
      </c>
      <c r="I482" s="10">
        <f t="shared" si="62"/>
        <v>1.0436784190483399</v>
      </c>
      <c r="J482" s="4">
        <f t="shared" si="63"/>
        <v>133.17331388779664</v>
      </c>
      <c r="K482" s="4">
        <f t="shared" si="58"/>
        <v>29.938697425429755</v>
      </c>
      <c r="L482" s="42">
        <f>Pressure!Q482</f>
        <v>0.98513349813306894</v>
      </c>
      <c r="M482" s="10">
        <f t="shared" si="57"/>
        <v>0.27812029170794239</v>
      </c>
      <c r="N482" s="10">
        <f t="shared" si="64"/>
        <v>2.5616829820695148</v>
      </c>
    </row>
    <row r="483" spans="3:14">
      <c r="C483" s="4">
        <f>Pressure!AB483*1000000</f>
        <v>1139824.794082596</v>
      </c>
      <c r="D483" s="78">
        <f>Pressure!I483</f>
        <v>1.1195687429327048E-4</v>
      </c>
      <c r="E483" s="40">
        <f>Pressure!H483</f>
        <v>111.95687429327049</v>
      </c>
      <c r="F483" s="10">
        <f t="shared" si="60"/>
        <v>4.25</v>
      </c>
      <c r="G483" s="4">
        <f t="shared" si="59"/>
        <v>101000</v>
      </c>
      <c r="H483" s="42">
        <f t="shared" si="61"/>
        <v>2.625946588961491</v>
      </c>
      <c r="I483" s="10">
        <f t="shared" si="62"/>
        <v>1.0436948617111905</v>
      </c>
      <c r="J483" s="4">
        <f t="shared" si="63"/>
        <v>133.18717585004023</v>
      </c>
      <c r="K483" s="4">
        <f t="shared" si="58"/>
        <v>29.941813733654115</v>
      </c>
      <c r="L483" s="42">
        <f>Pressure!Q483</f>
        <v>0.98722195756942166</v>
      </c>
      <c r="M483" s="10">
        <f t="shared" si="57"/>
        <v>0.27814153913225848</v>
      </c>
      <c r="N483" s="10">
        <f t="shared" si="64"/>
        <v>2.5616829820695148</v>
      </c>
    </row>
    <row r="484" spans="3:14">
      <c r="C484" s="4">
        <f>Pressure!AB484*1000000</f>
        <v>1139923.4275249285</v>
      </c>
      <c r="D484" s="78">
        <f>Pressure!I484</f>
        <v>1.1195687429327048E-4</v>
      </c>
      <c r="E484" s="40">
        <f>Pressure!H484</f>
        <v>111.95687429327049</v>
      </c>
      <c r="F484" s="10">
        <f t="shared" si="60"/>
        <v>4.25</v>
      </c>
      <c r="G484" s="4">
        <f t="shared" si="59"/>
        <v>101000</v>
      </c>
      <c r="H484" s="42">
        <f t="shared" si="61"/>
        <v>2.6261066184802964</v>
      </c>
      <c r="I484" s="10">
        <f t="shared" si="62"/>
        <v>1.0437109689424191</v>
      </c>
      <c r="J484" s="4">
        <f t="shared" si="63"/>
        <v>133.20075669215447</v>
      </c>
      <c r="K484" s="4">
        <f t="shared" si="58"/>
        <v>29.944866843252207</v>
      </c>
      <c r="L484" s="42">
        <f>Pressure!Q484</f>
        <v>0.98931035815963997</v>
      </c>
      <c r="M484" s="10">
        <f t="shared" si="57"/>
        <v>0.27816235777407722</v>
      </c>
      <c r="N484" s="10">
        <f t="shared" si="64"/>
        <v>2.5616829820695148</v>
      </c>
    </row>
    <row r="485" spans="3:14">
      <c r="C485" s="4">
        <f>Pressure!AB485*1000000</f>
        <v>1140020.0181055248</v>
      </c>
      <c r="D485" s="78">
        <f>Pressure!I485</f>
        <v>1.1195687429327048E-4</v>
      </c>
      <c r="E485" s="40">
        <f>Pressure!H485</f>
        <v>111.95687429327049</v>
      </c>
      <c r="F485" s="10">
        <f t="shared" si="60"/>
        <v>4.25</v>
      </c>
      <c r="G485" s="4">
        <f t="shared" si="59"/>
        <v>101000</v>
      </c>
      <c r="H485" s="42">
        <f t="shared" si="61"/>
        <v>2.6262633311655557</v>
      </c>
      <c r="I485" s="10">
        <f t="shared" si="62"/>
        <v>1.0437267408161919</v>
      </c>
      <c r="J485" s="4">
        <f t="shared" si="63"/>
        <v>133.21405637395904</v>
      </c>
      <c r="K485" s="4">
        <f t="shared" si="58"/>
        <v>29.947856745191096</v>
      </c>
      <c r="L485" s="42">
        <f>Pressure!Q485</f>
        <v>0.99139870110430706</v>
      </c>
      <c r="M485" s="10">
        <f t="shared" si="57"/>
        <v>0.2781827476107096</v>
      </c>
      <c r="N485" s="10">
        <f t="shared" si="64"/>
        <v>2.5616829820695148</v>
      </c>
    </row>
    <row r="486" spans="3:14">
      <c r="C486" s="4">
        <f>Pressure!AB486*1000000</f>
        <v>1140114.5655930545</v>
      </c>
      <c r="D486" s="78">
        <f>Pressure!I486</f>
        <v>1.1195687429327048E-4</v>
      </c>
      <c r="E486" s="40">
        <f>Pressure!H486</f>
        <v>111.95687429327049</v>
      </c>
      <c r="F486" s="10">
        <f t="shared" si="60"/>
        <v>4.25</v>
      </c>
      <c r="G486" s="4">
        <f t="shared" si="59"/>
        <v>101000</v>
      </c>
      <c r="H486" s="42">
        <f t="shared" si="61"/>
        <v>2.6264167267901679</v>
      </c>
      <c r="I486" s="10">
        <f t="shared" si="62"/>
        <v>1.0437421774049553</v>
      </c>
      <c r="J486" s="4">
        <f t="shared" si="63"/>
        <v>133.22707485596808</v>
      </c>
      <c r="K486" s="4">
        <f t="shared" si="58"/>
        <v>29.950783430593969</v>
      </c>
      <c r="L486" s="42">
        <f>Pressure!Q486</f>
        <v>0.99348698760373311</v>
      </c>
      <c r="M486" s="10">
        <f t="shared" si="57"/>
        <v>0.27820270861963076</v>
      </c>
      <c r="N486" s="10">
        <f t="shared" si="64"/>
        <v>2.5616829820695148</v>
      </c>
    </row>
    <row r="487" spans="3:14">
      <c r="C487" s="4">
        <f>Pressure!AB487*1000000</f>
        <v>1140207.0697600497</v>
      </c>
      <c r="D487" s="78">
        <f>Pressure!I487</f>
        <v>1.1195687429327048E-4</v>
      </c>
      <c r="E487" s="40">
        <f>Pressure!H487</f>
        <v>111.95687429327049</v>
      </c>
      <c r="F487" s="10">
        <f t="shared" si="60"/>
        <v>4.25</v>
      </c>
      <c r="G487" s="4">
        <f t="shared" si="59"/>
        <v>101000</v>
      </c>
      <c r="H487" s="42">
        <f t="shared" si="61"/>
        <v>2.6265668051301598</v>
      </c>
      <c r="I487" s="10">
        <f t="shared" si="62"/>
        <v>1.0437572787794349</v>
      </c>
      <c r="J487" s="4">
        <f t="shared" si="63"/>
        <v>133.23981209938896</v>
      </c>
      <c r="K487" s="4">
        <f t="shared" si="58"/>
        <v>29.95364689073984</v>
      </c>
      <c r="L487" s="42">
        <f>Pressure!Q487</f>
        <v>0.9955752188579623</v>
      </c>
      <c r="M487" s="10">
        <f t="shared" si="57"/>
        <v>0.27822224077866642</v>
      </c>
      <c r="N487" s="10">
        <f t="shared" si="64"/>
        <v>2.5616829820695148</v>
      </c>
    </row>
    <row r="488" spans="3:14">
      <c r="C488" s="4">
        <f>Pressure!AB488*1000000</f>
        <v>1140297.5303828346</v>
      </c>
      <c r="D488" s="78">
        <f>Pressure!I488</f>
        <v>1.1195687429327048E-4</v>
      </c>
      <c r="E488" s="40">
        <f>Pressure!H488</f>
        <v>111.95687429327049</v>
      </c>
      <c r="F488" s="10">
        <f t="shared" si="60"/>
        <v>4.25</v>
      </c>
      <c r="G488" s="4">
        <f t="shared" si="59"/>
        <v>101000</v>
      </c>
      <c r="H488" s="42">
        <f t="shared" si="61"/>
        <v>2.6267135659645855</v>
      </c>
      <c r="I488" s="10">
        <f t="shared" si="62"/>
        <v>1.0437720450086263</v>
      </c>
      <c r="J488" s="4">
        <f t="shared" si="63"/>
        <v>133.25226806611295</v>
      </c>
      <c r="K488" s="4">
        <f t="shared" si="58"/>
        <v>29.956447117061497</v>
      </c>
      <c r="L488" s="42">
        <f>Pressure!Q488</f>
        <v>0.99766339606677856</v>
      </c>
      <c r="M488" s="10">
        <f t="shared" si="57"/>
        <v>0.27824134406581924</v>
      </c>
      <c r="N488" s="10">
        <f t="shared" si="64"/>
        <v>2.5616829820695148</v>
      </c>
    </row>
    <row r="489" spans="3:14">
      <c r="C489" s="4">
        <f>Pressure!AB489*1000000</f>
        <v>1140385.9472416206</v>
      </c>
      <c r="D489" s="78">
        <f>Pressure!I489</f>
        <v>1.1195687429327048E-4</v>
      </c>
      <c r="E489" s="40">
        <f>Pressure!H489</f>
        <v>111.95687429327049</v>
      </c>
      <c r="F489" s="10">
        <f t="shared" si="60"/>
        <v>4.25</v>
      </c>
      <c r="G489" s="4">
        <f t="shared" si="59"/>
        <v>101000</v>
      </c>
      <c r="H489" s="42">
        <f t="shared" si="61"/>
        <v>2.6268570090756636</v>
      </c>
      <c r="I489" s="10">
        <f t="shared" si="62"/>
        <v>1.0437864761598108</v>
      </c>
      <c r="J489" s="4">
        <f t="shared" si="63"/>
        <v>133.26444271872802</v>
      </c>
      <c r="K489" s="4">
        <f t="shared" si="58"/>
        <v>29.959184101148335</v>
      </c>
      <c r="L489" s="42">
        <f>Pressure!Q489</f>
        <v>0.99975152042971216</v>
      </c>
      <c r="M489" s="10">
        <f t="shared" si="57"/>
        <v>0.27826001845937681</v>
      </c>
      <c r="N489" s="10">
        <f t="shared" si="64"/>
        <v>2.5616829820695148</v>
      </c>
    </row>
    <row r="490" spans="3:14">
      <c r="C490" s="4">
        <f>Pressure!AB490*1000000</f>
        <v>1140472.3201203956</v>
      </c>
      <c r="D490" s="78">
        <f>Pressure!I490</f>
        <v>1.1195687429327048E-4</v>
      </c>
      <c r="E490" s="40">
        <f>Pressure!H490</f>
        <v>111.95687429327049</v>
      </c>
      <c r="F490" s="10">
        <f t="shared" si="60"/>
        <v>4.25</v>
      </c>
      <c r="G490" s="4">
        <f t="shared" si="59"/>
        <v>101000</v>
      </c>
      <c r="H490" s="42">
        <f t="shared" si="61"/>
        <v>2.6269971342486058</v>
      </c>
      <c r="I490" s="10">
        <f t="shared" si="62"/>
        <v>1.0438005722985391</v>
      </c>
      <c r="J490" s="4">
        <f t="shared" si="63"/>
        <v>133.27633602050381</v>
      </c>
      <c r="K490" s="4">
        <f t="shared" si="58"/>
        <v>29.961857834743</v>
      </c>
      <c r="L490" s="42">
        <f>Pressure!Q490</f>
        <v>1.0018395931460462</v>
      </c>
      <c r="M490" s="10">
        <f t="shared" si="57"/>
        <v>0.27827826393790961</v>
      </c>
      <c r="N490" s="10">
        <f t="shared" si="64"/>
        <v>2.5616829820695148</v>
      </c>
    </row>
    <row r="491" spans="3:14">
      <c r="C491" s="4">
        <f>Pressure!AB491*1000000</f>
        <v>1140556.6488070572</v>
      </c>
      <c r="D491" s="78">
        <f>Pressure!I491</f>
        <v>1.1195687429327048E-4</v>
      </c>
      <c r="E491" s="40">
        <f>Pressure!H491</f>
        <v>111.95687429327049</v>
      </c>
      <c r="F491" s="10">
        <f t="shared" si="60"/>
        <v>4.25</v>
      </c>
      <c r="G491" s="4">
        <f t="shared" si="59"/>
        <v>101000</v>
      </c>
      <c r="H491" s="42">
        <f t="shared" si="61"/>
        <v>2.6271339412718344</v>
      </c>
      <c r="I491" s="10">
        <f t="shared" si="62"/>
        <v>1.0438143334886534</v>
      </c>
      <c r="J491" s="4">
        <f t="shared" si="63"/>
        <v>133.28794793540985</v>
      </c>
      <c r="K491" s="4">
        <f t="shared" si="58"/>
        <v>29.964468309745481</v>
      </c>
      <c r="L491" s="42">
        <f>Pressure!Q491</f>
        <v>1.0039276154148222</v>
      </c>
      <c r="M491" s="10">
        <f t="shared" si="57"/>
        <v>0.27829608048014159</v>
      </c>
      <c r="N491" s="10">
        <f t="shared" si="64"/>
        <v>2.5616829820695148</v>
      </c>
    </row>
    <row r="492" spans="3:14">
      <c r="C492" s="4">
        <f>Pressure!AB492*1000000</f>
        <v>1140638.9330932973</v>
      </c>
      <c r="D492" s="78">
        <f>Pressure!I492</f>
        <v>1.1195687429327048E-4</v>
      </c>
      <c r="E492" s="40">
        <f>Pressure!H492</f>
        <v>111.95687429327049</v>
      </c>
      <c r="F492" s="10">
        <f t="shared" si="60"/>
        <v>4.25</v>
      </c>
      <c r="G492" s="4">
        <f t="shared" si="59"/>
        <v>101000</v>
      </c>
      <c r="H492" s="42">
        <f t="shared" si="61"/>
        <v>2.6272674299367953</v>
      </c>
      <c r="I492" s="10">
        <f t="shared" si="62"/>
        <v>1.0438277597922696</v>
      </c>
      <c r="J492" s="4">
        <f t="shared" si="63"/>
        <v>133.29927842809971</v>
      </c>
      <c r="K492" s="4">
        <f t="shared" si="58"/>
        <v>29.96701551820955</v>
      </c>
      <c r="L492" s="42">
        <f>Pressure!Q492</f>
        <v>1.0060155884348476</v>
      </c>
      <c r="M492" s="10">
        <f t="shared" si="57"/>
        <v>0.27831346806520479</v>
      </c>
      <c r="N492" s="10">
        <f t="shared" si="64"/>
        <v>2.5616829820695148</v>
      </c>
    </row>
    <row r="493" spans="3:14">
      <c r="C493" s="4">
        <f>Pressure!AB493*1000000</f>
        <v>1140719.1727746718</v>
      </c>
      <c r="D493" s="78">
        <f>Pressure!I493</f>
        <v>1.1195687429327048E-4</v>
      </c>
      <c r="E493" s="40">
        <f>Pressure!H493</f>
        <v>111.95687429327049</v>
      </c>
      <c r="F493" s="10">
        <f t="shared" si="60"/>
        <v>4.25</v>
      </c>
      <c r="G493" s="4">
        <f t="shared" si="59"/>
        <v>101000</v>
      </c>
      <c r="H493" s="42">
        <f t="shared" si="61"/>
        <v>2.6273976000380586</v>
      </c>
      <c r="I493" s="10">
        <f t="shared" si="62"/>
        <v>1.0438408512697901</v>
      </c>
      <c r="J493" s="4">
        <f t="shared" si="63"/>
        <v>133.3103274639206</v>
      </c>
      <c r="K493" s="4">
        <f t="shared" si="58"/>
        <v>29.969499452344905</v>
      </c>
      <c r="L493" s="42">
        <f>Pressure!Q493</f>
        <v>1.0081035134047007</v>
      </c>
      <c r="M493" s="10">
        <f t="shared" si="57"/>
        <v>0.27833042667232244</v>
      </c>
      <c r="N493" s="10">
        <f t="shared" si="64"/>
        <v>2.5616829820695148</v>
      </c>
    </row>
    <row r="494" spans="3:14">
      <c r="C494" s="4">
        <f>Pressure!AB494*1000000</f>
        <v>1140797.3676505513</v>
      </c>
      <c r="D494" s="78">
        <f>Pressure!I494</f>
        <v>1.1195687429327048E-4</v>
      </c>
      <c r="E494" s="40">
        <f>Pressure!H494</f>
        <v>111.95687429327049</v>
      </c>
      <c r="F494" s="10">
        <f t="shared" si="60"/>
        <v>4.25</v>
      </c>
      <c r="G494" s="4">
        <f t="shared" si="59"/>
        <v>101000</v>
      </c>
      <c r="H494" s="42">
        <f t="shared" si="61"/>
        <v>2.627524451373259</v>
      </c>
      <c r="I494" s="10">
        <f t="shared" si="62"/>
        <v>1.0438536079798966</v>
      </c>
      <c r="J494" s="4">
        <f t="shared" si="63"/>
        <v>133.32109500890664</v>
      </c>
      <c r="K494" s="4">
        <f t="shared" si="58"/>
        <v>29.971920104515679</v>
      </c>
      <c r="L494" s="42">
        <f>Pressure!Q494</f>
        <v>1.0101913915227378</v>
      </c>
      <c r="M494" s="10">
        <f t="shared" si="57"/>
        <v>0.27834695628106382</v>
      </c>
      <c r="N494" s="10">
        <f t="shared" si="64"/>
        <v>2.5616829820695148</v>
      </c>
    </row>
    <row r="495" spans="3:14">
      <c r="C495" s="4">
        <f>Pressure!AB495*1000000</f>
        <v>1140873.5175241292</v>
      </c>
      <c r="D495" s="78">
        <f>Pressure!I495</f>
        <v>1.1195687429327048E-4</v>
      </c>
      <c r="E495" s="40">
        <f>Pressure!H495</f>
        <v>111.95687429327049</v>
      </c>
      <c r="F495" s="10">
        <f t="shared" si="60"/>
        <v>4.25</v>
      </c>
      <c r="G495" s="4">
        <f t="shared" si="59"/>
        <v>101000</v>
      </c>
      <c r="H495" s="42">
        <f t="shared" si="61"/>
        <v>2.6276479837430875</v>
      </c>
      <c r="I495" s="10">
        <f t="shared" si="62"/>
        <v>1.0438660299795512</v>
      </c>
      <c r="J495" s="4">
        <f t="shared" si="63"/>
        <v>133.33158102977993</v>
      </c>
      <c r="K495" s="4">
        <f t="shared" si="58"/>
        <v>29.974277467240665</v>
      </c>
      <c r="L495" s="42">
        <f>Pressure!Q495</f>
        <v>1.0122792239870997</v>
      </c>
      <c r="M495" s="10">
        <f t="shared" si="57"/>
        <v>0.27836305687126495</v>
      </c>
      <c r="N495" s="10">
        <f t="shared" si="64"/>
        <v>2.5616829820695148</v>
      </c>
    </row>
    <row r="496" spans="3:14">
      <c r="C496" s="4">
        <f>Pressure!AB496*1000000</f>
        <v>1140947.6222024781</v>
      </c>
      <c r="D496" s="78">
        <f>Pressure!I496</f>
        <v>1.1195687429327048E-4</v>
      </c>
      <c r="E496" s="40">
        <f>Pressure!H496</f>
        <v>111.95687429327049</v>
      </c>
      <c r="F496" s="10">
        <f t="shared" si="60"/>
        <v>4.25</v>
      </c>
      <c r="G496" s="4">
        <f t="shared" si="59"/>
        <v>101000</v>
      </c>
      <c r="H496" s="42">
        <f t="shared" si="61"/>
        <v>2.6277681969513997</v>
      </c>
      <c r="I496" s="10">
        <f t="shared" si="62"/>
        <v>1.0438781173240084</v>
      </c>
      <c r="J496" s="4">
        <f t="shared" si="63"/>
        <v>133.34178549395821</v>
      </c>
      <c r="K496" s="4">
        <f t="shared" si="58"/>
        <v>29.976571533195049</v>
      </c>
      <c r="L496" s="42">
        <f>Pressure!Q496</f>
        <v>1.0143670119957171</v>
      </c>
      <c r="M496" s="10">
        <f t="shared" si="57"/>
        <v>0.27837872842294925</v>
      </c>
      <c r="N496" s="10">
        <f t="shared" si="64"/>
        <v>2.5616829820695148</v>
      </c>
    </row>
    <row r="497" spans="3:14">
      <c r="C497" s="114">
        <f>Pressure!AB497*1000000</f>
        <v>1141019.6814964688</v>
      </c>
      <c r="D497" s="79">
        <f>Pressure!I497</f>
        <v>1.1195687429327048E-4</v>
      </c>
      <c r="E497" s="111">
        <f>Pressure!H497</f>
        <v>111.95687429327049</v>
      </c>
      <c r="F497" s="10">
        <f t="shared" si="60"/>
        <v>4.25</v>
      </c>
      <c r="G497" s="4">
        <f t="shared" si="59"/>
        <v>101000</v>
      </c>
      <c r="H497" s="58">
        <f t="shared" si="61"/>
        <v>2.6278850908050693</v>
      </c>
      <c r="I497" s="10">
        <f t="shared" si="62"/>
        <v>1.0438898700668016</v>
      </c>
      <c r="J497" s="4">
        <f t="shared" si="63"/>
        <v>133.35170836954413</v>
      </c>
      <c r="K497" s="4">
        <f t="shared" si="58"/>
        <v>29.978802295207977</v>
      </c>
      <c r="L497" s="42">
        <f>Pressure!Q497</f>
        <v>1.0164547567463176</v>
      </c>
      <c r="M497" s="10">
        <f t="shared" si="57"/>
        <v>0.27839397091641327</v>
      </c>
      <c r="N497" s="10">
        <f t="shared" si="64"/>
        <v>2.5616829820695148</v>
      </c>
    </row>
    <row r="498" spans="3:14">
      <c r="C498" s="4">
        <f>Pressure!AB498*1000000</f>
        <v>1141089.6952208262</v>
      </c>
      <c r="D498" s="78">
        <f>Pressure!I498</f>
        <v>1.1195687429327048E-4</v>
      </c>
      <c r="E498" s="40">
        <f>Pressure!H498</f>
        <v>111.95687429327049</v>
      </c>
      <c r="F498" s="10">
        <f t="shared" si="60"/>
        <v>4.25</v>
      </c>
      <c r="G498" s="4">
        <f t="shared" si="59"/>
        <v>101000</v>
      </c>
      <c r="H498" s="42">
        <f t="shared" si="61"/>
        <v>2.6279986651140934</v>
      </c>
      <c r="I498" s="10">
        <f t="shared" si="62"/>
        <v>1.0439012882597525</v>
      </c>
      <c r="J498" s="4">
        <f t="shared" si="63"/>
        <v>133.36134962533228</v>
      </c>
      <c r="K498" s="4">
        <f t="shared" si="58"/>
        <v>29.980969746264169</v>
      </c>
      <c r="L498" s="42">
        <f>Pressure!Q498</f>
        <v>1.0185424594364318</v>
      </c>
      <c r="M498" s="10">
        <f t="shared" si="57"/>
        <v>0.27840878433225313</v>
      </c>
      <c r="N498" s="10">
        <f t="shared" si="64"/>
        <v>2.5616829820695148</v>
      </c>
    </row>
    <row r="499" spans="3:14">
      <c r="C499" s="4">
        <f>Pressure!AB499*1000000</f>
        <v>1141157.6631941353</v>
      </c>
      <c r="D499" s="78">
        <f>Pressure!I499</f>
        <v>1.1195687429327048E-4</v>
      </c>
      <c r="E499" s="40">
        <f>Pressure!H499</f>
        <v>111.95687429327049</v>
      </c>
      <c r="F499" s="10">
        <f t="shared" si="60"/>
        <v>4.25</v>
      </c>
      <c r="G499" s="4">
        <f t="shared" si="59"/>
        <v>101000</v>
      </c>
      <c r="H499" s="42">
        <f t="shared" si="61"/>
        <v>2.6281089196915892</v>
      </c>
      <c r="I499" s="10">
        <f t="shared" si="62"/>
        <v>1.0439123719529737</v>
      </c>
      <c r="J499" s="4">
        <f t="shared" si="63"/>
        <v>133.37070923081066</v>
      </c>
      <c r="K499" s="4">
        <f t="shared" si="58"/>
        <v>29.983073879504218</v>
      </c>
      <c r="L499" s="42">
        <f>Pressure!Q499</f>
        <v>1.0206301212633995</v>
      </c>
      <c r="M499" s="10">
        <f t="shared" si="57"/>
        <v>0.27842316865122557</v>
      </c>
      <c r="N499" s="10">
        <f t="shared" si="64"/>
        <v>2.5616829820695148</v>
      </c>
    </row>
    <row r="500" spans="3:14">
      <c r="C500" s="4">
        <f>Pressure!AB500*1000000</f>
        <v>1141223.5852387259</v>
      </c>
      <c r="D500" s="78">
        <f>Pressure!I500</f>
        <v>1.1195687429327048E-4</v>
      </c>
      <c r="E500" s="40">
        <f>Pressure!H500</f>
        <v>111.95687429327049</v>
      </c>
      <c r="F500" s="10">
        <f t="shared" si="60"/>
        <v>4.25</v>
      </c>
      <c r="G500" s="4">
        <f t="shared" si="59"/>
        <v>101000</v>
      </c>
      <c r="H500" s="42">
        <f t="shared" si="61"/>
        <v>2.6282158543536136</v>
      </c>
      <c r="I500" s="10">
        <f t="shared" si="62"/>
        <v>1.0439231211948503</v>
      </c>
      <c r="J500" s="4">
        <f t="shared" si="63"/>
        <v>133.37978715614437</v>
      </c>
      <c r="K500" s="4">
        <f t="shared" si="58"/>
        <v>29.985114688220939</v>
      </c>
      <c r="L500" s="42">
        <f>Pressure!Q500</f>
        <v>1.0227177434243762</v>
      </c>
      <c r="M500" s="10">
        <f t="shared" si="57"/>
        <v>0.27843712385446961</v>
      </c>
      <c r="N500" s="10">
        <f t="shared" si="64"/>
        <v>2.5616829820695148</v>
      </c>
    </row>
    <row r="501" spans="3:14">
      <c r="C501" s="4">
        <f>Pressure!AB501*1000000</f>
        <v>1141287.4611808693</v>
      </c>
      <c r="D501" s="78">
        <f>Pressure!I501</f>
        <v>1.1195687429327048E-4</v>
      </c>
      <c r="E501" s="40">
        <f>Pressure!H501</f>
        <v>111.95687429327049</v>
      </c>
      <c r="F501" s="10">
        <f t="shared" si="60"/>
        <v>4.25</v>
      </c>
      <c r="G501" s="4">
        <f t="shared" si="59"/>
        <v>101000</v>
      </c>
      <c r="H501" s="42">
        <f t="shared" si="61"/>
        <v>2.6283194689194831</v>
      </c>
      <c r="I501" s="10">
        <f t="shared" si="62"/>
        <v>1.0439335360320736</v>
      </c>
      <c r="J501" s="4">
        <f t="shared" si="63"/>
        <v>133.38858337220313</v>
      </c>
      <c r="K501" s="4">
        <f t="shared" si="58"/>
        <v>29.987092165865548</v>
      </c>
      <c r="L501" s="42">
        <f>Pressure!Q501</f>
        <v>1.0248053271163389</v>
      </c>
      <c r="M501" s="10">
        <f t="shared" si="57"/>
        <v>0.27845064992322244</v>
      </c>
      <c r="N501" s="10">
        <f t="shared" si="64"/>
        <v>2.5616829820695148</v>
      </c>
    </row>
    <row r="502" spans="3:14">
      <c r="C502" s="4">
        <f>Pressure!AB502*1000000</f>
        <v>1141349.29085061</v>
      </c>
      <c r="D502" s="78">
        <f>Pressure!I502</f>
        <v>1.1195687429327048E-4</v>
      </c>
      <c r="E502" s="40">
        <f>Pressure!H502</f>
        <v>111.95687429327049</v>
      </c>
      <c r="F502" s="10">
        <f t="shared" si="60"/>
        <v>4.25</v>
      </c>
      <c r="G502" s="4">
        <f t="shared" si="59"/>
        <v>101000</v>
      </c>
      <c r="H502" s="42">
        <f t="shared" si="61"/>
        <v>2.6284197632114923</v>
      </c>
      <c r="I502" s="10">
        <f t="shared" si="62"/>
        <v>1.0439436165096128</v>
      </c>
      <c r="J502" s="4">
        <f t="shared" si="63"/>
        <v>133.39709785053759</v>
      </c>
      <c r="K502" s="4">
        <f t="shared" si="58"/>
        <v>29.989006306042352</v>
      </c>
      <c r="L502" s="42">
        <f>Pressure!Q502</f>
        <v>1.0268928735360929</v>
      </c>
      <c r="M502" s="10">
        <f t="shared" si="57"/>
        <v>0.27846374683909025</v>
      </c>
      <c r="N502" s="10">
        <f t="shared" si="64"/>
        <v>2.5616829820695148</v>
      </c>
    </row>
    <row r="503" spans="3:14">
      <c r="C503" s="4">
        <f>Pressure!AB503*1000000</f>
        <v>1141409.0740818284</v>
      </c>
      <c r="D503" s="78">
        <f>Pressure!I503</f>
        <v>1.1195687429327048E-4</v>
      </c>
      <c r="E503" s="40">
        <f>Pressure!H503</f>
        <v>111.95687429327049</v>
      </c>
      <c r="F503" s="10">
        <f t="shared" si="60"/>
        <v>4.25</v>
      </c>
      <c r="G503" s="4">
        <f t="shared" si="59"/>
        <v>101000</v>
      </c>
      <c r="H503" s="42">
        <f t="shared" si="61"/>
        <v>2.628516737055024</v>
      </c>
      <c r="I503" s="10">
        <f t="shared" si="62"/>
        <v>1.0439533626707267</v>
      </c>
      <c r="J503" s="4">
        <f t="shared" si="63"/>
        <v>133.40533056338839</v>
      </c>
      <c r="K503" s="4">
        <f t="shared" si="58"/>
        <v>29.990857102510766</v>
      </c>
      <c r="L503" s="42">
        <f>Pressure!Q503</f>
        <v>1.028980383880278</v>
      </c>
      <c r="M503" s="10">
        <f t="shared" si="57"/>
        <v>0.27847641458388545</v>
      </c>
      <c r="N503" s="10">
        <f t="shared" si="64"/>
        <v>2.5616829820695148</v>
      </c>
    </row>
    <row r="504" spans="3:14">
      <c r="C504" s="4">
        <f>Pressure!AB504*1000000</f>
        <v>1141466.8107122655</v>
      </c>
      <c r="D504" s="78">
        <f>Pressure!I504</f>
        <v>1.1195687429327048E-4</v>
      </c>
      <c r="E504" s="40">
        <f>Pressure!H504</f>
        <v>111.95687429327049</v>
      </c>
      <c r="F504" s="10">
        <f t="shared" si="60"/>
        <v>4.25</v>
      </c>
      <c r="G504" s="4">
        <f t="shared" si="59"/>
        <v>101000</v>
      </c>
      <c r="H504" s="42">
        <f t="shared" si="61"/>
        <v>2.6286103902785865</v>
      </c>
      <c r="I504" s="10">
        <f t="shared" si="62"/>
        <v>1.0439627745569684</v>
      </c>
      <c r="J504" s="4">
        <f t="shared" si="63"/>
        <v>133.41328148368936</v>
      </c>
      <c r="K504" s="4">
        <f t="shared" si="58"/>
        <v>29.992644549186043</v>
      </c>
      <c r="L504" s="42">
        <f>Pressure!Q504</f>
        <v>1.0310678593453746</v>
      </c>
      <c r="M504" s="10">
        <f t="shared" si="57"/>
        <v>0.27848865313969845</v>
      </c>
      <c r="N504" s="10">
        <f t="shared" si="64"/>
        <v>2.5616829820695148</v>
      </c>
    </row>
    <row r="505" spans="3:14">
      <c r="C505" s="4">
        <f>Pressure!AB505*1000000</f>
        <v>1141522.5005834543</v>
      </c>
      <c r="D505" s="78">
        <f>Pressure!I505</f>
        <v>1.1195687429327048E-4</v>
      </c>
      <c r="E505" s="40">
        <f>Pressure!H505</f>
        <v>111.95687429327049</v>
      </c>
      <c r="F505" s="10">
        <f t="shared" si="60"/>
        <v>4.25</v>
      </c>
      <c r="G505" s="4">
        <f t="shared" si="59"/>
        <v>101000</v>
      </c>
      <c r="H505" s="42">
        <f t="shared" si="61"/>
        <v>2.628700722713698</v>
      </c>
      <c r="I505" s="10">
        <f t="shared" si="62"/>
        <v>1.0439718522081756</v>
      </c>
      <c r="J505" s="4">
        <f t="shared" si="63"/>
        <v>133.42095058505828</v>
      </c>
      <c r="K505" s="4">
        <f t="shared" si="58"/>
        <v>29.994368640137196</v>
      </c>
      <c r="L505" s="42">
        <f>Pressure!Q505</f>
        <v>1.0331553011277097</v>
      </c>
      <c r="M505" s="10">
        <f t="shared" si="57"/>
        <v>0.27850046248880328</v>
      </c>
      <c r="N505" s="10">
        <f t="shared" si="64"/>
        <v>2.5616829820695148</v>
      </c>
    </row>
    <row r="506" spans="3:14">
      <c r="C506" s="4">
        <f>Pressure!AB506*1000000</f>
        <v>1141576.1435407936</v>
      </c>
      <c r="D506" s="78">
        <f>Pressure!I506</f>
        <v>1.1195687429327048E-4</v>
      </c>
      <c r="E506" s="40">
        <f>Pressure!H506</f>
        <v>111.95687429327049</v>
      </c>
      <c r="F506" s="10">
        <f t="shared" si="60"/>
        <v>4.25</v>
      </c>
      <c r="G506" s="4">
        <f t="shared" si="59"/>
        <v>101000</v>
      </c>
      <c r="H506" s="42">
        <f t="shared" si="61"/>
        <v>2.6287877341950123</v>
      </c>
      <c r="I506" s="10">
        <f t="shared" si="62"/>
        <v>1.0439805956624806</v>
      </c>
      <c r="J506" s="4">
        <f t="shared" si="63"/>
        <v>133.42833784180669</v>
      </c>
      <c r="K506" s="4">
        <f t="shared" si="58"/>
        <v>29.996029369589206</v>
      </c>
      <c r="L506" s="42">
        <f>Pressure!Q506</f>
        <v>1.0352427104234638</v>
      </c>
      <c r="M506" s="10">
        <f t="shared" ref="M506:M526" si="65">(J506+J505)/2*(L506-L505)</f>
        <v>0.27851184261380618</v>
      </c>
      <c r="N506" s="10">
        <f t="shared" si="64"/>
        <v>2.5616829820695148</v>
      </c>
    </row>
    <row r="507" spans="3:14">
      <c r="C507" s="4">
        <f>Pressure!AB507*1000000</f>
        <v>1141627.7394335133</v>
      </c>
      <c r="D507" s="78">
        <f>Pressure!I507</f>
        <v>1.1195687429327048E-4</v>
      </c>
      <c r="E507" s="40">
        <f>Pressure!H507</f>
        <v>111.95687429327049</v>
      </c>
      <c r="F507" s="10">
        <f t="shared" si="60"/>
        <v>4.25</v>
      </c>
      <c r="G507" s="4">
        <f t="shared" si="59"/>
        <v>101000</v>
      </c>
      <c r="H507" s="42">
        <f t="shared" si="61"/>
        <v>2.6288714245602574</v>
      </c>
      <c r="I507" s="10">
        <f t="shared" si="62"/>
        <v>1.0439890049563083</v>
      </c>
      <c r="J507" s="4">
        <f t="shared" si="63"/>
        <v>133.43544322893555</v>
      </c>
      <c r="K507" s="4">
        <f t="shared" ref="K507:K526" si="66">J507/4.4482</f>
        <v>29.997626731922026</v>
      </c>
      <c r="L507" s="42">
        <f>Pressure!Q507</f>
        <v>1.0373300884286769</v>
      </c>
      <c r="M507" s="10">
        <f t="shared" si="65"/>
        <v>0.27852279349753312</v>
      </c>
      <c r="N507" s="10">
        <f t="shared" si="64"/>
        <v>2.5616829820695148</v>
      </c>
    </row>
    <row r="508" spans="3:14">
      <c r="C508" s="4">
        <f>Pressure!AB508*1000000</f>
        <v>1141677.2881146432</v>
      </c>
      <c r="D508" s="78">
        <f>Pressure!I508</f>
        <v>1.1195687429327048E-4</v>
      </c>
      <c r="E508" s="40">
        <f>Pressure!H508</f>
        <v>111.95687429327049</v>
      </c>
      <c r="F508" s="10">
        <f t="shared" si="60"/>
        <v>4.25</v>
      </c>
      <c r="G508" s="4">
        <f t="shared" si="59"/>
        <v>101000</v>
      </c>
      <c r="H508" s="42">
        <f t="shared" si="61"/>
        <v>2.6289517936501885</v>
      </c>
      <c r="I508" s="10">
        <f t="shared" si="62"/>
        <v>1.0439970801243692</v>
      </c>
      <c r="J508" s="4">
        <f t="shared" si="63"/>
        <v>133.44226672213057</v>
      </c>
      <c r="K508" s="4">
        <f t="shared" si="66"/>
        <v>29.999160721669568</v>
      </c>
      <c r="L508" s="42">
        <f>Pressure!Q508</f>
        <v>1.0394174363392545</v>
      </c>
      <c r="M508" s="10">
        <f t="shared" si="65"/>
        <v>0.27853331512305035</v>
      </c>
      <c r="N508" s="10">
        <f t="shared" si="64"/>
        <v>2.5616829820695148</v>
      </c>
    </row>
    <row r="509" spans="3:14">
      <c r="C509" s="4">
        <f>Pressure!AB509*1000000</f>
        <v>1141724.7894410852</v>
      </c>
      <c r="D509" s="78">
        <f>Pressure!I509</f>
        <v>1.1195687429327048E-4</v>
      </c>
      <c r="E509" s="40">
        <f>Pressure!H509</f>
        <v>111.95687429327049</v>
      </c>
      <c r="F509" s="10">
        <f t="shared" si="60"/>
        <v>4.25</v>
      </c>
      <c r="G509" s="4">
        <f t="shared" si="59"/>
        <v>101000</v>
      </c>
      <c r="H509" s="42">
        <f t="shared" si="61"/>
        <v>2.6290288413087013</v>
      </c>
      <c r="I509" s="10">
        <f t="shared" si="62"/>
        <v>1.044004821199674</v>
      </c>
      <c r="J509" s="4">
        <f t="shared" si="63"/>
        <v>133.44880829777253</v>
      </c>
      <c r="K509" s="4">
        <f t="shared" si="66"/>
        <v>30.000631333521994</v>
      </c>
      <c r="L509" s="42">
        <f>Pressure!Q509</f>
        <v>1.0415047553509742</v>
      </c>
      <c r="M509" s="10">
        <f t="shared" si="65"/>
        <v>0.27854340747367051</v>
      </c>
      <c r="N509" s="10">
        <f t="shared" si="64"/>
        <v>2.5616829820695148</v>
      </c>
    </row>
    <row r="510" spans="3:14">
      <c r="C510" s="4">
        <f>Pressure!AB510*1000000</f>
        <v>1141770.2432735441</v>
      </c>
      <c r="D510" s="78">
        <f>Pressure!I510</f>
        <v>1.1195687429327048E-4</v>
      </c>
      <c r="E510" s="40">
        <f>Pressure!H510</f>
        <v>111.95687429327049</v>
      </c>
      <c r="F510" s="10">
        <f t="shared" si="60"/>
        <v>4.25</v>
      </c>
      <c r="G510" s="4">
        <f t="shared" si="59"/>
        <v>101000</v>
      </c>
      <c r="H510" s="42">
        <f t="shared" si="61"/>
        <v>2.6291025673827191</v>
      </c>
      <c r="I510" s="10">
        <f t="shared" si="62"/>
        <v>1.0440122282135202</v>
      </c>
      <c r="J510" s="4">
        <f t="shared" si="63"/>
        <v>133.45506793292742</v>
      </c>
      <c r="K510" s="4">
        <f t="shared" si="66"/>
        <v>30.002038562323506</v>
      </c>
      <c r="L510" s="42">
        <f>Pressure!Q510</f>
        <v>1.0435920466594917</v>
      </c>
      <c r="M510" s="10">
        <f t="shared" si="65"/>
        <v>0.27855307053298267</v>
      </c>
      <c r="N510" s="10">
        <f t="shared" si="64"/>
        <v>2.5616829820695148</v>
      </c>
    </row>
    <row r="511" spans="3:14">
      <c r="C511" s="4">
        <f>Pressure!AB511*1000000</f>
        <v>1141813.649476571</v>
      </c>
      <c r="D511" s="78">
        <f>Pressure!I511</f>
        <v>1.1195687429327048E-4</v>
      </c>
      <c r="E511" s="40">
        <f>Pressure!H511</f>
        <v>111.95687429327049</v>
      </c>
      <c r="F511" s="10">
        <f t="shared" si="60"/>
        <v>4.25</v>
      </c>
      <c r="G511" s="4">
        <f t="shared" si="59"/>
        <v>101000</v>
      </c>
      <c r="H511" s="42">
        <f t="shared" si="61"/>
        <v>2.6291729717222672</v>
      </c>
      <c r="I511" s="10">
        <f t="shared" si="62"/>
        <v>1.0440193011955019</v>
      </c>
      <c r="J511" s="4">
        <f t="shared" si="63"/>
        <v>133.46104560535258</v>
      </c>
      <c r="K511" s="4">
        <f t="shared" si="66"/>
        <v>30.003382403073733</v>
      </c>
      <c r="L511" s="42">
        <f>Pressure!Q511</f>
        <v>1.0456793114603473</v>
      </c>
      <c r="M511" s="10">
        <f t="shared" si="65"/>
        <v>0.27856230428481932</v>
      </c>
      <c r="N511" s="10">
        <f t="shared" si="64"/>
        <v>2.5616829820695148</v>
      </c>
    </row>
    <row r="512" spans="3:14">
      <c r="C512" s="4">
        <f>Pressure!AB512*1000000</f>
        <v>1141855.0079185257</v>
      </c>
      <c r="D512" s="78">
        <f>Pressure!I512</f>
        <v>1.1195687429327048E-4</v>
      </c>
      <c r="E512" s="40">
        <f>Pressure!H512</f>
        <v>111.95687429327049</v>
      </c>
      <c r="F512" s="10">
        <f t="shared" si="60"/>
        <v>4.25</v>
      </c>
      <c r="G512" s="4">
        <f t="shared" si="59"/>
        <v>101000</v>
      </c>
      <c r="H512" s="42">
        <f t="shared" si="61"/>
        <v>2.6292400541804084</v>
      </c>
      <c r="I512" s="10">
        <f t="shared" si="62"/>
        <v>1.044026040173502</v>
      </c>
      <c r="J512" s="4">
        <f t="shared" si="63"/>
        <v>133.46674129349159</v>
      </c>
      <c r="K512" s="4">
        <f t="shared" si="66"/>
        <v>30.004662850926575</v>
      </c>
      <c r="L512" s="42">
        <f>Pressure!Q512</f>
        <v>1.0477665509489722</v>
      </c>
      <c r="M512" s="10">
        <f t="shared" si="65"/>
        <v>0.27857110871325735</v>
      </c>
      <c r="N512" s="10">
        <f t="shared" si="64"/>
        <v>2.5616829820695148</v>
      </c>
    </row>
    <row r="513" spans="3:14">
      <c r="C513" s="4">
        <f>Pressure!AB513*1000000</f>
        <v>1141894.3184716296</v>
      </c>
      <c r="D513" s="78">
        <f>Pressure!I513</f>
        <v>1.1195687429327048E-4</v>
      </c>
      <c r="E513" s="40">
        <f>Pressure!H513</f>
        <v>111.95687429327049</v>
      </c>
      <c r="F513" s="10">
        <f t="shared" si="60"/>
        <v>4.25</v>
      </c>
      <c r="G513" s="4">
        <f t="shared" si="59"/>
        <v>101000</v>
      </c>
      <c r="H513" s="42">
        <f t="shared" si="61"/>
        <v>2.6293038146133312</v>
      </c>
      <c r="I513" s="10">
        <f t="shared" si="62"/>
        <v>1.0440324451737035</v>
      </c>
      <c r="J513" s="4">
        <f t="shared" si="63"/>
        <v>133.47215497648145</v>
      </c>
      <c r="K513" s="4">
        <f t="shared" si="66"/>
        <v>30.005879901191818</v>
      </c>
      <c r="L513" s="42">
        <f>Pressure!Q513</f>
        <v>1.0498537663206944</v>
      </c>
      <c r="M513" s="10">
        <f t="shared" si="65"/>
        <v>0.27857948380262065</v>
      </c>
      <c r="N513" s="10">
        <f t="shared" si="64"/>
        <v>2.5616829820695148</v>
      </c>
    </row>
    <row r="514" spans="3:14">
      <c r="C514" s="4">
        <f>Pressure!AB514*1000000</f>
        <v>1141931.5810119202</v>
      </c>
      <c r="D514" s="78">
        <f>Pressure!I514</f>
        <v>1.1195687429327048E-4</v>
      </c>
      <c r="E514" s="40">
        <f>Pressure!H514</f>
        <v>111.95687429327049</v>
      </c>
      <c r="F514" s="10">
        <f t="shared" si="60"/>
        <v>4.25</v>
      </c>
      <c r="G514" s="4">
        <f t="shared" si="59"/>
        <v>101000</v>
      </c>
      <c r="H514" s="42">
        <f t="shared" si="61"/>
        <v>2.6293642528802699</v>
      </c>
      <c r="I514" s="10">
        <f t="shared" si="62"/>
        <v>1.0440385162205807</v>
      </c>
      <c r="J514" s="4">
        <f t="shared" si="63"/>
        <v>133.47728663414637</v>
      </c>
      <c r="K514" s="4">
        <f t="shared" si="66"/>
        <v>30.007033549333745</v>
      </c>
      <c r="L514" s="42">
        <f>Pressure!Q514</f>
        <v>1.0519409587707453</v>
      </c>
      <c r="M514" s="10">
        <f t="shared" si="65"/>
        <v>0.27858742953751048</v>
      </c>
      <c r="N514" s="10">
        <f t="shared" si="64"/>
        <v>2.5616829820695148</v>
      </c>
    </row>
    <row r="515" spans="3:14">
      <c r="C515" s="4">
        <f>Pressure!AB515*1000000</f>
        <v>1141966.7954192613</v>
      </c>
      <c r="D515" s="78">
        <f>Pressure!I515</f>
        <v>1.1195687429327048E-4</v>
      </c>
      <c r="E515" s="40">
        <f>Pressure!H515</f>
        <v>111.95687429327049</v>
      </c>
      <c r="F515" s="10">
        <f t="shared" si="60"/>
        <v>4.25</v>
      </c>
      <c r="G515" s="4">
        <f t="shared" si="59"/>
        <v>101000</v>
      </c>
      <c r="H515" s="42">
        <f t="shared" si="61"/>
        <v>2.629421368843528</v>
      </c>
      <c r="I515" s="10">
        <f t="shared" si="62"/>
        <v>1.0440442533369019</v>
      </c>
      <c r="J515" s="4">
        <f t="shared" si="63"/>
        <v>133.48213624699918</v>
      </c>
      <c r="K515" s="4">
        <f t="shared" si="66"/>
        <v>30.008123790971442</v>
      </c>
      <c r="L515" s="42">
        <f>Pressure!Q515</f>
        <v>1.0540281294942657</v>
      </c>
      <c r="M515" s="10">
        <f t="shared" si="65"/>
        <v>0.27859494590271205</v>
      </c>
      <c r="N515" s="10">
        <f t="shared" si="64"/>
        <v>2.5616829820695148</v>
      </c>
    </row>
    <row r="516" spans="3:14">
      <c r="C516" s="4">
        <f>Pressure!AB516*1000000</f>
        <v>1141999.96157733</v>
      </c>
      <c r="D516" s="78">
        <f>Pressure!I516</f>
        <v>1.1195687429327048E-4</v>
      </c>
      <c r="E516" s="40">
        <f>Pressure!H516</f>
        <v>111.95687429327049</v>
      </c>
      <c r="F516" s="10">
        <f t="shared" si="60"/>
        <v>4.25</v>
      </c>
      <c r="G516" s="4">
        <f t="shared" si="59"/>
        <v>101000</v>
      </c>
      <c r="H516" s="42">
        <f t="shared" si="61"/>
        <v>2.6294751623684518</v>
      </c>
      <c r="I516" s="10">
        <f t="shared" si="62"/>
        <v>1.0440496565437274</v>
      </c>
      <c r="J516" s="4">
        <f t="shared" si="63"/>
        <v>133.48670379623962</v>
      </c>
      <c r="K516" s="4">
        <f t="shared" si="66"/>
        <v>30.00915062187843</v>
      </c>
      <c r="L516" s="42">
        <f>Pressure!Q516</f>
        <v>1.0561152796863125</v>
      </c>
      <c r="M516" s="10">
        <f t="shared" si="65"/>
        <v>0.27860203288337188</v>
      </c>
      <c r="N516" s="10">
        <f t="shared" si="64"/>
        <v>2.5616829820695148</v>
      </c>
    </row>
    <row r="517" spans="3:14">
      <c r="C517" s="4">
        <f>Pressure!AB517*1000000</f>
        <v>1142031.0793736698</v>
      </c>
      <c r="D517" s="78">
        <f>Pressure!I517</f>
        <v>1.1195687429327048E-4</v>
      </c>
      <c r="E517" s="40">
        <f>Pressure!H517</f>
        <v>111.95687429327049</v>
      </c>
      <c r="F517" s="10">
        <f t="shared" si="60"/>
        <v>4.25</v>
      </c>
      <c r="G517" s="4">
        <f t="shared" si="59"/>
        <v>101000</v>
      </c>
      <c r="H517" s="42">
        <f t="shared" si="61"/>
        <v>2.6295256333235182</v>
      </c>
      <c r="I517" s="10">
        <f t="shared" si="62"/>
        <v>1.0440547258604185</v>
      </c>
      <c r="J517" s="4">
        <f t="shared" si="63"/>
        <v>133.49098926376149</v>
      </c>
      <c r="K517" s="4">
        <f t="shared" si="66"/>
        <v>30.010114037984238</v>
      </c>
      <c r="L517" s="42">
        <f>Pressure!Q517</f>
        <v>1.0582024105418641</v>
      </c>
      <c r="M517" s="10">
        <f t="shared" si="65"/>
        <v>0.27860869046476666</v>
      </c>
      <c r="N517" s="10">
        <f t="shared" si="64"/>
        <v>2.5616829820695148</v>
      </c>
    </row>
    <row r="518" spans="3:14">
      <c r="C518" s="4">
        <f>Pressure!AB518*1000000</f>
        <v>1142060.1486996454</v>
      </c>
      <c r="D518" s="78">
        <f>Pressure!I518</f>
        <v>1.1195687429327048E-4</v>
      </c>
      <c r="E518" s="40">
        <f>Pressure!H518</f>
        <v>111.95687429327049</v>
      </c>
      <c r="F518" s="10">
        <f t="shared" si="60"/>
        <v>4.25</v>
      </c>
      <c r="G518" s="4">
        <f t="shared" si="59"/>
        <v>101000</v>
      </c>
      <c r="H518" s="42">
        <f t="shared" si="61"/>
        <v>2.6295727815802619</v>
      </c>
      <c r="I518" s="10">
        <f t="shared" si="62"/>
        <v>1.0440594613046306</v>
      </c>
      <c r="J518" s="4">
        <f t="shared" si="63"/>
        <v>133.49499263214665</v>
      </c>
      <c r="K518" s="4">
        <f t="shared" si="66"/>
        <v>30.011014035373105</v>
      </c>
      <c r="L518" s="42">
        <f>Pressure!Q518</f>
        <v>1.0602895232558276</v>
      </c>
      <c r="M518" s="10">
        <f t="shared" si="65"/>
        <v>0.27861491863248217</v>
      </c>
      <c r="N518" s="10">
        <f t="shared" si="64"/>
        <v>2.5616829820695148</v>
      </c>
    </row>
    <row r="519" spans="3:14">
      <c r="C519" s="4">
        <f>Pressure!AB519*1000000</f>
        <v>1142087.1694504246</v>
      </c>
      <c r="D519" s="78">
        <f>Pressure!I519</f>
        <v>1.1195687429327048E-4</v>
      </c>
      <c r="E519" s="40">
        <f>Pressure!H519</f>
        <v>111.95687429327049</v>
      </c>
      <c r="F519" s="10">
        <f t="shared" si="60"/>
        <v>4.25</v>
      </c>
      <c r="G519" s="4">
        <f t="shared" si="59"/>
        <v>101000</v>
      </c>
      <c r="H519" s="42">
        <f t="shared" si="61"/>
        <v>2.6296166070132467</v>
      </c>
      <c r="I519" s="10">
        <f t="shared" si="62"/>
        <v>1.0440638628923098</v>
      </c>
      <c r="J519" s="4">
        <f t="shared" si="63"/>
        <v>133.49871388466229</v>
      </c>
      <c r="K519" s="4">
        <f t="shared" si="66"/>
        <v>30.011850610283329</v>
      </c>
      <c r="L519" s="42">
        <f>Pressure!Q519</f>
        <v>1.0623766190230446</v>
      </c>
      <c r="M519" s="10">
        <f t="shared" si="65"/>
        <v>0.27862071737240435</v>
      </c>
      <c r="N519" s="10">
        <f t="shared" si="64"/>
        <v>2.5616829820695148</v>
      </c>
    </row>
    <row r="520" spans="3:14">
      <c r="C520" s="4">
        <f>Pressure!AB520*1000000</f>
        <v>1142112.1415250329</v>
      </c>
      <c r="D520" s="78">
        <f>Pressure!I520</f>
        <v>1.1195687429327048E-4</v>
      </c>
      <c r="E520" s="40">
        <f>Pressure!H520</f>
        <v>111.95687429327049</v>
      </c>
      <c r="F520" s="10">
        <f t="shared" si="60"/>
        <v>4.25</v>
      </c>
      <c r="G520" s="4">
        <f t="shared" si="59"/>
        <v>101000</v>
      </c>
      <c r="H520" s="42">
        <f t="shared" si="61"/>
        <v>2.6296571095001453</v>
      </c>
      <c r="I520" s="10">
        <f t="shared" si="62"/>
        <v>1.0440679306377034</v>
      </c>
      <c r="J520" s="4">
        <f t="shared" si="63"/>
        <v>133.50215300526881</v>
      </c>
      <c r="K520" s="4">
        <f t="shared" si="66"/>
        <v>30.012623759109037</v>
      </c>
      <c r="L520" s="42">
        <f>Pressure!Q520</f>
        <v>1.0644636990382972</v>
      </c>
      <c r="M520" s="10">
        <f t="shared" si="65"/>
        <v>0.27862608667054689</v>
      </c>
      <c r="N520" s="10">
        <f t="shared" si="64"/>
        <v>2.5616829820695148</v>
      </c>
    </row>
    <row r="521" spans="3:14">
      <c r="C521" s="4">
        <f>Pressure!AB521*1000000</f>
        <v>1142135.0648263227</v>
      </c>
      <c r="D521" s="78">
        <f>Pressure!I521</f>
        <v>1.1195687429327048E-4</v>
      </c>
      <c r="E521" s="40">
        <f>Pressure!H521</f>
        <v>111.95687429327049</v>
      </c>
      <c r="F521" s="10">
        <f t="shared" si="60"/>
        <v>4.25</v>
      </c>
      <c r="G521" s="4">
        <f t="shared" si="59"/>
        <v>101000</v>
      </c>
      <c r="H521" s="42">
        <f t="shared" si="61"/>
        <v>2.6296942889217036</v>
      </c>
      <c r="I521" s="10">
        <f t="shared" si="62"/>
        <v>1.0440716645533532</v>
      </c>
      <c r="J521" s="4">
        <f t="shared" si="63"/>
        <v>133.50530997861514</v>
      </c>
      <c r="K521" s="4">
        <f t="shared" si="66"/>
        <v>30.013333478399161</v>
      </c>
      <c r="L521" s="42">
        <f>Pressure!Q521</f>
        <v>1.0665507644963148</v>
      </c>
      <c r="M521" s="10">
        <f t="shared" si="65"/>
        <v>0.27863102651329164</v>
      </c>
      <c r="N521" s="10">
        <f t="shared" si="64"/>
        <v>2.5616829820695148</v>
      </c>
    </row>
    <row r="522" spans="3:14">
      <c r="C522" s="4">
        <f>Pressure!AB522*1000000</f>
        <v>1142155.9392609377</v>
      </c>
      <c r="D522" s="78">
        <f>Pressure!I522</f>
        <v>1.1195687429327048E-4</v>
      </c>
      <c r="E522" s="40">
        <f>Pressure!H522</f>
        <v>111.95687429327049</v>
      </c>
      <c r="F522" s="10">
        <f t="shared" si="60"/>
        <v>4.25</v>
      </c>
      <c r="G522" s="4">
        <f t="shared" si="59"/>
        <v>101000</v>
      </c>
      <c r="H522" s="42">
        <f t="shared" si="61"/>
        <v>2.6297281451616685</v>
      </c>
      <c r="I522" s="10">
        <f t="shared" si="62"/>
        <v>1.0440750646500907</v>
      </c>
      <c r="J522" s="4">
        <f t="shared" si="63"/>
        <v>133.50818479003419</v>
      </c>
      <c r="K522" s="4">
        <f t="shared" si="66"/>
        <v>30.013979764856391</v>
      </c>
      <c r="L522" s="42">
        <f>Pressure!Q522</f>
        <v>1.0686378165917803</v>
      </c>
      <c r="M522" s="10">
        <f t="shared" si="65"/>
        <v>0.27863553688723092</v>
      </c>
      <c r="N522" s="10">
        <f t="shared" si="64"/>
        <v>2.5616829820695148</v>
      </c>
    </row>
    <row r="523" spans="3:14">
      <c r="C523" s="4">
        <f>Pressure!AB523*1000000</f>
        <v>1142174.7647394133</v>
      </c>
      <c r="D523" s="78">
        <f>Pressure!I523</f>
        <v>1.1195687429327048E-4</v>
      </c>
      <c r="E523" s="40">
        <f>Pressure!H523</f>
        <v>111.95687429327049</v>
      </c>
      <c r="F523" s="10">
        <f t="shared" si="60"/>
        <v>4.25</v>
      </c>
      <c r="G523" s="4">
        <f t="shared" si="59"/>
        <v>101000</v>
      </c>
      <c r="H523" s="42">
        <f t="shared" si="61"/>
        <v>2.6297586781069611</v>
      </c>
      <c r="I523" s="10">
        <f t="shared" si="62"/>
        <v>1.0440781309370548</v>
      </c>
      <c r="J523" s="4">
        <f t="shared" si="63"/>
        <v>133.51077742555665</v>
      </c>
      <c r="K523" s="4">
        <f t="shared" si="66"/>
        <v>30.014562615340285</v>
      </c>
      <c r="L523" s="42">
        <f>Pressure!Q523</f>
        <v>1.0707248565193355</v>
      </c>
      <c r="M523" s="10">
        <f t="shared" si="65"/>
        <v>0.27863961777914731</v>
      </c>
      <c r="N523" s="10">
        <f t="shared" si="64"/>
        <v>2.5616829820695148</v>
      </c>
    </row>
    <row r="524" spans="3:14">
      <c r="C524" s="4">
        <f>Pressure!AB524*1000000</f>
        <v>1142191.5411760537</v>
      </c>
      <c r="D524" s="78">
        <f>Pressure!I524</f>
        <v>1.1195687429327048E-4</v>
      </c>
      <c r="E524" s="40">
        <f>Pressure!H524</f>
        <v>111.95687429327049</v>
      </c>
      <c r="F524" s="10">
        <f t="shared" si="60"/>
        <v>4.25</v>
      </c>
      <c r="G524" s="4">
        <f t="shared" si="59"/>
        <v>101000</v>
      </c>
      <c r="H524" s="42">
        <f t="shared" si="61"/>
        <v>2.6297858876474707</v>
      </c>
      <c r="I524" s="10">
        <f t="shared" si="62"/>
        <v>1.0440808634216692</v>
      </c>
      <c r="J524" s="4">
        <f t="shared" si="63"/>
        <v>133.51308787189393</v>
      </c>
      <c r="K524" s="4">
        <f t="shared" si="66"/>
        <v>30.015082026863436</v>
      </c>
      <c r="L524" s="42">
        <f>Pressure!Q524</f>
        <v>1.0728118854735884</v>
      </c>
      <c r="M524" s="10">
        <f t="shared" si="65"/>
        <v>0.27864326917615878</v>
      </c>
      <c r="N524" s="10">
        <f t="shared" si="64"/>
        <v>2.5616829820695148</v>
      </c>
    </row>
    <row r="525" spans="3:14">
      <c r="C525" s="4">
        <f>Pressure!AB525*1000000</f>
        <v>1142206.2684890451</v>
      </c>
      <c r="D525" s="78">
        <f>Pressure!I525</f>
        <v>1.1195687429327048E-4</v>
      </c>
      <c r="E525" s="40">
        <f>Pressure!H525</f>
        <v>111.95687429327049</v>
      </c>
      <c r="F525" s="10">
        <f t="shared" si="60"/>
        <v>4.25</v>
      </c>
      <c r="G525" s="4">
        <f t="shared" si="59"/>
        <v>101000</v>
      </c>
      <c r="H525" s="42">
        <f t="shared" si="61"/>
        <v>2.6298097736762411</v>
      </c>
      <c r="I525" s="10">
        <f t="shared" si="62"/>
        <v>1.0440832621096638</v>
      </c>
      <c r="J525" s="4">
        <f t="shared" si="63"/>
        <v>133.5151161164539</v>
      </c>
      <c r="K525" s="4">
        <f t="shared" si="66"/>
        <v>30.015537996595004</v>
      </c>
      <c r="L525" s="42">
        <f>Pressure!Q525</f>
        <v>1.0748989046491191</v>
      </c>
      <c r="M525" s="10">
        <f t="shared" si="65"/>
        <v>0.27864649106559852</v>
      </c>
      <c r="N525" s="10">
        <f t="shared" si="64"/>
        <v>2.5616829820695148</v>
      </c>
    </row>
    <row r="526" spans="3:14">
      <c r="C526" s="4">
        <f>Pressure!AB526*1000000</f>
        <v>1142218.9466003748</v>
      </c>
      <c r="D526" s="78">
        <f>Pressure!I526</f>
        <v>1.1195687429327048E-4</v>
      </c>
      <c r="E526" s="40">
        <f>Pressure!H526</f>
        <v>111.95687429327049</v>
      </c>
      <c r="F526" s="10">
        <f t="shared" si="60"/>
        <v>4.25</v>
      </c>
      <c r="G526" s="4">
        <f t="shared" si="59"/>
        <v>101000</v>
      </c>
      <c r="H526" s="42">
        <f t="shared" si="61"/>
        <v>2.6298303360893382</v>
      </c>
      <c r="I526" s="10">
        <f t="shared" si="62"/>
        <v>1.044085327005059</v>
      </c>
      <c r="J526" s="4">
        <f t="shared" si="63"/>
        <v>133.51686214732953</v>
      </c>
      <c r="K526" s="4">
        <f t="shared" si="66"/>
        <v>30.015930521858174</v>
      </c>
      <c r="L526" s="42">
        <f>Pressure!Q526</f>
        <v>1.0769859152404857</v>
      </c>
      <c r="M526" s="10">
        <f t="shared" si="65"/>
        <v>0.27864928343504891</v>
      </c>
      <c r="N526" s="10">
        <f t="shared" si="64"/>
        <v>2.5616829820695148</v>
      </c>
    </row>
    <row r="527" spans="3:14">
      <c r="C527" s="4">
        <f>Pressure!AB527*1000000</f>
        <v>1142229.575435847</v>
      </c>
      <c r="D527" s="78">
        <f>Pressure!I527</f>
        <v>1.1195687429327048E-4</v>
      </c>
      <c r="E527" s="40">
        <f>Pressure!H527</f>
        <v>111.95687429327049</v>
      </c>
      <c r="F527" s="10">
        <f t="shared" si="60"/>
        <v>4.25</v>
      </c>
      <c r="G527" s="4">
        <f t="shared" si="59"/>
        <v>101000</v>
      </c>
      <c r="H527" s="42">
        <f t="shared" si="61"/>
        <v>2.6298475747858725</v>
      </c>
      <c r="I527" s="10">
        <f t="shared" si="62"/>
        <v>1.0440870581101702</v>
      </c>
      <c r="J527" s="4">
        <f t="shared" si="63"/>
        <v>133.51832595330154</v>
      </c>
      <c r="K527" s="4">
        <f t="shared" ref="K527:K590" si="67">J527/4.4482</f>
        <v>30.016259600130738</v>
      </c>
      <c r="L527" s="42">
        <f>Pressure!Q527</f>
        <v>1.0790729184422312</v>
      </c>
      <c r="M527" s="10">
        <f t="shared" ref="M527:M590" si="68">(J527+J526)/2*(L527-L526)</f>
        <v>0.27865164627236255</v>
      </c>
      <c r="N527" s="10">
        <f t="shared" si="64"/>
        <v>2.5616829820695148</v>
      </c>
    </row>
    <row r="528" spans="3:14">
      <c r="C528" s="4">
        <f>Pressure!AB528*1000000</f>
        <v>1142238.1549251291</v>
      </c>
      <c r="D528" s="78">
        <f>Pressure!I528</f>
        <v>1.1195687429327048E-4</v>
      </c>
      <c r="E528" s="40">
        <f>Pressure!H528</f>
        <v>111.95687429327049</v>
      </c>
      <c r="F528" s="10">
        <f t="shared" si="60"/>
        <v>4.25</v>
      </c>
      <c r="G528" s="4">
        <f t="shared" si="59"/>
        <v>101000</v>
      </c>
      <c r="H528" s="42">
        <f t="shared" si="61"/>
        <v>2.629861489668083</v>
      </c>
      <c r="I528" s="10">
        <f t="shared" si="62"/>
        <v>1.0440884554256147</v>
      </c>
      <c r="J528" s="4">
        <f t="shared" si="63"/>
        <v>133.51950752384428</v>
      </c>
      <c r="K528" s="4">
        <f t="shared" si="67"/>
        <v>30.016525229046419</v>
      </c>
      <c r="L528" s="42">
        <f>Pressure!Q528</f>
        <v>1.0811599154488889</v>
      </c>
      <c r="M528" s="10">
        <f t="shared" si="68"/>
        <v>0.27865357956558157</v>
      </c>
      <c r="N528" s="10">
        <f t="shared" si="64"/>
        <v>2.5616829820695148</v>
      </c>
    </row>
    <row r="529" spans="3:14">
      <c r="C529" s="4">
        <f>Pressure!AB529*1000000</f>
        <v>1142244.6850016834</v>
      </c>
      <c r="D529" s="78">
        <f>Pressure!I529</f>
        <v>1.1195687429327048E-4</v>
      </c>
      <c r="E529" s="40">
        <f>Pressure!H529</f>
        <v>111.95687429327049</v>
      </c>
      <c r="F529" s="10">
        <f t="shared" si="60"/>
        <v>4.25</v>
      </c>
      <c r="G529" s="4">
        <f t="shared" si="59"/>
        <v>101000</v>
      </c>
      <c r="H529" s="42">
        <f t="shared" si="61"/>
        <v>2.6298720806412126</v>
      </c>
      <c r="I529" s="10">
        <f t="shared" si="62"/>
        <v>1.0440895189502992</v>
      </c>
      <c r="J529" s="4">
        <f t="shared" si="63"/>
        <v>133.52040684911654</v>
      </c>
      <c r="K529" s="4">
        <f t="shared" si="67"/>
        <v>30.016727406392821</v>
      </c>
      <c r="L529" s="42">
        <f>Pressure!Q529</f>
        <v>1.0832469074549895</v>
      </c>
      <c r="M529" s="10">
        <f t="shared" si="68"/>
        <v>0.27865508330308297</v>
      </c>
      <c r="N529" s="10">
        <f t="shared" si="64"/>
        <v>2.5616829820695148</v>
      </c>
    </row>
    <row r="530" spans="3:14">
      <c r="C530" s="4">
        <f>Pressure!AB530*1000000</f>
        <v>1142249.1656028288</v>
      </c>
      <c r="D530" s="78">
        <f>Pressure!I530</f>
        <v>1.1195687429327048E-4</v>
      </c>
      <c r="E530" s="40">
        <f>Pressure!H530</f>
        <v>111.95687429327049</v>
      </c>
      <c r="F530" s="10">
        <f t="shared" si="60"/>
        <v>4.25</v>
      </c>
      <c r="G530" s="4">
        <f t="shared" si="59"/>
        <v>101000</v>
      </c>
      <c r="H530" s="42">
        <f t="shared" si="61"/>
        <v>2.6298793476136204</v>
      </c>
      <c r="I530" s="10">
        <f t="shared" si="62"/>
        <v>1.044090248681433</v>
      </c>
      <c r="J530" s="4">
        <f t="shared" si="63"/>
        <v>133.5210239199703</v>
      </c>
      <c r="K530" s="4">
        <f t="shared" si="67"/>
        <v>30.016866130113375</v>
      </c>
      <c r="L530" s="42">
        <f>Pressure!Q530</f>
        <v>1.0853338956550669</v>
      </c>
      <c r="M530" s="10">
        <f t="shared" si="68"/>
        <v>0.27865615747342914</v>
      </c>
      <c r="N530" s="10">
        <f t="shared" si="64"/>
        <v>2.5616829820695148</v>
      </c>
    </row>
    <row r="531" spans="3:14">
      <c r="C531" s="4">
        <f>Pressure!AB531*1000000</f>
        <v>1142251.5966696995</v>
      </c>
      <c r="D531" s="78">
        <f>Pressure!I531</f>
        <v>1.1195687429327048E-4</v>
      </c>
      <c r="E531" s="40">
        <f>Pressure!H531</f>
        <v>111.95687429327049</v>
      </c>
      <c r="F531" s="10">
        <f t="shared" si="60"/>
        <v>4.25</v>
      </c>
      <c r="G531" s="4">
        <f t="shared" si="59"/>
        <v>101000</v>
      </c>
      <c r="H531" s="42">
        <f t="shared" si="61"/>
        <v>2.629883290496708</v>
      </c>
      <c r="I531" s="10">
        <f t="shared" si="62"/>
        <v>1.0440906446145168</v>
      </c>
      <c r="J531" s="4">
        <f t="shared" si="63"/>
        <v>133.52135872794452</v>
      </c>
      <c r="K531" s="4">
        <f t="shared" si="67"/>
        <v>30.016941398305949</v>
      </c>
      <c r="L531" s="42">
        <f>Pressure!Q531</f>
        <v>1.0874208812436643</v>
      </c>
      <c r="M531" s="10">
        <f t="shared" si="68"/>
        <v>0.27865680206545984</v>
      </c>
      <c r="N531" s="10">
        <f t="shared" si="64"/>
        <v>2.5616829820695148</v>
      </c>
    </row>
    <row r="532" spans="3:14">
      <c r="C532" s="4">
        <f>Pressure!AB532*1000000</f>
        <v>1142251.9781472539</v>
      </c>
      <c r="D532" s="78">
        <f>Pressure!I532</f>
        <v>1.1195687429327048E-4</v>
      </c>
      <c r="E532" s="40">
        <f>Pressure!H532</f>
        <v>111.95687429327049</v>
      </c>
      <c r="F532" s="10">
        <f t="shared" si="60"/>
        <v>4.25</v>
      </c>
      <c r="G532" s="4">
        <f t="shared" si="59"/>
        <v>101000</v>
      </c>
      <c r="H532" s="42">
        <f t="shared" si="61"/>
        <v>2.6298839092049349</v>
      </c>
      <c r="I532" s="10">
        <f t="shared" si="62"/>
        <v>1.0440907067433483</v>
      </c>
      <c r="J532" s="4">
        <f t="shared" si="63"/>
        <v>133.52141126526692</v>
      </c>
      <c r="K532" s="4">
        <f t="shared" si="67"/>
        <v>30.016953209223264</v>
      </c>
      <c r="L532" s="42">
        <f>Pressure!Q532</f>
        <v>1.0895078654153409</v>
      </c>
      <c r="M532" s="10">
        <f t="shared" si="68"/>
        <v>0.2786570170682578</v>
      </c>
      <c r="N532" s="10">
        <f t="shared" si="64"/>
        <v>2.5616829820695148</v>
      </c>
    </row>
    <row r="533" spans="3:14">
      <c r="C533" s="4">
        <f>Pressure!AB533*1000000</f>
        <v>1142250.3099843161</v>
      </c>
      <c r="D533" s="78">
        <f>Pressure!I533</f>
        <v>1.1195687429327048E-4</v>
      </c>
      <c r="E533" s="40">
        <f>Pressure!H533</f>
        <v>111.95687429327049</v>
      </c>
      <c r="F533" s="10">
        <f t="shared" si="60"/>
        <v>4.25</v>
      </c>
      <c r="G533" s="4">
        <f t="shared" si="59"/>
        <v>101000</v>
      </c>
      <c r="H533" s="42">
        <f t="shared" si="61"/>
        <v>2.6298812036558861</v>
      </c>
      <c r="I533" s="10">
        <f t="shared" si="62"/>
        <v>1.0440904350600255</v>
      </c>
      <c r="J533" s="4">
        <f t="shared" si="63"/>
        <v>133.52118152485934</v>
      </c>
      <c r="K533" s="4">
        <f t="shared" si="67"/>
        <v>30.016901561274075</v>
      </c>
      <c r="L533" s="42">
        <f>Pressure!Q533</f>
        <v>1.0915948493646779</v>
      </c>
      <c r="M533" s="10">
        <f t="shared" si="68"/>
        <v>0.27865680247115554</v>
      </c>
      <c r="N533" s="10">
        <f t="shared" si="64"/>
        <v>2.5616829820695148</v>
      </c>
    </row>
    <row r="534" spans="3:14">
      <c r="C534" s="4">
        <f>Pressure!AB534*1000000</f>
        <v>1142246.5921334904</v>
      </c>
      <c r="D534" s="78">
        <f>Pressure!I534</f>
        <v>1.1195687429327048E-4</v>
      </c>
      <c r="E534" s="40">
        <f>Pressure!H534</f>
        <v>111.95687429327049</v>
      </c>
      <c r="F534" s="10">
        <f t="shared" si="60"/>
        <v>4.25</v>
      </c>
      <c r="G534" s="4">
        <f t="shared" si="59"/>
        <v>101000</v>
      </c>
      <c r="H534" s="42">
        <f t="shared" si="61"/>
        <v>2.6298751737701287</v>
      </c>
      <c r="I534" s="10">
        <f t="shared" si="62"/>
        <v>1.0440898295549348</v>
      </c>
      <c r="J534" s="4">
        <f t="shared" si="63"/>
        <v>133.52066950032622</v>
      </c>
      <c r="K534" s="4">
        <f t="shared" si="67"/>
        <v>30.016786453020597</v>
      </c>
      <c r="L534" s="42">
        <f>Pressure!Q534</f>
        <v>1.0936818342862846</v>
      </c>
      <c r="M534" s="10">
        <f t="shared" si="68"/>
        <v>0.27865615826375906</v>
      </c>
      <c r="N534" s="10">
        <f t="shared" si="64"/>
        <v>2.5616829820695148</v>
      </c>
    </row>
    <row r="535" spans="3:14">
      <c r="C535" s="4">
        <f>Pressure!AB535*1000000</f>
        <v>1142240.8245512294</v>
      </c>
      <c r="D535" s="78">
        <f>Pressure!I535</f>
        <v>1.1195687429327048E-4</v>
      </c>
      <c r="E535" s="40">
        <f>Pressure!H535</f>
        <v>111.95687429327049</v>
      </c>
      <c r="F535" s="10">
        <f t="shared" si="60"/>
        <v>4.25</v>
      </c>
      <c r="G535" s="4">
        <f t="shared" si="59"/>
        <v>101000</v>
      </c>
      <c r="H535" s="42">
        <f t="shared" si="61"/>
        <v>2.6298658194713331</v>
      </c>
      <c r="I535" s="10">
        <f t="shared" si="62"/>
        <v>1.0440888902167611</v>
      </c>
      <c r="J535" s="4">
        <f t="shared" si="63"/>
        <v>133.51987518596388</v>
      </c>
      <c r="K535" s="4">
        <f t="shared" si="67"/>
        <v>30.016607883180587</v>
      </c>
      <c r="L535" s="42">
        <f>Pressure!Q535</f>
        <v>1.0957688213748049</v>
      </c>
      <c r="M535" s="10">
        <f t="shared" si="68"/>
        <v>0.27865508443585607</v>
      </c>
      <c r="N535" s="10">
        <f t="shared" si="64"/>
        <v>2.5616829820695148</v>
      </c>
    </row>
    <row r="536" spans="3:14">
      <c r="C536" s="4">
        <f>Pressure!AB536*1000000</f>
        <v>1142233.0071978397</v>
      </c>
      <c r="D536" s="78">
        <f>Pressure!I536</f>
        <v>1.1195687429327048E-4</v>
      </c>
      <c r="E536" s="40">
        <f>Pressure!H536</f>
        <v>111.95687429327049</v>
      </c>
      <c r="F536" s="10">
        <f t="shared" si="60"/>
        <v>4.25</v>
      </c>
      <c r="G536" s="4">
        <f t="shared" si="59"/>
        <v>101000</v>
      </c>
      <c r="H536" s="42">
        <f t="shared" si="61"/>
        <v>2.6298531406862709</v>
      </c>
      <c r="I536" s="10">
        <f t="shared" si="62"/>
        <v>1.044087617032488</v>
      </c>
      <c r="J536" s="4">
        <f t="shared" si="63"/>
        <v>133.51879857676124</v>
      </c>
      <c r="K536" s="4">
        <f t="shared" si="67"/>
        <v>30.016365850627501</v>
      </c>
      <c r="L536" s="42">
        <f>Pressure!Q536</f>
        <v>1.0978558118249235</v>
      </c>
      <c r="M536" s="10">
        <f t="shared" si="68"/>
        <v>0.27865358097757448</v>
      </c>
      <c r="N536" s="10">
        <f t="shared" si="64"/>
        <v>2.5616829820695148</v>
      </c>
    </row>
    <row r="537" spans="3:14">
      <c r="C537" s="4">
        <f>Pressure!AB537*1000000</f>
        <v>1142223.1400374309</v>
      </c>
      <c r="D537" s="78">
        <f>Pressure!I537</f>
        <v>1.1195687429327048E-4</v>
      </c>
      <c r="E537" s="40">
        <f>Pressure!H537</f>
        <v>111.95687429327049</v>
      </c>
      <c r="F537" s="10">
        <f t="shared" si="60"/>
        <v>4.25</v>
      </c>
      <c r="G537" s="4">
        <f t="shared" si="59"/>
        <v>101000</v>
      </c>
      <c r="H537" s="42">
        <f t="shared" si="61"/>
        <v>2.6298371373447367</v>
      </c>
      <c r="I537" s="10">
        <f t="shared" si="62"/>
        <v>1.044086009987389</v>
      </c>
      <c r="J537" s="4">
        <f t="shared" si="63"/>
        <v>133.51743966839288</v>
      </c>
      <c r="K537" s="4">
        <f t="shared" si="67"/>
        <v>30.016060354388941</v>
      </c>
      <c r="L537" s="42">
        <f>Pressure!Q537</f>
        <v>1.0999428068313721</v>
      </c>
      <c r="M537" s="10">
        <f t="shared" si="68"/>
        <v>0.27865164787922758</v>
      </c>
      <c r="N537" s="10">
        <f t="shared" si="64"/>
        <v>2.5616829820695148</v>
      </c>
    </row>
    <row r="538" spans="3:14">
      <c r="C538" s="4">
        <f>Pressure!AB538*1000000</f>
        <v>1142211.2230379302</v>
      </c>
      <c r="D538" s="78">
        <f>Pressure!I538</f>
        <v>1.1195687429327048E-4</v>
      </c>
      <c r="E538" s="40">
        <f>Pressure!H538</f>
        <v>111.95687429327049</v>
      </c>
      <c r="F538" s="10">
        <f t="shared" si="60"/>
        <v>4.25</v>
      </c>
      <c r="G538" s="4">
        <f t="shared" si="59"/>
        <v>101000</v>
      </c>
      <c r="H538" s="42">
        <f t="shared" si="61"/>
        <v>2.6298178093795697</v>
      </c>
      <c r="I538" s="10">
        <f t="shared" si="62"/>
        <v>1.0440840690650315</v>
      </c>
      <c r="J538" s="4">
        <f t="shared" si="63"/>
        <v>133.51579845722117</v>
      </c>
      <c r="K538" s="4">
        <f t="shared" si="67"/>
        <v>30.015691393647131</v>
      </c>
      <c r="L538" s="42">
        <f>Pressure!Q538</f>
        <v>1.1020298075889359</v>
      </c>
      <c r="M538" s="10">
        <f t="shared" si="68"/>
        <v>0.2786492851314275</v>
      </c>
      <c r="N538" s="10">
        <f t="shared" si="64"/>
        <v>2.5616829820695148</v>
      </c>
    </row>
    <row r="539" spans="3:14">
      <c r="C539" s="4">
        <f>Pressure!AB539*1000000</f>
        <v>1142197.2561711511</v>
      </c>
      <c r="D539" s="78">
        <f>Pressure!I539</f>
        <v>1.1195687429327048E-4</v>
      </c>
      <c r="E539" s="40">
        <f>Pressure!H539</f>
        <v>111.95687429327049</v>
      </c>
      <c r="F539" s="10">
        <f t="shared" si="60"/>
        <v>4.25</v>
      </c>
      <c r="G539" s="4">
        <f t="shared" si="59"/>
        <v>101000</v>
      </c>
      <c r="H539" s="42">
        <f t="shared" si="61"/>
        <v>2.629795156726769</v>
      </c>
      <c r="I539" s="10">
        <f t="shared" si="62"/>
        <v>1.0440817942472858</v>
      </c>
      <c r="J539" s="4">
        <f t="shared" si="63"/>
        <v>133.51387494030561</v>
      </c>
      <c r="K539" s="4">
        <f t="shared" si="67"/>
        <v>30.015258967741023</v>
      </c>
      <c r="L539" s="42">
        <f>Pressure!Q539</f>
        <v>1.104116815292459</v>
      </c>
      <c r="M539" s="10">
        <f t="shared" si="68"/>
        <v>0.27864649272494824</v>
      </c>
      <c r="N539" s="10">
        <f t="shared" si="64"/>
        <v>2.5616829820695148</v>
      </c>
    </row>
    <row r="540" spans="3:14">
      <c r="C540" s="4">
        <f>Pressure!AB540*1000000</f>
        <v>1142181.2394126733</v>
      </c>
      <c r="D540" s="78">
        <f>Pressure!I540</f>
        <v>1.1195687429327048E-4</v>
      </c>
      <c r="E540" s="40">
        <f>Pressure!H540</f>
        <v>111.95687429327049</v>
      </c>
      <c r="F540" s="10">
        <f t="shared" si="60"/>
        <v>4.25</v>
      </c>
      <c r="G540" s="4">
        <f t="shared" ref="G540:G603" si="69">IF(C540/(1+(k-1)/2*N540^2)^(k/(k-1))&lt;patm*1000000,patm*1000000,C540/(1+(k-1)/2*N540^2)^(k/(k-1)))</f>
        <v>101000</v>
      </c>
      <c r="H540" s="42">
        <f t="shared" si="61"/>
        <v>2.629769179325292</v>
      </c>
      <c r="I540" s="10">
        <f t="shared" si="62"/>
        <v>1.0440791855143059</v>
      </c>
      <c r="J540" s="4">
        <f t="shared" si="63"/>
        <v>133.51166911538644</v>
      </c>
      <c r="K540" s="4">
        <f t="shared" si="67"/>
        <v>30.014763076162591</v>
      </c>
      <c r="L540" s="42">
        <f>Pressure!Q540</f>
        <v>1.1062038311368518</v>
      </c>
      <c r="M540" s="10">
        <f t="shared" si="68"/>
        <v>0.27864327065092637</v>
      </c>
      <c r="N540" s="10">
        <f t="shared" si="64"/>
        <v>2.5616829820695148</v>
      </c>
    </row>
    <row r="541" spans="3:14">
      <c r="C541" s="4">
        <f>Pressure!AB541*1000000</f>
        <v>1142163.1727419381</v>
      </c>
      <c r="D541" s="78">
        <f>Pressure!I541</f>
        <v>1.1195687429327048E-4</v>
      </c>
      <c r="E541" s="40">
        <f>Pressure!H541</f>
        <v>111.95687429327049</v>
      </c>
      <c r="F541" s="10">
        <f t="shared" ref="F541:F604" si="70">aexit/E541</f>
        <v>4.25</v>
      </c>
      <c r="G541" s="4">
        <f t="shared" si="69"/>
        <v>101000</v>
      </c>
      <c r="H541" s="42">
        <f t="shared" ref="H541:H604" si="71">1/(((k+1)/2)^(1/(k-1))*(patm*1000000/C541)^(1/k)*SQRT((k+1)/(k-1)*(1-(patm*1000000/C541)^((k-1)/k))))</f>
        <v>2.6297398771172151</v>
      </c>
      <c r="I541" s="10">
        <f t="shared" ref="I541:I604" si="72">etanoz*SQRT(2*k^2/(k-1)*(2/(k+1))^((k+1)/(k-1))*(1-(G541/C541)^((k-1)/k)))+(G541-patm*1000000)/C541*(aexit/E541)</f>
        <v>1.044076242844544</v>
      </c>
      <c r="J541" s="4">
        <f t="shared" ref="J541:J604" si="73">I541*D541*C541</f>
        <v>133.5091809808975</v>
      </c>
      <c r="K541" s="4">
        <f t="shared" si="67"/>
        <v>30.014203718559756</v>
      </c>
      <c r="L541" s="42">
        <f>Pressure!Q541</f>
        <v>1.1082908563170968</v>
      </c>
      <c r="M541" s="10">
        <f t="shared" si="68"/>
        <v>0.2786396189006784</v>
      </c>
      <c r="N541" s="10">
        <f t="shared" si="64"/>
        <v>2.5616829820695148</v>
      </c>
    </row>
    <row r="542" spans="3:14">
      <c r="C542" s="4">
        <f>Pressure!AB542*1000000</f>
        <v>1142143.0561422305</v>
      </c>
      <c r="D542" s="78">
        <f>Pressure!I542</f>
        <v>1.1195687429327048E-4</v>
      </c>
      <c r="E542" s="40">
        <f>Pressure!H542</f>
        <v>111.95687429327049</v>
      </c>
      <c r="F542" s="10">
        <f t="shared" si="70"/>
        <v>4.25</v>
      </c>
      <c r="G542" s="4">
        <f t="shared" si="69"/>
        <v>101000</v>
      </c>
      <c r="H542" s="42">
        <f t="shared" si="71"/>
        <v>2.6297072500477006</v>
      </c>
      <c r="I542" s="10">
        <f t="shared" si="72"/>
        <v>1.0440729662147481</v>
      </c>
      <c r="J542" s="4">
        <f t="shared" si="73"/>
        <v>133.50641053596408</v>
      </c>
      <c r="K542" s="4">
        <f t="shared" si="67"/>
        <v>30.013580894735867</v>
      </c>
      <c r="L542" s="42">
        <f>Pressure!Q542</f>
        <v>1.1103778920282543</v>
      </c>
      <c r="M542" s="10">
        <f t="shared" si="68"/>
        <v>0.2786355374657718</v>
      </c>
      <c r="N542" s="10">
        <f t="shared" ref="N542:N605" si="74">N541-1/834*(me-mef)</f>
        <v>2.5616829820695148</v>
      </c>
    </row>
    <row r="543" spans="3:14">
      <c r="C543" s="4">
        <f>Pressure!AB543*1000000</f>
        <v>1142120.8896006518</v>
      </c>
      <c r="D543" s="78">
        <f>Pressure!I543</f>
        <v>1.1195687429327048E-4</v>
      </c>
      <c r="E543" s="40">
        <f>Pressure!H543</f>
        <v>111.95687429327049</v>
      </c>
      <c r="F543" s="10">
        <f t="shared" si="70"/>
        <v>4.25</v>
      </c>
      <c r="G543" s="4">
        <f t="shared" si="69"/>
        <v>101000</v>
      </c>
      <c r="H543" s="42">
        <f t="shared" si="71"/>
        <v>2.6296712980649533</v>
      </c>
      <c r="I543" s="10">
        <f t="shared" si="72"/>
        <v>1.0440693555999576</v>
      </c>
      <c r="J543" s="4">
        <f t="shared" si="73"/>
        <v>133.50335778039926</v>
      </c>
      <c r="K543" s="4">
        <f t="shared" si="67"/>
        <v>30.012894604648906</v>
      </c>
      <c r="L543" s="42">
        <f>Pressure!Q543</f>
        <v>1.1124649394654695</v>
      </c>
      <c r="M543" s="10">
        <f t="shared" si="68"/>
        <v>0.27863102633804743</v>
      </c>
      <c r="N543" s="10">
        <f t="shared" si="74"/>
        <v>2.5616829820695148</v>
      </c>
    </row>
    <row r="544" spans="3:14">
      <c r="C544" s="4">
        <f>Pressure!AB544*1000000</f>
        <v>1142096.6731081335</v>
      </c>
      <c r="D544" s="78">
        <f>Pressure!I544</f>
        <v>1.1195687429327048E-4</v>
      </c>
      <c r="E544" s="40">
        <f>Pressure!H544</f>
        <v>111.95687429327049</v>
      </c>
      <c r="F544" s="10">
        <f t="shared" si="70"/>
        <v>4.25</v>
      </c>
      <c r="G544" s="4">
        <f t="shared" si="69"/>
        <v>101000</v>
      </c>
      <c r="H544" s="42">
        <f t="shared" si="71"/>
        <v>2.6296320211202415</v>
      </c>
      <c r="I544" s="10">
        <f t="shared" si="72"/>
        <v>1.0440654109735026</v>
      </c>
      <c r="J544" s="4">
        <f t="shared" si="73"/>
        <v>133.50002271470532</v>
      </c>
      <c r="K544" s="4">
        <f t="shared" si="67"/>
        <v>30.01214484841179</v>
      </c>
      <c r="L544" s="42">
        <f>Pressure!Q544</f>
        <v>1.1145519998239786</v>
      </c>
      <c r="M544" s="10">
        <f t="shared" si="68"/>
        <v>0.27862608550961793</v>
      </c>
      <c r="N544" s="10">
        <f t="shared" si="74"/>
        <v>2.5616829820695148</v>
      </c>
    </row>
    <row r="545" spans="3:14">
      <c r="C545" s="4">
        <f>Pressure!AB545*1000000</f>
        <v>1142070.4066594434</v>
      </c>
      <c r="D545" s="78">
        <f>Pressure!I545</f>
        <v>1.1195687429327048E-4</v>
      </c>
      <c r="E545" s="40">
        <f>Pressure!H545</f>
        <v>111.95687429327049</v>
      </c>
      <c r="F545" s="10">
        <f t="shared" si="70"/>
        <v>4.25</v>
      </c>
      <c r="G545" s="4">
        <f t="shared" si="69"/>
        <v>101000</v>
      </c>
      <c r="H545" s="42">
        <f t="shared" si="71"/>
        <v>2.6295894191679134</v>
      </c>
      <c r="I545" s="10">
        <f t="shared" si="72"/>
        <v>1.0440611323070068</v>
      </c>
      <c r="J545" s="4">
        <f t="shared" si="73"/>
        <v>133.49640534007511</v>
      </c>
      <c r="K545" s="4">
        <f t="shared" si="67"/>
        <v>30.011331626292684</v>
      </c>
      <c r="L545" s="42">
        <f>Pressure!Q545</f>
        <v>1.1166390742991144</v>
      </c>
      <c r="M545" s="10">
        <f t="shared" si="68"/>
        <v>0.27862071497278029</v>
      </c>
      <c r="N545" s="10">
        <f t="shared" si="74"/>
        <v>2.5616829820695148</v>
      </c>
    </row>
    <row r="546" spans="3:14">
      <c r="C546" s="4">
        <f>Pressure!AB546*1000000</f>
        <v>1142042.0902531841</v>
      </c>
      <c r="D546" s="78">
        <f>Pressure!I546</f>
        <v>1.1195687429327048E-4</v>
      </c>
      <c r="E546" s="40">
        <f>Pressure!H546</f>
        <v>111.95687429327049</v>
      </c>
      <c r="F546" s="10">
        <f t="shared" si="70"/>
        <v>4.25</v>
      </c>
      <c r="G546" s="4">
        <f t="shared" si="69"/>
        <v>101000</v>
      </c>
      <c r="H546" s="42">
        <f t="shared" si="71"/>
        <v>2.6295434921653786</v>
      </c>
      <c r="I546" s="10">
        <f t="shared" si="72"/>
        <v>1.0440565195703864</v>
      </c>
      <c r="J546" s="4">
        <f t="shared" si="73"/>
        <v>133.49250565839165</v>
      </c>
      <c r="K546" s="4">
        <f t="shared" si="67"/>
        <v>30.010454938714908</v>
      </c>
      <c r="L546" s="42">
        <f>Pressure!Q546</f>
        <v>1.1187261640863131</v>
      </c>
      <c r="M546" s="10">
        <f t="shared" si="68"/>
        <v>0.27861491472010624</v>
      </c>
      <c r="N546" s="10">
        <f t="shared" si="74"/>
        <v>2.5616829820695148</v>
      </c>
    </row>
    <row r="547" spans="3:14">
      <c r="C547" s="4">
        <f>Pressure!AB547*1000000</f>
        <v>1142011.7238917751</v>
      </c>
      <c r="D547" s="78">
        <f>Pressure!I547</f>
        <v>1.1195687429327048E-4</v>
      </c>
      <c r="E547" s="40">
        <f>Pressure!H547</f>
        <v>111.95687429327049</v>
      </c>
      <c r="F547" s="10">
        <f t="shared" si="70"/>
        <v>4.25</v>
      </c>
      <c r="G547" s="4">
        <f t="shared" si="69"/>
        <v>101000</v>
      </c>
      <c r="H547" s="42">
        <f t="shared" si="71"/>
        <v>2.6294942400731007</v>
      </c>
      <c r="I547" s="10">
        <f t="shared" si="72"/>
        <v>1.0440515727318451</v>
      </c>
      <c r="J547" s="4">
        <f t="shared" si="73"/>
        <v>133.48832367222562</v>
      </c>
      <c r="K547" s="4">
        <f t="shared" si="67"/>
        <v>30.009514786256378</v>
      </c>
      <c r="L547" s="42">
        <f>Pressure!Q547</f>
        <v>1.1208132703811209</v>
      </c>
      <c r="M547" s="10">
        <f t="shared" si="68"/>
        <v>0.27860868474446837</v>
      </c>
      <c r="N547" s="10">
        <f t="shared" si="74"/>
        <v>2.5616829820695148</v>
      </c>
    </row>
    <row r="548" spans="3:14">
      <c r="C548" s="4">
        <f>Pressure!AB548*1000000</f>
        <v>1141979.3075814797</v>
      </c>
      <c r="D548" s="78">
        <f>Pressure!I548</f>
        <v>1.1195687429327048E-4</v>
      </c>
      <c r="E548" s="40">
        <f>Pressure!H548</f>
        <v>111.95687429327049</v>
      </c>
      <c r="F548" s="10">
        <f t="shared" si="70"/>
        <v>4.25</v>
      </c>
      <c r="G548" s="4">
        <f t="shared" si="69"/>
        <v>101000</v>
      </c>
      <c r="H548" s="42">
        <f t="shared" si="71"/>
        <v>2.6294416628546222</v>
      </c>
      <c r="I548" s="10">
        <f t="shared" si="72"/>
        <v>1.0440462917578801</v>
      </c>
      <c r="J548" s="4">
        <f t="shared" si="73"/>
        <v>133.48385938483921</v>
      </c>
      <c r="K548" s="4">
        <f t="shared" si="67"/>
        <v>30.008511169650468</v>
      </c>
      <c r="L548" s="42">
        <f>Pressure!Q548</f>
        <v>1.1229003943791995</v>
      </c>
      <c r="M548" s="10">
        <f t="shared" si="68"/>
        <v>0.2786020250389224</v>
      </c>
      <c r="N548" s="10">
        <f t="shared" si="74"/>
        <v>2.5616829820695148</v>
      </c>
    </row>
    <row r="549" spans="3:14">
      <c r="C549" s="4">
        <f>Pressure!AB549*1000000</f>
        <v>1141944.8413324102</v>
      </c>
      <c r="D549" s="78">
        <f>Pressure!I549</f>
        <v>1.1195687429327048E-4</v>
      </c>
      <c r="E549" s="40">
        <f>Pressure!H549</f>
        <v>111.95687429327049</v>
      </c>
      <c r="F549" s="10">
        <f t="shared" si="70"/>
        <v>4.25</v>
      </c>
      <c r="G549" s="4">
        <f t="shared" si="69"/>
        <v>101000</v>
      </c>
      <c r="H549" s="42">
        <f t="shared" si="71"/>
        <v>2.6293857604765773</v>
      </c>
      <c r="I549" s="10">
        <f t="shared" si="72"/>
        <v>1.0440406766132806</v>
      </c>
      <c r="J549" s="4">
        <f t="shared" si="73"/>
        <v>133.47911280018684</v>
      </c>
      <c r="K549" s="4">
        <f t="shared" si="67"/>
        <v>30.007444089786169</v>
      </c>
      <c r="L549" s="42">
        <f>Pressure!Q549</f>
        <v>1.1249875372763329</v>
      </c>
      <c r="M549" s="10">
        <f t="shared" si="68"/>
        <v>0.27859493559680054</v>
      </c>
      <c r="N549" s="10">
        <f t="shared" si="74"/>
        <v>2.5616829820695148</v>
      </c>
    </row>
    <row r="550" spans="3:14">
      <c r="C550" s="4">
        <f>Pressure!AB550*1000000</f>
        <v>1141908.3251584996</v>
      </c>
      <c r="D550" s="78">
        <f>Pressure!I550</f>
        <v>1.1195687429327048E-4</v>
      </c>
      <c r="E550" s="40">
        <f>Pressure!H550</f>
        <v>111.95687429327049</v>
      </c>
      <c r="F550" s="10">
        <f t="shared" si="70"/>
        <v>4.25</v>
      </c>
      <c r="G550" s="4">
        <f t="shared" si="69"/>
        <v>101000</v>
      </c>
      <c r="H550" s="42">
        <f t="shared" si="71"/>
        <v>2.6293265329086548</v>
      </c>
      <c r="I550" s="10">
        <f t="shared" si="72"/>
        <v>1.0440347272611235</v>
      </c>
      <c r="J550" s="4">
        <f t="shared" si="73"/>
        <v>133.47408392291118</v>
      </c>
      <c r="K550" s="4">
        <f t="shared" si="67"/>
        <v>30.006313547707201</v>
      </c>
      <c r="L550" s="42">
        <f>Pressure!Q550</f>
        <v>1.1270747002684334</v>
      </c>
      <c r="M550" s="10">
        <f t="shared" si="68"/>
        <v>0.27858741641167839</v>
      </c>
      <c r="N550" s="10">
        <f t="shared" si="74"/>
        <v>2.5616829820695148</v>
      </c>
    </row>
    <row r="551" spans="3:14">
      <c r="C551" s="4">
        <f>Pressure!AB551*1000000</f>
        <v>1141869.7590775078</v>
      </c>
      <c r="D551" s="78">
        <f>Pressure!I551</f>
        <v>1.1195687429327048E-4</v>
      </c>
      <c r="E551" s="40">
        <f>Pressure!H551</f>
        <v>111.95687429327049</v>
      </c>
      <c r="F551" s="10">
        <f t="shared" si="70"/>
        <v>4.25</v>
      </c>
      <c r="G551" s="4">
        <f t="shared" si="69"/>
        <v>101000</v>
      </c>
      <c r="H551" s="42">
        <f t="shared" si="71"/>
        <v>2.6292639801235977</v>
      </c>
      <c r="I551" s="10">
        <f t="shared" si="72"/>
        <v>1.0440284436627734</v>
      </c>
      <c r="J551" s="4">
        <f t="shared" si="73"/>
        <v>133.4687727583441</v>
      </c>
      <c r="K551" s="4">
        <f t="shared" si="67"/>
        <v>30.005119544612224</v>
      </c>
      <c r="L551" s="42">
        <f>Pressure!Q551</f>
        <v>1.1291618845515479</v>
      </c>
      <c r="M551" s="10">
        <f t="shared" si="68"/>
        <v>0.27857946747740076</v>
      </c>
      <c r="N551" s="10">
        <f t="shared" si="74"/>
        <v>2.5616829820695148</v>
      </c>
    </row>
    <row r="552" spans="3:14">
      <c r="C552" s="4">
        <f>Pressure!AB552*1000000</f>
        <v>1141829.1431110217</v>
      </c>
      <c r="D552" s="78">
        <f>Pressure!I552</f>
        <v>1.1195687429327048E-4</v>
      </c>
      <c r="E552" s="40">
        <f>Pressure!H552</f>
        <v>111.95687429327049</v>
      </c>
      <c r="F552" s="10">
        <f t="shared" si="70"/>
        <v>4.25</v>
      </c>
      <c r="G552" s="4">
        <f t="shared" si="69"/>
        <v>101000</v>
      </c>
      <c r="H552" s="42">
        <f t="shared" si="71"/>
        <v>2.6291981020972046</v>
      </c>
      <c r="I552" s="10">
        <f t="shared" si="72"/>
        <v>1.0440218257778819</v>
      </c>
      <c r="J552" s="4">
        <f t="shared" si="73"/>
        <v>133.4631793125067</v>
      </c>
      <c r="K552" s="4">
        <f t="shared" si="67"/>
        <v>30.003862081854841</v>
      </c>
      <c r="L552" s="42">
        <f>Pressure!Q552</f>
        <v>1.1312490913218645</v>
      </c>
      <c r="M552" s="10">
        <f t="shared" si="68"/>
        <v>0.27857108878805248</v>
      </c>
      <c r="N552" s="10">
        <f t="shared" si="74"/>
        <v>2.5616829820695148</v>
      </c>
    </row>
    <row r="553" spans="3:14">
      <c r="C553" s="4">
        <f>Pressure!AB553*1000000</f>
        <v>1141786.4772844992</v>
      </c>
      <c r="D553" s="78">
        <f>Pressure!I553</f>
        <v>1.1195687429327048E-4</v>
      </c>
      <c r="E553" s="40">
        <f>Pressure!H553</f>
        <v>111.95687429327049</v>
      </c>
      <c r="F553" s="10">
        <f t="shared" si="70"/>
        <v>4.25</v>
      </c>
      <c r="G553" s="4">
        <f t="shared" si="69"/>
        <v>101000</v>
      </c>
      <c r="H553" s="42">
        <f t="shared" si="71"/>
        <v>2.6291288988084061</v>
      </c>
      <c r="I553" s="10">
        <f t="shared" si="72"/>
        <v>1.0440148735643942</v>
      </c>
      <c r="J553" s="4">
        <f t="shared" si="73"/>
        <v>133.45730359211532</v>
      </c>
      <c r="K553" s="4">
        <f t="shared" si="67"/>
        <v>30.002541160944951</v>
      </c>
      <c r="L553" s="42">
        <f>Pressure!Q553</f>
        <v>1.1333363217757182</v>
      </c>
      <c r="M553" s="10">
        <f t="shared" si="68"/>
        <v>0.27856228033793523</v>
      </c>
      <c r="N553" s="10">
        <f t="shared" si="74"/>
        <v>2.5616829820695148</v>
      </c>
    </row>
    <row r="554" spans="3:14">
      <c r="C554" s="4">
        <f>Pressure!AB554*1000000</f>
        <v>1141741.7616272005</v>
      </c>
      <c r="D554" s="78">
        <f>Pressure!I554</f>
        <v>1.1195687429327048E-4</v>
      </c>
      <c r="E554" s="40">
        <f>Pressure!H554</f>
        <v>111.95687429327049</v>
      </c>
      <c r="F554" s="10">
        <f t="shared" si="70"/>
        <v>4.25</v>
      </c>
      <c r="G554" s="4">
        <f t="shared" si="69"/>
        <v>101000</v>
      </c>
      <c r="H554" s="42">
        <f t="shared" si="71"/>
        <v>2.6290563702391485</v>
      </c>
      <c r="I554" s="10">
        <f t="shared" si="72"/>
        <v>1.0440075869785372</v>
      </c>
      <c r="J554" s="4">
        <f t="shared" si="73"/>
        <v>133.45114560457222</v>
      </c>
      <c r="K554" s="4">
        <f t="shared" si="67"/>
        <v>30.001156783546651</v>
      </c>
      <c r="L554" s="42">
        <f>Pressure!Q554</f>
        <v>1.135423577109598</v>
      </c>
      <c r="M554" s="10">
        <f t="shared" si="68"/>
        <v>0.27855304212168153</v>
      </c>
      <c r="N554" s="10">
        <f t="shared" si="74"/>
        <v>2.5616829820695148</v>
      </c>
    </row>
    <row r="555" spans="3:14">
      <c r="C555" s="4">
        <f>Pressure!AB555*1000000</f>
        <v>1141694.9961722239</v>
      </c>
      <c r="D555" s="78">
        <f>Pressure!I555</f>
        <v>1.1195687429327048E-4</v>
      </c>
      <c r="E555" s="40">
        <f>Pressure!H555</f>
        <v>111.95687429327049</v>
      </c>
      <c r="F555" s="10">
        <f t="shared" si="70"/>
        <v>4.25</v>
      </c>
      <c r="G555" s="4">
        <f t="shared" si="69"/>
        <v>101000</v>
      </c>
      <c r="H555" s="42">
        <f t="shared" si="71"/>
        <v>2.6289805163744551</v>
      </c>
      <c r="I555" s="10">
        <f t="shared" si="72"/>
        <v>1.0439999659748247</v>
      </c>
      <c r="J555" s="4">
        <f t="shared" si="73"/>
        <v>133.44470535797038</v>
      </c>
      <c r="K555" s="4">
        <f t="shared" si="67"/>
        <v>29.999708951479334</v>
      </c>
      <c r="L555" s="42">
        <f>Pressure!Q555</f>
        <v>1.1375108585201521</v>
      </c>
      <c r="M555" s="10">
        <f t="shared" si="68"/>
        <v>0.27854337413407204</v>
      </c>
      <c r="N555" s="10">
        <f t="shared" si="74"/>
        <v>2.5616829820695148</v>
      </c>
    </row>
    <row r="556" spans="3:14">
      <c r="C556" s="4">
        <f>Pressure!AB556*1000000</f>
        <v>1141646.1809565267</v>
      </c>
      <c r="D556" s="78">
        <f>Pressure!I556</f>
        <v>1.1195687429327048E-4</v>
      </c>
      <c r="E556" s="40">
        <f>Pressure!H556</f>
        <v>111.95687429327049</v>
      </c>
      <c r="F556" s="10">
        <f t="shared" si="70"/>
        <v>4.25</v>
      </c>
      <c r="G556" s="4">
        <f t="shared" si="69"/>
        <v>101000</v>
      </c>
      <c r="H556" s="42">
        <f t="shared" si="71"/>
        <v>2.6289013372024508</v>
      </c>
      <c r="I556" s="10">
        <f t="shared" si="72"/>
        <v>1.0439920105060587</v>
      </c>
      <c r="J556" s="4">
        <f t="shared" si="73"/>
        <v>133.43798286109643</v>
      </c>
      <c r="K556" s="4">
        <f t="shared" si="67"/>
        <v>29.998197666718319</v>
      </c>
      <c r="L556" s="42">
        <f>Pressure!Q556</f>
        <v>1.139598167204195</v>
      </c>
      <c r="M556" s="10">
        <f t="shared" si="68"/>
        <v>0.27853327637019176</v>
      </c>
      <c r="N556" s="10">
        <f t="shared" si="74"/>
        <v>2.5616829820695148</v>
      </c>
    </row>
    <row r="557" spans="3:14">
      <c r="C557" s="4">
        <f>Pressure!AB557*1000000</f>
        <v>1141595.3160208857</v>
      </c>
      <c r="D557" s="78">
        <f>Pressure!I557</f>
        <v>1.1195687429327048E-4</v>
      </c>
      <c r="E557" s="40">
        <f>Pressure!H557</f>
        <v>111.95687429327049</v>
      </c>
      <c r="F557" s="10">
        <f t="shared" si="70"/>
        <v>4.25</v>
      </c>
      <c r="G557" s="4">
        <f t="shared" si="69"/>
        <v>101000</v>
      </c>
      <c r="H557" s="42">
        <f t="shared" si="71"/>
        <v>2.6288188327143129</v>
      </c>
      <c r="I557" s="10">
        <f t="shared" si="72"/>
        <v>1.0439837205233251</v>
      </c>
      <c r="J557" s="4">
        <f t="shared" si="73"/>
        <v>133.43097812342543</v>
      </c>
      <c r="K557" s="4">
        <f t="shared" si="67"/>
        <v>29.996622931393695</v>
      </c>
      <c r="L557" s="42">
        <f>Pressure!Q557</f>
        <v>1.1416855043587137</v>
      </c>
      <c r="M557" s="10">
        <f t="shared" si="68"/>
        <v>0.27852274882539668</v>
      </c>
      <c r="N557" s="10">
        <f t="shared" si="74"/>
        <v>2.5616829820695148</v>
      </c>
    </row>
    <row r="558" spans="3:14">
      <c r="C558" s="4">
        <f>Pressure!AB558*1000000</f>
        <v>1141542.4014099161</v>
      </c>
      <c r="D558" s="78">
        <f>Pressure!I558</f>
        <v>1.1195687429327048E-4</v>
      </c>
      <c r="E558" s="40">
        <f>Pressure!H558</f>
        <v>111.95687429327049</v>
      </c>
      <c r="F558" s="10">
        <f t="shared" si="70"/>
        <v>4.25</v>
      </c>
      <c r="G558" s="4">
        <f t="shared" si="69"/>
        <v>101000</v>
      </c>
      <c r="H558" s="42">
        <f t="shared" si="71"/>
        <v>2.6287330029042892</v>
      </c>
      <c r="I558" s="10">
        <f t="shared" si="72"/>
        <v>1.0439750959759921</v>
      </c>
      <c r="J558" s="4">
        <f t="shared" si="73"/>
        <v>133.42369115512312</v>
      </c>
      <c r="K558" s="4">
        <f t="shared" si="67"/>
        <v>29.99498474779082</v>
      </c>
      <c r="L558" s="42">
        <f>Pressure!Q558</f>
        <v>1.1437728711808737</v>
      </c>
      <c r="M558" s="10">
        <f t="shared" si="68"/>
        <v>0.27851179149525157</v>
      </c>
      <c r="N558" s="10">
        <f t="shared" si="74"/>
        <v>2.5616829820695148</v>
      </c>
    </row>
    <row r="559" spans="3:14">
      <c r="C559" s="4">
        <f>Pressure!AB559*1000000</f>
        <v>1141487.4371720755</v>
      </c>
      <c r="D559" s="78">
        <f>Pressure!I559</f>
        <v>1.1195687429327048E-4</v>
      </c>
      <c r="E559" s="40">
        <f>Pressure!H559</f>
        <v>111.95687429327049</v>
      </c>
      <c r="F559" s="10">
        <f t="shared" si="70"/>
        <v>4.25</v>
      </c>
      <c r="G559" s="4">
        <f t="shared" si="69"/>
        <v>101000</v>
      </c>
      <c r="H559" s="42">
        <f t="shared" si="71"/>
        <v>2.6286438477697085</v>
      </c>
      <c r="I559" s="10">
        <f t="shared" si="72"/>
        <v>1.0439661368117137</v>
      </c>
      <c r="J559" s="4">
        <f t="shared" si="73"/>
        <v>133.41612196704691</v>
      </c>
      <c r="K559" s="4">
        <f t="shared" si="67"/>
        <v>29.993283118350547</v>
      </c>
      <c r="L559" s="42">
        <f>Pressure!Q559</f>
        <v>1.1458602688680253</v>
      </c>
      <c r="M559" s="10">
        <f t="shared" si="68"/>
        <v>0.27850040437559198</v>
      </c>
      <c r="N559" s="10">
        <f t="shared" si="74"/>
        <v>2.5616829820695148</v>
      </c>
    </row>
    <row r="560" spans="3:14">
      <c r="C560" s="4">
        <f>Pressure!AB560*1000000</f>
        <v>1141430.4233596381</v>
      </c>
      <c r="D560" s="78">
        <f>Pressure!I560</f>
        <v>1.1195687429327048E-4</v>
      </c>
      <c r="E560" s="40">
        <f>Pressure!H560</f>
        <v>111.95687429327049</v>
      </c>
      <c r="F560" s="10">
        <f t="shared" si="70"/>
        <v>4.25</v>
      </c>
      <c r="G560" s="4">
        <f t="shared" si="69"/>
        <v>101000</v>
      </c>
      <c r="H560" s="42">
        <f t="shared" si="71"/>
        <v>2.6285513673109375</v>
      </c>
      <c r="I560" s="10">
        <f t="shared" si="72"/>
        <v>1.0439568429764214</v>
      </c>
      <c r="J560" s="4">
        <f t="shared" si="73"/>
        <v>133.40827057074191</v>
      </c>
      <c r="K560" s="4">
        <f t="shared" si="67"/>
        <v>29.991518045668339</v>
      </c>
      <c r="L560" s="42">
        <f>Pressure!Q560</f>
        <v>1.1479476986177104</v>
      </c>
      <c r="M560" s="10">
        <f t="shared" si="68"/>
        <v>0.27848858746252053</v>
      </c>
      <c r="N560" s="10">
        <f t="shared" si="74"/>
        <v>2.5616829820695148</v>
      </c>
    </row>
    <row r="561" spans="3:14">
      <c r="C561" s="4">
        <f>Pressure!AB561*1000000</f>
        <v>1141371.3600287703</v>
      </c>
      <c r="D561" s="78">
        <f>Pressure!I561</f>
        <v>1.1195687429327048E-4</v>
      </c>
      <c r="E561" s="40">
        <f>Pressure!H561</f>
        <v>111.95687429327049</v>
      </c>
      <c r="F561" s="10">
        <f t="shared" si="70"/>
        <v>4.25</v>
      </c>
      <c r="G561" s="4">
        <f t="shared" si="69"/>
        <v>101000</v>
      </c>
      <c r="H561" s="42">
        <f t="shared" si="71"/>
        <v>2.6284555615315086</v>
      </c>
      <c r="I561" s="10">
        <f t="shared" si="72"/>
        <v>1.0439472144143382</v>
      </c>
      <c r="J561" s="4">
        <f t="shared" si="73"/>
        <v>133.40013697845177</v>
      </c>
      <c r="K561" s="4">
        <f t="shared" si="67"/>
        <v>29.989689532496691</v>
      </c>
      <c r="L561" s="42">
        <f>Pressure!Q561</f>
        <v>1.1500351616276681</v>
      </c>
      <c r="M561" s="10">
        <f t="shared" si="68"/>
        <v>0.27847634075232464</v>
      </c>
      <c r="N561" s="10">
        <f t="shared" si="74"/>
        <v>2.5616829820695148</v>
      </c>
    </row>
    <row r="562" spans="3:14">
      <c r="C562" s="4">
        <f>Pressure!AB562*1000000</f>
        <v>1141310.2472394011</v>
      </c>
      <c r="D562" s="78">
        <f>Pressure!I562</f>
        <v>1.1195687429327048E-4</v>
      </c>
      <c r="E562" s="40">
        <f>Pressure!H562</f>
        <v>111.95687429327049</v>
      </c>
      <c r="F562" s="10">
        <f t="shared" si="70"/>
        <v>4.25</v>
      </c>
      <c r="G562" s="4">
        <f t="shared" si="69"/>
        <v>101000</v>
      </c>
      <c r="H562" s="42">
        <f t="shared" si="71"/>
        <v>2.6283564304378984</v>
      </c>
      <c r="I562" s="10">
        <f t="shared" si="72"/>
        <v>1.0439372510679543</v>
      </c>
      <c r="J562" s="4">
        <f t="shared" si="73"/>
        <v>133.39172120310053</v>
      </c>
      <c r="K562" s="4">
        <f t="shared" si="67"/>
        <v>29.987797581741049</v>
      </c>
      <c r="L562" s="42">
        <f>Pressure!Q562</f>
        <v>1.1521226590958413</v>
      </c>
      <c r="M562" s="10">
        <f t="shared" si="68"/>
        <v>0.2784636642416165</v>
      </c>
      <c r="N562" s="10">
        <f t="shared" si="74"/>
        <v>2.5616829820695148</v>
      </c>
    </row>
    <row r="563" spans="3:14">
      <c r="C563" s="4">
        <f>Pressure!AB563*1000000</f>
        <v>1141247.0850553745</v>
      </c>
      <c r="D563" s="78">
        <f>Pressure!I563</f>
        <v>1.1195687429327048E-4</v>
      </c>
      <c r="E563" s="40">
        <f>Pressure!H563</f>
        <v>111.95687429327049</v>
      </c>
      <c r="F563" s="10">
        <f t="shared" si="70"/>
        <v>4.25</v>
      </c>
      <c r="G563" s="4">
        <f t="shared" si="69"/>
        <v>101000</v>
      </c>
      <c r="H563" s="42">
        <f t="shared" si="71"/>
        <v>2.6282539740397857</v>
      </c>
      <c r="I563" s="10">
        <f t="shared" si="72"/>
        <v>1.0439269528780528</v>
      </c>
      <c r="J563" s="4">
        <f t="shared" si="73"/>
        <v>133.38302325831384</v>
      </c>
      <c r="K563" s="4">
        <f t="shared" si="67"/>
        <v>29.985842196464603</v>
      </c>
      <c r="L563" s="42">
        <f>Pressure!Q563</f>
        <v>1.1542101922203833</v>
      </c>
      <c r="M563" s="10">
        <f t="shared" si="68"/>
        <v>0.27845055792721735</v>
      </c>
      <c r="N563" s="10">
        <f t="shared" si="74"/>
        <v>2.5616829820695148</v>
      </c>
    </row>
    <row r="564" spans="3:14">
      <c r="C564" s="4">
        <f>Pressure!AB564*1000000</f>
        <v>1141181.8735443235</v>
      </c>
      <c r="D564" s="78">
        <f>Pressure!I564</f>
        <v>1.1195687429327048E-4</v>
      </c>
      <c r="E564" s="40">
        <f>Pressure!H564</f>
        <v>111.95687429327049</v>
      </c>
      <c r="F564" s="10">
        <f t="shared" si="70"/>
        <v>4.25</v>
      </c>
      <c r="G564" s="4">
        <f t="shared" si="69"/>
        <v>101000</v>
      </c>
      <c r="H564" s="42">
        <f t="shared" si="71"/>
        <v>2.6281481923498418</v>
      </c>
      <c r="I564" s="10">
        <f t="shared" si="72"/>
        <v>1.0439163197836867</v>
      </c>
      <c r="J564" s="4">
        <f t="shared" si="73"/>
        <v>133.37404315840146</v>
      </c>
      <c r="K564" s="4">
        <f t="shared" si="67"/>
        <v>29.983823379884328</v>
      </c>
      <c r="L564" s="42">
        <f>Pressure!Q564</f>
        <v>1.1562977621996637</v>
      </c>
      <c r="M564" s="10">
        <f t="shared" si="68"/>
        <v>0.27843702180622004</v>
      </c>
      <c r="N564" s="10">
        <f t="shared" si="74"/>
        <v>2.5616829820695148</v>
      </c>
    </row>
    <row r="565" spans="3:14">
      <c r="C565" s="4">
        <f>Pressure!AB565*1000000</f>
        <v>1141114.6127777589</v>
      </c>
      <c r="D565" s="78">
        <f>Pressure!I565</f>
        <v>1.1195687429327048E-4</v>
      </c>
      <c r="E565" s="40">
        <f>Pressure!H565</f>
        <v>111.95687429327049</v>
      </c>
      <c r="F565" s="10">
        <f t="shared" si="70"/>
        <v>4.25</v>
      </c>
      <c r="G565" s="4">
        <f t="shared" si="69"/>
        <v>101000</v>
      </c>
      <c r="H565" s="42">
        <f t="shared" si="71"/>
        <v>2.6280390853838727</v>
      </c>
      <c r="I565" s="10">
        <f t="shared" si="72"/>
        <v>1.0439053517221932</v>
      </c>
      <c r="J565" s="4">
        <f t="shared" si="73"/>
        <v>133.36478091836972</v>
      </c>
      <c r="K565" s="4">
        <f t="shared" si="67"/>
        <v>29.981741135373795</v>
      </c>
      <c r="L565" s="42">
        <f>Pressure!Q565</f>
        <v>1.1583853702322746</v>
      </c>
      <c r="M565" s="10">
        <f t="shared" si="68"/>
        <v>0.27842305587592353</v>
      </c>
      <c r="N565" s="10">
        <f t="shared" si="74"/>
        <v>2.5616829820695148</v>
      </c>
    </row>
    <row r="566" spans="3:14">
      <c r="C566" s="4">
        <f>Pressure!AB566*1000000</f>
        <v>1141045.30283101</v>
      </c>
      <c r="D566" s="78">
        <f>Pressure!I566</f>
        <v>1.1195687429327048E-4</v>
      </c>
      <c r="E566" s="40">
        <f>Pressure!H566</f>
        <v>111.95687429327049</v>
      </c>
      <c r="F566" s="10">
        <f t="shared" si="70"/>
        <v>4.25</v>
      </c>
      <c r="G566" s="4">
        <f t="shared" si="69"/>
        <v>101000</v>
      </c>
      <c r="H566" s="42">
        <f t="shared" si="71"/>
        <v>2.6279266531607273</v>
      </c>
      <c r="I566" s="10">
        <f t="shared" si="72"/>
        <v>1.0438940486291828</v>
      </c>
      <c r="J566" s="4">
        <f t="shared" si="73"/>
        <v>133.35523655391307</v>
      </c>
      <c r="K566" s="4">
        <f t="shared" si="67"/>
        <v>29.979595466461284</v>
      </c>
      <c r="L566" s="42">
        <f>Pressure!Q566</f>
        <v>1.1604730175170375</v>
      </c>
      <c r="M566" s="10">
        <f t="shared" si="68"/>
        <v>0.27840866013395554</v>
      </c>
      <c r="N566" s="10">
        <f t="shared" si="74"/>
        <v>2.5616829820695148</v>
      </c>
    </row>
    <row r="567" spans="3:14">
      <c r="C567" s="4">
        <f>Pressure!AB567*1000000</f>
        <v>1140973.9437832208</v>
      </c>
      <c r="D567" s="78">
        <f>Pressure!I567</f>
        <v>1.1195687429327048E-4</v>
      </c>
      <c r="E567" s="40">
        <f>Pressure!H567</f>
        <v>111.95687429327049</v>
      </c>
      <c r="F567" s="10">
        <f t="shared" si="70"/>
        <v>4.25</v>
      </c>
      <c r="G567" s="4">
        <f t="shared" si="69"/>
        <v>101000</v>
      </c>
      <c r="H567" s="42">
        <f t="shared" si="71"/>
        <v>2.6278108957022899</v>
      </c>
      <c r="I567" s="10">
        <f t="shared" si="72"/>
        <v>1.0438824104385371</v>
      </c>
      <c r="J567" s="4">
        <f t="shared" si="73"/>
        <v>133.34541008141392</v>
      </c>
      <c r="K567" s="4">
        <f t="shared" si="67"/>
        <v>29.97738637682971</v>
      </c>
      <c r="L567" s="42">
        <f>Pressure!Q567</f>
        <v>1.1625607052530091</v>
      </c>
      <c r="M567" s="10">
        <f t="shared" si="68"/>
        <v>0.27839383457814404</v>
      </c>
      <c r="N567" s="10">
        <f t="shared" si="74"/>
        <v>2.5616829820695148</v>
      </c>
    </row>
    <row r="568" spans="3:14">
      <c r="C568" s="4">
        <f>Pressure!AB568*1000000</f>
        <v>1140900.5357174538</v>
      </c>
      <c r="D568" s="78">
        <f>Pressure!I568</f>
        <v>1.1195687429327048E-4</v>
      </c>
      <c r="E568" s="40">
        <f>Pressure!H568</f>
        <v>111.95687429327049</v>
      </c>
      <c r="F568" s="10">
        <f t="shared" si="70"/>
        <v>4.25</v>
      </c>
      <c r="G568" s="4">
        <f t="shared" si="69"/>
        <v>101000</v>
      </c>
      <c r="H568" s="42">
        <f t="shared" si="71"/>
        <v>2.6276918130336395</v>
      </c>
      <c r="I568" s="10">
        <f t="shared" si="72"/>
        <v>1.0438704370824261</v>
      </c>
      <c r="J568" s="4">
        <f t="shared" si="73"/>
        <v>133.33530151795676</v>
      </c>
      <c r="K568" s="4">
        <f t="shared" si="67"/>
        <v>29.975113870319852</v>
      </c>
      <c r="L568" s="42">
        <f>Pressure!Q568</f>
        <v>1.1646484346394881</v>
      </c>
      <c r="M568" s="10">
        <f t="shared" si="68"/>
        <v>0.27837857920656101</v>
      </c>
      <c r="N568" s="10">
        <f t="shared" si="74"/>
        <v>2.5616829820695148</v>
      </c>
    </row>
    <row r="569" spans="3:14">
      <c r="C569" s="4">
        <f>Pressure!AB569*1000000</f>
        <v>1140825.0787205501</v>
      </c>
      <c r="D569" s="78">
        <f>Pressure!I569</f>
        <v>1.1195687429327048E-4</v>
      </c>
      <c r="E569" s="40">
        <f>Pressure!H569</f>
        <v>111.95687429327049</v>
      </c>
      <c r="F569" s="10">
        <f t="shared" si="70"/>
        <v>4.25</v>
      </c>
      <c r="G569" s="4">
        <f t="shared" si="69"/>
        <v>101000</v>
      </c>
      <c r="H569" s="42">
        <f t="shared" si="71"/>
        <v>2.6275694051828391</v>
      </c>
      <c r="I569" s="10">
        <f t="shared" si="72"/>
        <v>1.0438581284912813</v>
      </c>
      <c r="J569" s="4">
        <f t="shared" si="73"/>
        <v>133.32491088130882</v>
      </c>
      <c r="K569" s="4">
        <f t="shared" si="67"/>
        <v>29.972777950925952</v>
      </c>
      <c r="L569" s="42">
        <f>Pressure!Q569</f>
        <v>1.1667362068760205</v>
      </c>
      <c r="M569" s="10">
        <f t="shared" si="68"/>
        <v>0.27836289401751613</v>
      </c>
      <c r="N569" s="10">
        <f t="shared" si="74"/>
        <v>2.5616829820695148</v>
      </c>
    </row>
    <row r="570" spans="3:14">
      <c r="C570" s="4">
        <f>Pressure!AB570*1000000</f>
        <v>1140747.5728832232</v>
      </c>
      <c r="D570" s="78">
        <f>Pressure!I570</f>
        <v>1.1195687429327048E-4</v>
      </c>
      <c r="E570" s="40">
        <f>Pressure!H570</f>
        <v>111.95687429327049</v>
      </c>
      <c r="F570" s="10">
        <f t="shared" si="70"/>
        <v>4.25</v>
      </c>
      <c r="G570" s="4">
        <f t="shared" si="69"/>
        <v>101000</v>
      </c>
      <c r="H570" s="42">
        <f t="shared" si="71"/>
        <v>2.6274436721810743</v>
      </c>
      <c r="I570" s="10">
        <f t="shared" si="72"/>
        <v>1.0438454845938132</v>
      </c>
      <c r="J570" s="4">
        <f t="shared" si="73"/>
        <v>133.31423818993323</v>
      </c>
      <c r="K570" s="4">
        <f t="shared" si="67"/>
        <v>29.970378622798712</v>
      </c>
      <c r="L570" s="42">
        <f>Pressure!Q570</f>
        <v>1.1688240231624074</v>
      </c>
      <c r="M570" s="10">
        <f t="shared" si="68"/>
        <v>0.278346779009639</v>
      </c>
      <c r="N570" s="10">
        <f t="shared" si="74"/>
        <v>2.5616829820695148</v>
      </c>
    </row>
    <row r="571" spans="3:14">
      <c r="C571" s="4">
        <f>Pressure!AB571*1000000</f>
        <v>1140668.0183000024</v>
      </c>
      <c r="D571" s="78">
        <f>Pressure!I571</f>
        <v>1.1195687429327048E-4</v>
      </c>
      <c r="E571" s="40">
        <f>Pressure!H571</f>
        <v>111.95687429327049</v>
      </c>
      <c r="F571" s="10">
        <f t="shared" si="70"/>
        <v>4.25</v>
      </c>
      <c r="G571" s="4">
        <f t="shared" si="69"/>
        <v>101000</v>
      </c>
      <c r="H571" s="42">
        <f t="shared" si="71"/>
        <v>2.6273146140625649</v>
      </c>
      <c r="I571" s="10">
        <f t="shared" si="72"/>
        <v>1.0438325053169986</v>
      </c>
      <c r="J571" s="4">
        <f t="shared" si="73"/>
        <v>133.30328346298117</v>
      </c>
      <c r="K571" s="4">
        <f t="shared" si="67"/>
        <v>29.967915890243507</v>
      </c>
      <c r="L571" s="42">
        <f>Pressure!Q571</f>
        <v>1.1709118846987103</v>
      </c>
      <c r="M571" s="10">
        <f t="shared" si="68"/>
        <v>0.27833023418176484</v>
      </c>
      <c r="N571" s="10">
        <f t="shared" si="74"/>
        <v>2.5616829820695148</v>
      </c>
    </row>
    <row r="572" spans="3:14">
      <c r="C572" s="4">
        <f>Pressure!AB572*1000000</f>
        <v>1140586.415069323</v>
      </c>
      <c r="D572" s="78">
        <f>Pressure!I572</f>
        <v>1.1195687429327048E-4</v>
      </c>
      <c r="E572" s="40">
        <f>Pressure!H572</f>
        <v>111.95687429327049</v>
      </c>
      <c r="F572" s="10">
        <f t="shared" si="70"/>
        <v>4.25</v>
      </c>
      <c r="G572" s="4">
        <f t="shared" si="69"/>
        <v>101000</v>
      </c>
      <c r="H572" s="42">
        <f t="shared" si="71"/>
        <v>2.6271822308647157</v>
      </c>
      <c r="I572" s="10">
        <f t="shared" si="72"/>
        <v>1.0438191905860947</v>
      </c>
      <c r="J572" s="4">
        <f t="shared" si="73"/>
        <v>133.29204672030423</v>
      </c>
      <c r="K572" s="4">
        <f t="shared" si="67"/>
        <v>29.965389757723177</v>
      </c>
      <c r="L572" s="42">
        <f>Pressure!Q572</f>
        <v>1.1729997926852576</v>
      </c>
      <c r="M572" s="10">
        <f t="shared" si="68"/>
        <v>0.27831325953293906</v>
      </c>
      <c r="N572" s="10">
        <f t="shared" si="74"/>
        <v>2.5616829820695148</v>
      </c>
    </row>
    <row r="573" spans="3:14">
      <c r="C573" s="4">
        <f>Pressure!AB573*1000000</f>
        <v>1140502.7632933999</v>
      </c>
      <c r="D573" s="78">
        <f>Pressure!I573</f>
        <v>1.1195687429327048E-4</v>
      </c>
      <c r="E573" s="40">
        <f>Pressure!H573</f>
        <v>111.95687429327049</v>
      </c>
      <c r="F573" s="10">
        <f t="shared" si="70"/>
        <v>4.25</v>
      </c>
      <c r="G573" s="4">
        <f t="shared" si="69"/>
        <v>101000</v>
      </c>
      <c r="H573" s="42">
        <f t="shared" si="71"/>
        <v>2.6270465226279032</v>
      </c>
      <c r="I573" s="10">
        <f t="shared" si="72"/>
        <v>1.0438055403246174</v>
      </c>
      <c r="J573" s="4">
        <f t="shared" si="73"/>
        <v>133.28052798243709</v>
      </c>
      <c r="K573" s="4">
        <f t="shared" si="67"/>
        <v>29.962800229854121</v>
      </c>
      <c r="L573" s="42">
        <f>Pressure!Q573</f>
        <v>1.1750877483226509</v>
      </c>
      <c r="M573" s="10">
        <f t="shared" si="68"/>
        <v>0.27829585506252974</v>
      </c>
      <c r="N573" s="10">
        <f t="shared" si="74"/>
        <v>2.5616829820695148</v>
      </c>
    </row>
    <row r="574" spans="3:14">
      <c r="C574" s="4">
        <f>Pressure!AB574*1000000</f>
        <v>1140417.0630783276</v>
      </c>
      <c r="D574" s="78">
        <f>Pressure!I574</f>
        <v>1.1195687429327048E-4</v>
      </c>
      <c r="E574" s="40">
        <f>Pressure!H574</f>
        <v>111.95687429327049</v>
      </c>
      <c r="F574" s="10">
        <f t="shared" si="70"/>
        <v>4.25</v>
      </c>
      <c r="G574" s="4">
        <f t="shared" si="69"/>
        <v>101000</v>
      </c>
      <c r="H574" s="42">
        <f t="shared" si="71"/>
        <v>2.6269074893956432</v>
      </c>
      <c r="I574" s="10">
        <f t="shared" si="72"/>
        <v>1.0437915544543557</v>
      </c>
      <c r="J574" s="4">
        <f t="shared" si="73"/>
        <v>133.26872727061127</v>
      </c>
      <c r="K574" s="4">
        <f t="shared" si="67"/>
        <v>29.960147311409393</v>
      </c>
      <c r="L574" s="42">
        <f>Pressure!Q574</f>
        <v>1.1771757528117721</v>
      </c>
      <c r="M574" s="10">
        <f t="shared" si="68"/>
        <v>0.27827802077013408</v>
      </c>
      <c r="N574" s="10">
        <f t="shared" si="74"/>
        <v>2.5616829820695148</v>
      </c>
    </row>
    <row r="575" spans="3:14">
      <c r="C575" s="4">
        <f>Pressure!AB575*1000000</f>
        <v>1140329.3145340681</v>
      </c>
      <c r="D575" s="78">
        <f>Pressure!I575</f>
        <v>1.1195687429327048E-4</v>
      </c>
      <c r="E575" s="40">
        <f>Pressure!H575</f>
        <v>111.95687429327049</v>
      </c>
      <c r="F575" s="10">
        <f t="shared" si="70"/>
        <v>4.25</v>
      </c>
      <c r="G575" s="4">
        <f t="shared" si="69"/>
        <v>101000</v>
      </c>
      <c r="H575" s="42">
        <f t="shared" si="71"/>
        <v>2.6267651312145706</v>
      </c>
      <c r="I575" s="10">
        <f t="shared" si="72"/>
        <v>1.0437772328953696</v>
      </c>
      <c r="J575" s="4">
        <f t="shared" si="73"/>
        <v>133.25664460675364</v>
      </c>
      <c r="K575" s="4">
        <f t="shared" si="67"/>
        <v>29.957431007318384</v>
      </c>
      <c r="L575" s="42">
        <f>Pressure!Q575</f>
        <v>1.1792638073537884</v>
      </c>
      <c r="M575" s="10">
        <f t="shared" si="68"/>
        <v>0.27825975665556119</v>
      </c>
      <c r="N575" s="10">
        <f t="shared" si="74"/>
        <v>2.5616829820695148</v>
      </c>
    </row>
    <row r="576" spans="3:14">
      <c r="C576" s="4">
        <f>Pressure!AB576*1000000</f>
        <v>1140239.5177743984</v>
      </c>
      <c r="D576" s="78">
        <f>Pressure!I576</f>
        <v>1.1195687429327048E-4</v>
      </c>
      <c r="E576" s="40">
        <f>Pressure!H576</f>
        <v>111.95687429327049</v>
      </c>
      <c r="F576" s="10">
        <f t="shared" si="70"/>
        <v>4.25</v>
      </c>
      <c r="G576" s="4">
        <f t="shared" si="69"/>
        <v>101000</v>
      </c>
      <c r="H576" s="42">
        <f t="shared" si="71"/>
        <v>2.6266194481343508</v>
      </c>
      <c r="I576" s="10">
        <f t="shared" si="72"/>
        <v>1.0437625755659792</v>
      </c>
      <c r="J576" s="4">
        <f t="shared" si="73"/>
        <v>133.24428001347897</v>
      </c>
      <c r="K576" s="4">
        <f t="shared" si="67"/>
        <v>29.954651322665118</v>
      </c>
      <c r="L576" s="42">
        <f>Pressure!Q576</f>
        <v>1.18135191315016</v>
      </c>
      <c r="M576" s="10">
        <f t="shared" si="68"/>
        <v>0.27824106271894006</v>
      </c>
      <c r="N576" s="10">
        <f t="shared" si="74"/>
        <v>2.5616829820695148</v>
      </c>
    </row>
    <row r="577" spans="3:14">
      <c r="C577" s="4">
        <f>Pressure!AB577*1000000</f>
        <v>1140147.6729169404</v>
      </c>
      <c r="D577" s="78">
        <f>Pressure!I577</f>
        <v>1.1195687429327048E-4</v>
      </c>
      <c r="E577" s="40">
        <f>Pressure!H577</f>
        <v>111.95687429327049</v>
      </c>
      <c r="F577" s="10">
        <f t="shared" si="70"/>
        <v>4.25</v>
      </c>
      <c r="G577" s="4">
        <f t="shared" si="69"/>
        <v>101000</v>
      </c>
      <c r="H577" s="42">
        <f t="shared" si="71"/>
        <v>2.6264704402077301</v>
      </c>
      <c r="I577" s="10">
        <f t="shared" si="72"/>
        <v>1.0437475823827675</v>
      </c>
      <c r="J577" s="4">
        <f t="shared" si="73"/>
        <v>133.23163351409417</v>
      </c>
      <c r="K577" s="4">
        <f t="shared" si="67"/>
        <v>29.951808262689216</v>
      </c>
      <c r="L577" s="42">
        <f>Pressure!Q577</f>
        <v>1.1834400714026454</v>
      </c>
      <c r="M577" s="10">
        <f t="shared" si="68"/>
        <v>0.2782219389605976</v>
      </c>
      <c r="N577" s="10">
        <f t="shared" si="74"/>
        <v>2.5616829820695148</v>
      </c>
    </row>
    <row r="578" spans="3:14">
      <c r="C578" s="4">
        <f>Pressure!AB578*1000000</f>
        <v>1140053.7800831851</v>
      </c>
      <c r="D578" s="78">
        <f>Pressure!I578</f>
        <v>1.1195687429327048E-4</v>
      </c>
      <c r="E578" s="40">
        <f>Pressure!H578</f>
        <v>111.95687429327049</v>
      </c>
      <c r="F578" s="10">
        <f t="shared" si="70"/>
        <v>4.25</v>
      </c>
      <c r="G578" s="4">
        <f t="shared" si="69"/>
        <v>101000</v>
      </c>
      <c r="H578" s="42">
        <f t="shared" si="71"/>
        <v>2.6263181074905764</v>
      </c>
      <c r="I578" s="10">
        <f t="shared" si="72"/>
        <v>1.0437322532605859</v>
      </c>
      <c r="J578" s="4">
        <f t="shared" si="73"/>
        <v>133.21870513260188</v>
      </c>
      <c r="K578" s="4">
        <f t="shared" si="67"/>
        <v>29.948901832786721</v>
      </c>
      <c r="L578" s="42">
        <f>Pressure!Q578</f>
        <v>1.1855282833133085</v>
      </c>
      <c r="M578" s="10">
        <f t="shared" si="68"/>
        <v>0.27820238538112457</v>
      </c>
      <c r="N578" s="10">
        <f t="shared" si="74"/>
        <v>2.5616829820695148</v>
      </c>
    </row>
    <row r="579" spans="3:14">
      <c r="C579" s="4">
        <f>Pressure!AB579*1000000</f>
        <v>1139957.8393984823</v>
      </c>
      <c r="D579" s="78">
        <f>Pressure!I579</f>
        <v>1.1195687429327048E-4</v>
      </c>
      <c r="E579" s="40">
        <f>Pressure!H579</f>
        <v>111.95687429327049</v>
      </c>
      <c r="F579" s="10">
        <f t="shared" si="70"/>
        <v>4.25</v>
      </c>
      <c r="G579" s="4">
        <f t="shared" si="69"/>
        <v>101000</v>
      </c>
      <c r="H579" s="42">
        <f t="shared" si="71"/>
        <v>2.6261624500418614</v>
      </c>
      <c r="I579" s="10">
        <f t="shared" si="72"/>
        <v>1.0437165881125468</v>
      </c>
      <c r="J579" s="4">
        <f t="shared" si="73"/>
        <v>133.20549489369861</v>
      </c>
      <c r="K579" s="4">
        <f t="shared" si="67"/>
        <v>29.945932038509646</v>
      </c>
      <c r="L579" s="42">
        <f>Pressure!Q579</f>
        <v>1.1876165500845246</v>
      </c>
      <c r="M579" s="10">
        <f t="shared" si="68"/>
        <v>0.27818240198137695</v>
      </c>
      <c r="N579" s="10">
        <f t="shared" si="74"/>
        <v>2.5616829820695148</v>
      </c>
    </row>
    <row r="580" spans="3:14">
      <c r="C580" s="4">
        <f>Pressure!AB580*1000000</f>
        <v>1139859.8509920095</v>
      </c>
      <c r="D580" s="78">
        <f>Pressure!I580</f>
        <v>1.1195687429327048E-4</v>
      </c>
      <c r="E580" s="40">
        <f>Pressure!H580</f>
        <v>111.95687429327049</v>
      </c>
      <c r="F580" s="10">
        <f t="shared" si="70"/>
        <v>4.25</v>
      </c>
      <c r="G580" s="4">
        <f t="shared" si="69"/>
        <v>101000</v>
      </c>
      <c r="H580" s="42">
        <f t="shared" si="71"/>
        <v>2.6260034679236051</v>
      </c>
      <c r="I580" s="10">
        <f t="shared" si="72"/>
        <v>1.04370058685002</v>
      </c>
      <c r="J580" s="4">
        <f t="shared" si="73"/>
        <v>133.19200282277077</v>
      </c>
      <c r="K580" s="4">
        <f t="shared" si="67"/>
        <v>29.942898885565121</v>
      </c>
      <c r="L580" s="42">
        <f>Pressure!Q580</f>
        <v>1.1897048729189867</v>
      </c>
      <c r="M580" s="10">
        <f t="shared" si="68"/>
        <v>0.27816198876243964</v>
      </c>
      <c r="N580" s="10">
        <f t="shared" si="74"/>
        <v>2.5616829820695148</v>
      </c>
    </row>
    <row r="581" spans="3:14">
      <c r="C581" s="4">
        <f>Pressure!AB581*1000000</f>
        <v>1139759.8149968167</v>
      </c>
      <c r="D581" s="78">
        <f>Pressure!I581</f>
        <v>1.1195687429327048E-4</v>
      </c>
      <c r="E581" s="40">
        <f>Pressure!H581</f>
        <v>111.95687429327049</v>
      </c>
      <c r="F581" s="10">
        <f t="shared" si="70"/>
        <v>4.25</v>
      </c>
      <c r="G581" s="4">
        <f t="shared" si="69"/>
        <v>101000</v>
      </c>
      <c r="H581" s="42">
        <f t="shared" si="71"/>
        <v>2.625841161200956</v>
      </c>
      <c r="I581" s="10">
        <f t="shared" si="72"/>
        <v>1.0436842493826388</v>
      </c>
      <c r="J581" s="4">
        <f t="shared" si="73"/>
        <v>133.178228945901</v>
      </c>
      <c r="K581" s="4">
        <f t="shared" si="67"/>
        <v>29.939802379816779</v>
      </c>
      <c r="L581" s="42">
        <f>Pressure!Q581</f>
        <v>1.1917932530197124</v>
      </c>
      <c r="M581" s="10">
        <f t="shared" si="68"/>
        <v>0.27814114572568688</v>
      </c>
      <c r="N581" s="10">
        <f t="shared" si="74"/>
        <v>2.5616829820695148</v>
      </c>
    </row>
    <row r="582" spans="3:14">
      <c r="C582" s="4">
        <f>Pressure!AB582*1000000</f>
        <v>1139657.7315498102</v>
      </c>
      <c r="D582" s="78">
        <f>Pressure!I582</f>
        <v>1.1195687429327048E-4</v>
      </c>
      <c r="E582" s="40">
        <f>Pressure!H582</f>
        <v>111.95687429327049</v>
      </c>
      <c r="F582" s="10">
        <f t="shared" si="70"/>
        <v>4.25</v>
      </c>
      <c r="G582" s="4">
        <f t="shared" si="69"/>
        <v>101000</v>
      </c>
      <c r="H582" s="42">
        <f t="shared" si="71"/>
        <v>2.6256755299421584</v>
      </c>
      <c r="I582" s="10">
        <f t="shared" si="72"/>
        <v>1.0436675756182934</v>
      </c>
      <c r="J582" s="4">
        <f t="shared" si="73"/>
        <v>133.16417328986557</v>
      </c>
      <c r="K582" s="4">
        <f t="shared" si="67"/>
        <v>29.936642527284199</v>
      </c>
      <c r="L582" s="42">
        <f>Pressure!Q582</f>
        <v>1.1938816915900492</v>
      </c>
      <c r="M582" s="10">
        <f t="shared" si="68"/>
        <v>0.27811987287266715</v>
      </c>
      <c r="N582" s="10">
        <f t="shared" si="74"/>
        <v>2.5616829820695148</v>
      </c>
    </row>
    <row r="583" spans="3:14">
      <c r="C583" s="4">
        <f>Pressure!AB583*1000000</f>
        <v>1139553.6007917179</v>
      </c>
      <c r="D583" s="78">
        <f>Pressure!I583</f>
        <v>1.1195687429327048E-4</v>
      </c>
      <c r="E583" s="40">
        <f>Pressure!H583</f>
        <v>111.95687429327049</v>
      </c>
      <c r="F583" s="10">
        <f t="shared" si="70"/>
        <v>4.25</v>
      </c>
      <c r="G583" s="4">
        <f t="shared" si="69"/>
        <v>101000</v>
      </c>
      <c r="H583" s="42">
        <f t="shared" si="71"/>
        <v>2.6255065742185013</v>
      </c>
      <c r="I583" s="10">
        <f t="shared" si="72"/>
        <v>1.0436505654631258</v>
      </c>
      <c r="J583" s="4">
        <f t="shared" si="73"/>
        <v>133.14983588212996</v>
      </c>
      <c r="K583" s="4">
        <f t="shared" si="67"/>
        <v>29.933419334141892</v>
      </c>
      <c r="L583" s="42">
        <f>Pressure!Q583</f>
        <v>1.1959701898336823</v>
      </c>
      <c r="M583" s="10">
        <f t="shared" si="68"/>
        <v>0.27809817020530198</v>
      </c>
      <c r="N583" s="10">
        <f t="shared" si="74"/>
        <v>2.5616829820695148</v>
      </c>
    </row>
    <row r="584" spans="3:14">
      <c r="C584" s="4">
        <f>Pressure!AB584*1000000</f>
        <v>1139447.4228671519</v>
      </c>
      <c r="D584" s="78">
        <f>Pressure!I584</f>
        <v>1.1195687429327048E-4</v>
      </c>
      <c r="E584" s="40">
        <f>Pressure!H584</f>
        <v>111.95687429327049</v>
      </c>
      <c r="F584" s="10">
        <f t="shared" si="70"/>
        <v>4.25</v>
      </c>
      <c r="G584" s="4">
        <f t="shared" si="69"/>
        <v>101000</v>
      </c>
      <c r="H584" s="42">
        <f t="shared" si="71"/>
        <v>2.6253342941044138</v>
      </c>
      <c r="I584" s="10">
        <f t="shared" si="72"/>
        <v>1.043633218821538</v>
      </c>
      <c r="J584" s="4">
        <f t="shared" si="73"/>
        <v>133.13521675085738</v>
      </c>
      <c r="K584" s="4">
        <f t="shared" si="67"/>
        <v>29.930132806721232</v>
      </c>
      <c r="L584" s="42">
        <f>Pressure!Q584</f>
        <v>1.1980587489546399</v>
      </c>
      <c r="M584" s="10">
        <f t="shared" si="68"/>
        <v>0.27807603772565315</v>
      </c>
      <c r="N584" s="10">
        <f t="shared" si="74"/>
        <v>2.5616829820695148</v>
      </c>
    </row>
    <row r="585" spans="3:14">
      <c r="C585" s="4">
        <f>Pressure!AB585*1000000</f>
        <v>1139339.1979245818</v>
      </c>
      <c r="D585" s="78">
        <f>Pressure!I585</f>
        <v>1.1195687429327048E-4</v>
      </c>
      <c r="E585" s="40">
        <f>Pressure!H585</f>
        <v>111.95687429327049</v>
      </c>
      <c r="F585" s="10">
        <f t="shared" si="70"/>
        <v>4.25</v>
      </c>
      <c r="G585" s="4">
        <f t="shared" si="69"/>
        <v>101000</v>
      </c>
      <c r="H585" s="42">
        <f t="shared" si="71"/>
        <v>2.6251586896774231</v>
      </c>
      <c r="I585" s="10">
        <f t="shared" si="72"/>
        <v>1.0436155355961847</v>
      </c>
      <c r="J585" s="4">
        <f t="shared" si="73"/>
        <v>133.12031592490499</v>
      </c>
      <c r="K585" s="4">
        <f t="shared" si="67"/>
        <v>29.926782951509598</v>
      </c>
      <c r="L585" s="42">
        <f>Pressure!Q585</f>
        <v>1.2001473701573002</v>
      </c>
      <c r="M585" s="10">
        <f t="shared" si="68"/>
        <v>0.27805347543610348</v>
      </c>
      <c r="N585" s="10">
        <f t="shared" si="74"/>
        <v>2.5616829820695148</v>
      </c>
    </row>
    <row r="586" spans="3:14">
      <c r="C586" s="4">
        <f>Pressure!AB586*1000000</f>
        <v>1139228.9261163119</v>
      </c>
      <c r="D586" s="78">
        <f>Pressure!I586</f>
        <v>1.1195687429327048E-4</v>
      </c>
      <c r="E586" s="40">
        <f>Pressure!H586</f>
        <v>111.95687429327049</v>
      </c>
      <c r="F586" s="10">
        <f t="shared" si="70"/>
        <v>4.25</v>
      </c>
      <c r="G586" s="4">
        <f t="shared" si="69"/>
        <v>101000</v>
      </c>
      <c r="H586" s="42">
        <f t="shared" si="71"/>
        <v>2.624979761018126</v>
      </c>
      <c r="I586" s="10">
        <f t="shared" si="72"/>
        <v>1.04359751568797</v>
      </c>
      <c r="J586" s="4">
        <f t="shared" si="73"/>
        <v>133.10513343382104</v>
      </c>
      <c r="K586" s="4">
        <f t="shared" si="67"/>
        <v>29.923369775149734</v>
      </c>
      <c r="L586" s="42">
        <f>Pressure!Q586</f>
        <v>1.2022360546463973</v>
      </c>
      <c r="M586" s="10">
        <f t="shared" si="68"/>
        <v>0.2780304833392313</v>
      </c>
      <c r="N586" s="10">
        <f t="shared" si="74"/>
        <v>2.5616829820695148</v>
      </c>
    </row>
    <row r="587" spans="3:14">
      <c r="C587" s="4">
        <f>Pressure!AB587*1000000</f>
        <v>1139116.607598538</v>
      </c>
      <c r="D587" s="78">
        <f>Pressure!I587</f>
        <v>1.1195687429327048E-4</v>
      </c>
      <c r="E587" s="40">
        <f>Pressure!H587</f>
        <v>111.95687429327049</v>
      </c>
      <c r="F587" s="10">
        <f t="shared" si="70"/>
        <v>4.25</v>
      </c>
      <c r="G587" s="4">
        <f t="shared" si="69"/>
        <v>101000</v>
      </c>
      <c r="H587" s="42">
        <f t="shared" si="71"/>
        <v>2.6247975082102677</v>
      </c>
      <c r="I587" s="10">
        <f t="shared" si="72"/>
        <v>1.0435791589960535</v>
      </c>
      <c r="J587" s="4">
        <f t="shared" si="73"/>
        <v>133.08966930785257</v>
      </c>
      <c r="K587" s="4">
        <f t="shared" si="67"/>
        <v>29.919893284441475</v>
      </c>
      <c r="L587" s="42">
        <f>Pressure!Q587</f>
        <v>1.2043248036270278</v>
      </c>
      <c r="M587" s="10">
        <f t="shared" si="68"/>
        <v>0.27800706143790316</v>
      </c>
      <c r="N587" s="10">
        <f t="shared" si="74"/>
        <v>2.5616829820695148</v>
      </c>
    </row>
    <row r="588" spans="3:14">
      <c r="C588" s="4">
        <f>Pressure!AB588*1000000</f>
        <v>1139002.2425312866</v>
      </c>
      <c r="D588" s="78">
        <f>Pressure!I588</f>
        <v>1.1195687429327048E-4</v>
      </c>
      <c r="E588" s="40">
        <f>Pressure!H588</f>
        <v>111.95687429327049</v>
      </c>
      <c r="F588" s="10">
        <f t="shared" si="70"/>
        <v>4.25</v>
      </c>
      <c r="G588" s="4">
        <f t="shared" si="69"/>
        <v>101000</v>
      </c>
      <c r="H588" s="42">
        <f t="shared" si="71"/>
        <v>2.6246119313406493</v>
      </c>
      <c r="I588" s="10">
        <f t="shared" si="72"/>
        <v>1.0435604654178394</v>
      </c>
      <c r="J588" s="4">
        <f t="shared" si="73"/>
        <v>133.07392357793705</v>
      </c>
      <c r="K588" s="4">
        <f t="shared" si="67"/>
        <v>29.916353486339879</v>
      </c>
      <c r="L588" s="42">
        <f>Pressure!Q588</f>
        <v>1.2064136183046577</v>
      </c>
      <c r="M588" s="10">
        <f t="shared" si="68"/>
        <v>0.27798320973527213</v>
      </c>
      <c r="N588" s="10">
        <f t="shared" si="74"/>
        <v>2.5616829820695148</v>
      </c>
    </row>
    <row r="589" spans="3:14">
      <c r="C589" s="4">
        <f>Pressure!AB589*1000000</f>
        <v>1138885.8310784586</v>
      </c>
      <c r="D589" s="78">
        <f>Pressure!I589</f>
        <v>1.1195687429327048E-4</v>
      </c>
      <c r="E589" s="40">
        <f>Pressure!H589</f>
        <v>111.95687429327049</v>
      </c>
      <c r="F589" s="10">
        <f t="shared" si="70"/>
        <v>4.25</v>
      </c>
      <c r="G589" s="4">
        <f t="shared" si="69"/>
        <v>101000</v>
      </c>
      <c r="H589" s="42">
        <f t="shared" si="71"/>
        <v>2.6244230304991971</v>
      </c>
      <c r="I589" s="10">
        <f t="shared" si="72"/>
        <v>1.0435414348489809</v>
      </c>
      <c r="J589" s="4">
        <f t="shared" si="73"/>
        <v>133.05789627570843</v>
      </c>
      <c r="K589" s="4">
        <f t="shared" si="67"/>
        <v>29.912750387956574</v>
      </c>
      <c r="L589" s="42">
        <f>Pressure!Q589</f>
        <v>1.2085024998851279</v>
      </c>
      <c r="M589" s="10">
        <f t="shared" si="68"/>
        <v>0.27795892823465607</v>
      </c>
      <c r="N589" s="10">
        <f t="shared" si="74"/>
        <v>2.5616829820695148</v>
      </c>
    </row>
    <row r="590" spans="3:14">
      <c r="C590" s="4">
        <f>Pressure!AB590*1000000</f>
        <v>1138767.3734077937</v>
      </c>
      <c r="D590" s="78">
        <f>Pressure!I590</f>
        <v>1.1195687429327048E-4</v>
      </c>
      <c r="E590" s="40">
        <f>Pressure!H590</f>
        <v>111.95687429327049</v>
      </c>
      <c r="F590" s="10">
        <f t="shared" si="70"/>
        <v>4.25</v>
      </c>
      <c r="G590" s="4">
        <f t="shared" si="69"/>
        <v>101000</v>
      </c>
      <c r="H590" s="42">
        <f t="shared" si="71"/>
        <v>2.6242308057789137</v>
      </c>
      <c r="I590" s="10">
        <f t="shared" si="72"/>
        <v>1.0435220671833745</v>
      </c>
      <c r="J590" s="4">
        <f t="shared" si="73"/>
        <v>133.04158743349231</v>
      </c>
      <c r="K590" s="4">
        <f t="shared" si="67"/>
        <v>29.909083996558678</v>
      </c>
      <c r="L590" s="42">
        <f>Pressure!Q590</f>
        <v>1.2105914495746615</v>
      </c>
      <c r="M590" s="10">
        <f t="shared" si="68"/>
        <v>0.27793421693968617</v>
      </c>
      <c r="N590" s="10">
        <f t="shared" si="74"/>
        <v>2.5616829820695148</v>
      </c>
    </row>
    <row r="591" spans="3:14">
      <c r="C591" s="4">
        <f>Pressure!AB591*1000000</f>
        <v>1138646.8696909328</v>
      </c>
      <c r="D591" s="78">
        <f>Pressure!I591</f>
        <v>1.1195687429327048E-4</v>
      </c>
      <c r="E591" s="40">
        <f>Pressure!H591</f>
        <v>111.95687429327049</v>
      </c>
      <c r="F591" s="10">
        <f t="shared" si="70"/>
        <v>4.25</v>
      </c>
      <c r="G591" s="4">
        <f t="shared" si="69"/>
        <v>101000</v>
      </c>
      <c r="H591" s="42">
        <f t="shared" si="71"/>
        <v>2.6240352572759593</v>
      </c>
      <c r="I591" s="10">
        <f t="shared" si="72"/>
        <v>1.043502362313167</v>
      </c>
      <c r="J591" s="4">
        <f t="shared" si="73"/>
        <v>133.02499708431461</v>
      </c>
      <c r="K591" s="4">
        <f t="shared" ref="K591:K654" si="75">J591/4.4482</f>
        <v>29.905354319570751</v>
      </c>
      <c r="L591" s="42">
        <f>Pressure!Q591</f>
        <v>1.2126804685798698</v>
      </c>
      <c r="M591" s="10">
        <f t="shared" ref="M591:M654" si="76">(J591+J590)/2*(L591-L590)</f>
        <v>0.27790907585427999</v>
      </c>
      <c r="N591" s="10">
        <f t="shared" si="74"/>
        <v>2.5616829820695148</v>
      </c>
    </row>
    <row r="592" spans="3:14">
      <c r="C592" s="4">
        <f>Pressure!AB592*1000000</f>
        <v>1138524.3201033399</v>
      </c>
      <c r="D592" s="78">
        <f>Pressure!I592</f>
        <v>1.1195687429327048E-4</v>
      </c>
      <c r="E592" s="40">
        <f>Pressure!H592</f>
        <v>111.95687429327049</v>
      </c>
      <c r="F592" s="10">
        <f t="shared" si="70"/>
        <v>4.25</v>
      </c>
      <c r="G592" s="4">
        <f t="shared" si="69"/>
        <v>101000</v>
      </c>
      <c r="H592" s="42">
        <f t="shared" si="71"/>
        <v>2.6238363850895445</v>
      </c>
      <c r="I592" s="10">
        <f t="shared" si="72"/>
        <v>1.0434823201287395</v>
      </c>
      <c r="J592" s="4">
        <f t="shared" si="73"/>
        <v>133.00812526189048</v>
      </c>
      <c r="K592" s="4">
        <f t="shared" si="75"/>
        <v>29.901561364572295</v>
      </c>
      <c r="L592" s="42">
        <f>Pressure!Q592</f>
        <v>1.2147695581077584</v>
      </c>
      <c r="M592" s="10">
        <f t="shared" si="76"/>
        <v>0.27788350498249065</v>
      </c>
      <c r="N592" s="10">
        <f t="shared" si="74"/>
        <v>2.5616829820695148</v>
      </c>
    </row>
    <row r="593" spans="3:14">
      <c r="C593" s="4">
        <f>Pressure!AB593*1000000</f>
        <v>1138399.7248243643</v>
      </c>
      <c r="D593" s="78">
        <f>Pressure!I593</f>
        <v>1.1195687429327048E-4</v>
      </c>
      <c r="E593" s="40">
        <f>Pressure!H593</f>
        <v>111.95687429327049</v>
      </c>
      <c r="F593" s="10">
        <f t="shared" si="70"/>
        <v>4.25</v>
      </c>
      <c r="G593" s="4">
        <f t="shared" si="69"/>
        <v>101000</v>
      </c>
      <c r="H593" s="42">
        <f t="shared" si="71"/>
        <v>2.6236341893220212</v>
      </c>
      <c r="I593" s="10">
        <f t="shared" si="72"/>
        <v>1.0434619405187202</v>
      </c>
      <c r="J593" s="4">
        <f t="shared" si="73"/>
        <v>132.99097200063358</v>
      </c>
      <c r="K593" s="4">
        <f t="shared" si="75"/>
        <v>29.897705139299848</v>
      </c>
      <c r="L593" s="42">
        <f>Pressure!Q593</f>
        <v>1.2168587193657348</v>
      </c>
      <c r="M593" s="10">
        <f t="shared" si="76"/>
        <v>0.27785750432876921</v>
      </c>
      <c r="N593" s="10">
        <f t="shared" si="74"/>
        <v>2.5616829820695148</v>
      </c>
    </row>
    <row r="594" spans="3:14">
      <c r="C594" s="4">
        <f>Pressure!AB594*1000000</f>
        <v>1138273.0840372273</v>
      </c>
      <c r="D594" s="78">
        <f>Pressure!I594</f>
        <v>1.1195687429327048E-4</v>
      </c>
      <c r="E594" s="40">
        <f>Pressure!H594</f>
        <v>111.95687429327049</v>
      </c>
      <c r="F594" s="10">
        <f t="shared" si="70"/>
        <v>4.25</v>
      </c>
      <c r="G594" s="4">
        <f t="shared" si="69"/>
        <v>101000</v>
      </c>
      <c r="H594" s="42">
        <f t="shared" si="71"/>
        <v>2.6234286700788592</v>
      </c>
      <c r="I594" s="10">
        <f t="shared" si="72"/>
        <v>1.0434412233699757</v>
      </c>
      <c r="J594" s="4">
        <f t="shared" si="73"/>
        <v>132.97353733565356</v>
      </c>
      <c r="K594" s="4">
        <f t="shared" si="75"/>
        <v>29.893785651646411</v>
      </c>
      <c r="L594" s="42">
        <f>Pressure!Q594</f>
        <v>1.218947953561613</v>
      </c>
      <c r="M594" s="10">
        <f t="shared" si="76"/>
        <v>0.27783107389767608</v>
      </c>
      <c r="N594" s="10">
        <f t="shared" si="74"/>
        <v>2.5616829820695148</v>
      </c>
    </row>
    <row r="595" spans="3:14">
      <c r="C595" s="4">
        <f>Pressure!AB595*1000000</f>
        <v>1138144.3979289979</v>
      </c>
      <c r="D595" s="78">
        <f>Pressure!I595</f>
        <v>1.1195687429327048E-4</v>
      </c>
      <c r="E595" s="40">
        <f>Pressure!H595</f>
        <v>111.95687429327049</v>
      </c>
      <c r="F595" s="10">
        <f t="shared" si="70"/>
        <v>4.25</v>
      </c>
      <c r="G595" s="4">
        <f t="shared" si="69"/>
        <v>101000</v>
      </c>
      <c r="H595" s="42">
        <f t="shared" si="71"/>
        <v>2.6232198274686147</v>
      </c>
      <c r="I595" s="10">
        <f t="shared" si="72"/>
        <v>1.0434201685676072</v>
      </c>
      <c r="J595" s="4">
        <f t="shared" si="73"/>
        <v>132.95582130275309</v>
      </c>
      <c r="K595" s="4">
        <f t="shared" si="75"/>
        <v>29.889802909660784</v>
      </c>
      <c r="L595" s="42">
        <f>Pressure!Q595</f>
        <v>1.2210372619036218</v>
      </c>
      <c r="M595" s="10">
        <f t="shared" si="76"/>
        <v>0.27780421369413943</v>
      </c>
      <c r="N595" s="10">
        <f t="shared" si="74"/>
        <v>2.5616829820695148</v>
      </c>
    </row>
    <row r="596" spans="3:14">
      <c r="C596" s="4">
        <f>Pressure!AB596*1000000</f>
        <v>1138013.6666906197</v>
      </c>
      <c r="D596" s="78">
        <f>Pressure!I596</f>
        <v>1.1195687429327048E-4</v>
      </c>
      <c r="E596" s="40">
        <f>Pressure!H596</f>
        <v>111.95687429327049</v>
      </c>
      <c r="F596" s="10">
        <f t="shared" si="70"/>
        <v>4.25</v>
      </c>
      <c r="G596" s="4">
        <f t="shared" si="69"/>
        <v>101000</v>
      </c>
      <c r="H596" s="42">
        <f t="shared" si="71"/>
        <v>2.6230076616029683</v>
      </c>
      <c r="I596" s="10">
        <f t="shared" si="72"/>
        <v>1.043398775994953</v>
      </c>
      <c r="J596" s="4">
        <f t="shared" si="73"/>
        <v>132.93782393843159</v>
      </c>
      <c r="K596" s="4">
        <f t="shared" si="75"/>
        <v>29.885756921548399</v>
      </c>
      <c r="L596" s="42">
        <f>Pressure!Q596</f>
        <v>1.2231266456004102</v>
      </c>
      <c r="M596" s="10">
        <f t="shared" si="76"/>
        <v>0.27777692372327817</v>
      </c>
      <c r="N596" s="10">
        <f t="shared" si="74"/>
        <v>2.5616829820695148</v>
      </c>
    </row>
    <row r="597" spans="3:14">
      <c r="C597" s="4">
        <f>Pressure!AB597*1000000</f>
        <v>1137880.8905169007</v>
      </c>
      <c r="D597" s="78">
        <f>Pressure!I597</f>
        <v>1.1195687429327048E-4</v>
      </c>
      <c r="E597" s="40">
        <f>Pressure!H597</f>
        <v>111.95687429327049</v>
      </c>
      <c r="F597" s="10">
        <f t="shared" si="70"/>
        <v>4.25</v>
      </c>
      <c r="G597" s="4">
        <f t="shared" si="69"/>
        <v>101000</v>
      </c>
      <c r="H597" s="42">
        <f t="shared" si="71"/>
        <v>2.6227921725967063</v>
      </c>
      <c r="I597" s="10">
        <f t="shared" si="72"/>
        <v>1.0433770455335847</v>
      </c>
      <c r="J597" s="4">
        <f t="shared" si="73"/>
        <v>132.91954527988386</v>
      </c>
      <c r="K597" s="4">
        <f t="shared" si="75"/>
        <v>29.881647695671028</v>
      </c>
      <c r="L597" s="42">
        <f>Pressure!Q597</f>
        <v>1.2252161058610542</v>
      </c>
      <c r="M597" s="10">
        <f t="shared" si="76"/>
        <v>0.27774920399052133</v>
      </c>
      <c r="N597" s="10">
        <f t="shared" si="74"/>
        <v>2.5616829820695148</v>
      </c>
    </row>
    <row r="598" spans="3:14">
      <c r="C598" s="4">
        <f>Pressure!AB598*1000000</f>
        <v>1137746.0696065244</v>
      </c>
      <c r="D598" s="78">
        <f>Pressure!I598</f>
        <v>1.1195687429327048E-4</v>
      </c>
      <c r="E598" s="40">
        <f>Pressure!H598</f>
        <v>111.95687429327049</v>
      </c>
      <c r="F598" s="10">
        <f t="shared" si="70"/>
        <v>4.25</v>
      </c>
      <c r="G598" s="4">
        <f t="shared" si="69"/>
        <v>101000</v>
      </c>
      <c r="H598" s="42">
        <f t="shared" si="71"/>
        <v>2.6225733605677415</v>
      </c>
      <c r="I598" s="10">
        <f t="shared" si="72"/>
        <v>1.0433549770633064</v>
      </c>
      <c r="J598" s="4">
        <f t="shared" si="73"/>
        <v>132.90098536500142</v>
      </c>
      <c r="K598" s="4">
        <f t="shared" si="75"/>
        <v>29.877475240547057</v>
      </c>
      <c r="L598" s="42">
        <f>Pressure!Q598</f>
        <v>1.2273056438950631</v>
      </c>
      <c r="M598" s="10">
        <f t="shared" si="76"/>
        <v>0.27772105450145917</v>
      </c>
      <c r="N598" s="10">
        <f t="shared" si="74"/>
        <v>2.5616829820695148</v>
      </c>
    </row>
    <row r="599" spans="3:14">
      <c r="C599" s="4">
        <f>Pressure!AB599*1000000</f>
        <v>1137609.2041620542</v>
      </c>
      <c r="D599" s="78">
        <f>Pressure!I599</f>
        <v>1.1195687429327048E-4</v>
      </c>
      <c r="E599" s="40">
        <f>Pressure!H599</f>
        <v>111.95687429327049</v>
      </c>
      <c r="F599" s="10">
        <f t="shared" si="70"/>
        <v>4.25</v>
      </c>
      <c r="G599" s="4">
        <f t="shared" si="69"/>
        <v>101000</v>
      </c>
      <c r="H599" s="42">
        <f t="shared" si="71"/>
        <v>2.6223512256371224</v>
      </c>
      <c r="I599" s="10">
        <f t="shared" si="72"/>
        <v>1.0433325704621546</v>
      </c>
      <c r="J599" s="4">
        <f t="shared" si="73"/>
        <v>132.88214423237343</v>
      </c>
      <c r="K599" s="4">
        <f t="shared" si="75"/>
        <v>29.873239564851723</v>
      </c>
      <c r="L599" s="42">
        <f>Pressure!Q599</f>
        <v>1.2293952609123862</v>
      </c>
      <c r="M599" s="10">
        <f t="shared" si="76"/>
        <v>0.27769247526202206</v>
      </c>
      <c r="N599" s="10">
        <f t="shared" si="74"/>
        <v>2.5616829820695148</v>
      </c>
    </row>
    <row r="600" spans="3:14">
      <c r="C600" s="4">
        <f>Pressure!AB600*1000000</f>
        <v>1137470.2943898938</v>
      </c>
      <c r="D600" s="78">
        <f>Pressure!I600</f>
        <v>1.1195687429327048E-4</v>
      </c>
      <c r="E600" s="40">
        <f>Pressure!H600</f>
        <v>111.95687429327049</v>
      </c>
      <c r="F600" s="10">
        <f t="shared" si="70"/>
        <v>4.25</v>
      </c>
      <c r="G600" s="4">
        <f t="shared" si="69"/>
        <v>101000</v>
      </c>
      <c r="H600" s="42">
        <f t="shared" si="71"/>
        <v>2.6221257679289671</v>
      </c>
      <c r="I600" s="10">
        <f t="shared" si="72"/>
        <v>1.0433098256063882</v>
      </c>
      <c r="J600" s="4">
        <f t="shared" si="73"/>
        <v>132.8630219212811</v>
      </c>
      <c r="K600" s="4">
        <f t="shared" si="75"/>
        <v>29.868940677415832</v>
      </c>
      <c r="L600" s="42">
        <f>Pressure!Q600</f>
        <v>1.2314849581234188</v>
      </c>
      <c r="M600" s="10">
        <f t="shared" si="76"/>
        <v>0.2776634662783557</v>
      </c>
      <c r="N600" s="10">
        <f t="shared" si="74"/>
        <v>2.5616829820695148</v>
      </c>
    </row>
    <row r="601" spans="3:14">
      <c r="C601" s="4">
        <f>Pressure!AB601*1000000</f>
        <v>1137329.3405003583</v>
      </c>
      <c r="D601" s="78">
        <f>Pressure!I601</f>
        <v>1.1195687429327048E-4</v>
      </c>
      <c r="E601" s="40">
        <f>Pressure!H601</f>
        <v>111.95687429327049</v>
      </c>
      <c r="F601" s="10">
        <f t="shared" si="70"/>
        <v>4.25</v>
      </c>
      <c r="G601" s="4">
        <f t="shared" si="69"/>
        <v>101000</v>
      </c>
      <c r="H601" s="42">
        <f t="shared" si="71"/>
        <v>2.6218969875705724</v>
      </c>
      <c r="I601" s="10">
        <f t="shared" si="72"/>
        <v>1.0432867423704997</v>
      </c>
      <c r="J601" s="4">
        <f t="shared" si="73"/>
        <v>132.84361847170752</v>
      </c>
      <c r="K601" s="4">
        <f t="shared" si="75"/>
        <v>29.864578587227985</v>
      </c>
      <c r="L601" s="42">
        <f>Pressure!Q601</f>
        <v>1.2335747367390097</v>
      </c>
      <c r="M601" s="10">
        <f t="shared" si="76"/>
        <v>0.27763402755688421</v>
      </c>
      <c r="N601" s="10">
        <f t="shared" si="74"/>
        <v>2.5616829820695148</v>
      </c>
    </row>
    <row r="602" spans="3:14">
      <c r="C602" s="4">
        <f>Pressure!AB602*1000000</f>
        <v>1137186.3427076046</v>
      </c>
      <c r="D602" s="78">
        <f>Pressure!I602</f>
        <v>1.1195687429327048E-4</v>
      </c>
      <c r="E602" s="40">
        <f>Pressure!H602</f>
        <v>111.95687429327049</v>
      </c>
      <c r="F602" s="10">
        <f t="shared" si="70"/>
        <v>4.25</v>
      </c>
      <c r="G602" s="4">
        <f t="shared" si="69"/>
        <v>101000</v>
      </c>
      <c r="H602" s="42">
        <f t="shared" si="71"/>
        <v>2.621664884692311</v>
      </c>
      <c r="I602" s="10">
        <f t="shared" si="72"/>
        <v>1.0432633206271997</v>
      </c>
      <c r="J602" s="4">
        <f t="shared" si="73"/>
        <v>132.82393392432812</v>
      </c>
      <c r="K602" s="4">
        <f t="shared" si="75"/>
        <v>29.860153303432426</v>
      </c>
      <c r="L602" s="42">
        <f>Pressure!Q602</f>
        <v>1.2356645979704666</v>
      </c>
      <c r="M602" s="10">
        <f t="shared" si="76"/>
        <v>0.27760415910424968</v>
      </c>
      <c r="N602" s="10">
        <f t="shared" si="74"/>
        <v>2.5616829820695148</v>
      </c>
    </row>
    <row r="603" spans="3:14">
      <c r="C603" s="4">
        <f>Pressure!AB603*1000000</f>
        <v>1137041.3012296828</v>
      </c>
      <c r="D603" s="78">
        <f>Pressure!I603</f>
        <v>1.1195687429327048E-4</v>
      </c>
      <c r="E603" s="40">
        <f>Pressure!H603</f>
        <v>111.95687429327049</v>
      </c>
      <c r="F603" s="10">
        <f t="shared" si="70"/>
        <v>4.25</v>
      </c>
      <c r="G603" s="4">
        <f t="shared" si="69"/>
        <v>101000</v>
      </c>
      <c r="H603" s="42">
        <f t="shared" si="71"/>
        <v>2.6214294594277057</v>
      </c>
      <c r="I603" s="10">
        <f t="shared" si="72"/>
        <v>1.0432395602474258</v>
      </c>
      <c r="J603" s="4">
        <f t="shared" si="73"/>
        <v>132.80396832051781</v>
      </c>
      <c r="K603" s="4">
        <f t="shared" si="75"/>
        <v>29.855664835330654</v>
      </c>
      <c r="L603" s="42">
        <f>Pressure!Q603</f>
        <v>1.2377545430295629</v>
      </c>
      <c r="M603" s="10">
        <f t="shared" si="76"/>
        <v>0.27757386092736813</v>
      </c>
      <c r="N603" s="10">
        <f t="shared" si="74"/>
        <v>2.5616829820695148</v>
      </c>
    </row>
    <row r="604" spans="3:14">
      <c r="C604" s="4">
        <f>Pressure!AB604*1000000</f>
        <v>1136894.2162885098</v>
      </c>
      <c r="D604" s="78">
        <f>Pressure!I604</f>
        <v>1.1195687429327048E-4</v>
      </c>
      <c r="E604" s="40">
        <f>Pressure!H604</f>
        <v>111.95687429327049</v>
      </c>
      <c r="F604" s="10">
        <f t="shared" si="70"/>
        <v>4.25</v>
      </c>
      <c r="G604" s="4">
        <f t="shared" ref="G604:G667" si="77">IF(C604/(1+(k-1)/2*N604^2)^(k/(k-1))&lt;patm*1000000,patm*1000000,C604/(1+(k-1)/2*N604^2)^(k/(k-1)))</f>
        <v>101000</v>
      </c>
      <c r="H604" s="42">
        <f t="shared" si="71"/>
        <v>2.621190711913393</v>
      </c>
      <c r="I604" s="10">
        <f t="shared" si="72"/>
        <v>1.0432154611003328</v>
      </c>
      <c r="J604" s="4">
        <f t="shared" si="73"/>
        <v>132.78372170234732</v>
      </c>
      <c r="K604" s="4">
        <f t="shared" si="75"/>
        <v>29.851113192380588</v>
      </c>
      <c r="L604" s="42">
        <f>Pressure!Q604</f>
        <v>1.2398445731285446</v>
      </c>
      <c r="M604" s="10">
        <f t="shared" si="76"/>
        <v>0.27754313303340183</v>
      </c>
      <c r="N604" s="10">
        <f t="shared" si="74"/>
        <v>2.5616829820695148</v>
      </c>
    </row>
    <row r="605" spans="3:14">
      <c r="C605" s="4">
        <f>Pressure!AB605*1000000</f>
        <v>1136745.0881098874</v>
      </c>
      <c r="D605" s="78">
        <f>Pressure!I605</f>
        <v>1.1195687429327048E-4</v>
      </c>
      <c r="E605" s="40">
        <f>Pressure!H605</f>
        <v>111.95687429327049</v>
      </c>
      <c r="F605" s="10">
        <f t="shared" ref="F605:F668" si="78">aexit/E605</f>
        <v>4.25</v>
      </c>
      <c r="G605" s="4">
        <f t="shared" si="77"/>
        <v>101000</v>
      </c>
      <c r="H605" s="42">
        <f t="shared" ref="H605:H668" si="79">1/(((k+1)/2)^(1/(k-1))*(patm*1000000/C605)^(1/k)*SQRT((k+1)/(k-1)*(1-(patm*1000000/C605)^((k-1)/k))))</f>
        <v>2.6209486422891497</v>
      </c>
      <c r="I605" s="10">
        <f t="shared" ref="I605:I668" si="80">etanoz*SQRT(2*k^2/(k-1)*(2/(k+1))^((k+1)/(k-1))*(1-(G605/C605)^((k-1)/k)))+(G605-patm*1000000)/C605*(aexit/E605)</f>
        <v>1.0431910230532966</v>
      </c>
      <c r="J605" s="4">
        <f t="shared" ref="J605:J668" si="81">I605*D605*C605</f>
        <v>132.76319411258572</v>
      </c>
      <c r="K605" s="4">
        <f t="shared" si="75"/>
        <v>29.84649838419714</v>
      </c>
      <c r="L605" s="42">
        <f>Pressure!Q605</f>
        <v>1.2419346894801366</v>
      </c>
      <c r="M605" s="10">
        <f t="shared" si="76"/>
        <v>0.27751197542981643</v>
      </c>
      <c r="N605" s="10">
        <f t="shared" si="74"/>
        <v>2.5616829820695148</v>
      </c>
    </row>
    <row r="606" spans="3:14">
      <c r="C606" s="4">
        <f>Pressure!AB606*1000000</f>
        <v>1136593.9169235025</v>
      </c>
      <c r="D606" s="78">
        <f>Pressure!I606</f>
        <v>1.1195687429327048E-4</v>
      </c>
      <c r="E606" s="40">
        <f>Pressure!H606</f>
        <v>111.95687429327049</v>
      </c>
      <c r="F606" s="10">
        <f t="shared" si="78"/>
        <v>4.25</v>
      </c>
      <c r="G606" s="4">
        <f t="shared" si="77"/>
        <v>101000</v>
      </c>
      <c r="H606" s="42">
        <f t="shared" si="79"/>
        <v>2.6207032506978902</v>
      </c>
      <c r="I606" s="10">
        <f t="shared" si="80"/>
        <v>1.0431662459719102</v>
      </c>
      <c r="J606" s="4">
        <f t="shared" si="81"/>
        <v>132.74238559470055</v>
      </c>
      <c r="K606" s="4">
        <f t="shared" si="75"/>
        <v>29.841820420552256</v>
      </c>
      <c r="L606" s="42">
        <f>Pressure!Q606</f>
        <v>1.2440248932975491</v>
      </c>
      <c r="M606" s="10">
        <f t="shared" si="76"/>
        <v>0.27748038812423476</v>
      </c>
      <c r="N606" s="10">
        <f t="shared" ref="N606:N669" si="82">N605-1/834*(me-mef)</f>
        <v>2.5616829820695148</v>
      </c>
    </row>
    <row r="607" spans="3:14">
      <c r="C607" s="4">
        <f>Pressure!AB607*1000000</f>
        <v>1136440.7029628907</v>
      </c>
      <c r="D607" s="78">
        <f>Pressure!I607</f>
        <v>1.1195687429327048E-4</v>
      </c>
      <c r="E607" s="40">
        <f>Pressure!H607</f>
        <v>111.95687429327049</v>
      </c>
      <c r="F607" s="10">
        <f t="shared" si="78"/>
        <v>4.25</v>
      </c>
      <c r="G607" s="4">
        <f t="shared" si="77"/>
        <v>101000</v>
      </c>
      <c r="H607" s="42">
        <f t="shared" si="79"/>
        <v>2.6204545372856152</v>
      </c>
      <c r="I607" s="10">
        <f t="shared" si="80"/>
        <v>1.0431411297199755</v>
      </c>
      <c r="J607" s="4">
        <f t="shared" si="81"/>
        <v>132.72129619285269</v>
      </c>
      <c r="K607" s="4">
        <f t="shared" si="75"/>
        <v>29.837079311373746</v>
      </c>
      <c r="L607" s="42">
        <f>Pressure!Q607</f>
        <v>1.2461151857944841</v>
      </c>
      <c r="M607" s="10">
        <f t="shared" si="76"/>
        <v>0.27744837112463711</v>
      </c>
      <c r="N607" s="10">
        <f t="shared" si="82"/>
        <v>2.5616829820695148</v>
      </c>
    </row>
    <row r="608" spans="3:14">
      <c r="C608" s="4">
        <f>Pressure!AB608*1000000</f>
        <v>1136285.4464655211</v>
      </c>
      <c r="D608" s="78">
        <f>Pressure!I608</f>
        <v>1.1195687429327048E-4</v>
      </c>
      <c r="E608" s="40">
        <f>Pressure!H608</f>
        <v>111.95687429327049</v>
      </c>
      <c r="F608" s="10">
        <f t="shared" si="78"/>
        <v>4.25</v>
      </c>
      <c r="G608" s="4">
        <f t="shared" si="77"/>
        <v>101000</v>
      </c>
      <c r="H608" s="42">
        <f t="shared" si="79"/>
        <v>2.6202025022015367</v>
      </c>
      <c r="I608" s="10">
        <f t="shared" si="80"/>
        <v>1.0431156741595158</v>
      </c>
      <c r="J608" s="4">
        <f t="shared" si="81"/>
        <v>132.6999259519082</v>
      </c>
      <c r="K608" s="4">
        <f t="shared" si="75"/>
        <v>29.832275066747943</v>
      </c>
      <c r="L608" s="42">
        <f>Pressure!Q608</f>
        <v>1.2482055681851425</v>
      </c>
      <c r="M608" s="10">
        <f t="shared" si="76"/>
        <v>0.27741592443921931</v>
      </c>
      <c r="N608" s="10">
        <f t="shared" si="82"/>
        <v>2.5616829820695148</v>
      </c>
    </row>
    <row r="609" spans="3:14">
      <c r="C609" s="4">
        <f>Pressure!AB609*1000000</f>
        <v>1136128.1476726786</v>
      </c>
      <c r="D609" s="78">
        <f>Pressure!I609</f>
        <v>1.1195687429327048E-4</v>
      </c>
      <c r="E609" s="40">
        <f>Pressure!H609</f>
        <v>111.95687429327049</v>
      </c>
      <c r="F609" s="10">
        <f t="shared" si="78"/>
        <v>4.25</v>
      </c>
      <c r="G609" s="4">
        <f t="shared" si="77"/>
        <v>101000</v>
      </c>
      <c r="H609" s="42">
        <f t="shared" si="79"/>
        <v>2.6199471455978993</v>
      </c>
      <c r="I609" s="10">
        <f t="shared" si="80"/>
        <v>1.0430898791507537</v>
      </c>
      <c r="J609" s="4">
        <f t="shared" si="81"/>
        <v>132.67827491742216</v>
      </c>
      <c r="K609" s="4">
        <f t="shared" si="75"/>
        <v>29.82740769691609</v>
      </c>
      <c r="L609" s="42">
        <f>Pressure!Q609</f>
        <v>1.2502960416842297</v>
      </c>
      <c r="M609" s="10">
        <f t="shared" si="76"/>
        <v>0.27738304807638714</v>
      </c>
      <c r="N609" s="10">
        <f t="shared" si="82"/>
        <v>2.5616829820695148</v>
      </c>
    </row>
    <row r="610" spans="3:14">
      <c r="C610" s="4">
        <f>Pressure!AB610*1000000</f>
        <v>1135968.8068296006</v>
      </c>
      <c r="D610" s="78">
        <f>Pressure!I610</f>
        <v>1.1195687429327048E-4</v>
      </c>
      <c r="E610" s="40">
        <f>Pressure!H610</f>
        <v>111.95687429327049</v>
      </c>
      <c r="F610" s="10">
        <f t="shared" si="78"/>
        <v>4.25</v>
      </c>
      <c r="G610" s="4">
        <f t="shared" si="77"/>
        <v>101000</v>
      </c>
      <c r="H610" s="42">
        <f t="shared" si="79"/>
        <v>2.6196884676301972</v>
      </c>
      <c r="I610" s="10">
        <f t="shared" si="80"/>
        <v>1.0430637445521309</v>
      </c>
      <c r="J610" s="4">
        <f t="shared" si="81"/>
        <v>132.65634313565735</v>
      </c>
      <c r="K610" s="4">
        <f t="shared" si="75"/>
        <v>29.822477212278528</v>
      </c>
      <c r="L610" s="42">
        <f>Pressure!Q610</f>
        <v>1.2523866075069627</v>
      </c>
      <c r="M610" s="10">
        <f t="shared" si="76"/>
        <v>0.27734974204484614</v>
      </c>
      <c r="N610" s="10">
        <f t="shared" si="82"/>
        <v>2.5616829820695148</v>
      </c>
    </row>
    <row r="611" spans="3:14">
      <c r="C611" s="4">
        <f>Pressure!AB611*1000000</f>
        <v>1135807.4241853771</v>
      </c>
      <c r="D611" s="78">
        <f>Pressure!I611</f>
        <v>1.1195687429327048E-4</v>
      </c>
      <c r="E611" s="40">
        <f>Pressure!H611</f>
        <v>111.95687429327049</v>
      </c>
      <c r="F611" s="10">
        <f t="shared" si="78"/>
        <v>4.25</v>
      </c>
      <c r="G611" s="4">
        <f t="shared" si="77"/>
        <v>101000</v>
      </c>
      <c r="H611" s="42">
        <f t="shared" si="79"/>
        <v>2.6194264684570054</v>
      </c>
      <c r="I611" s="10">
        <f t="shared" si="80"/>
        <v>1.0430372702202899</v>
      </c>
      <c r="J611" s="4">
        <f t="shared" si="81"/>
        <v>132.63413065357071</v>
      </c>
      <c r="K611" s="4">
        <f t="shared" si="75"/>
        <v>29.817483623391645</v>
      </c>
      <c r="L611" s="42">
        <f>Pressure!Q611</f>
        <v>1.2544772668690769</v>
      </c>
      <c r="M611" s="10">
        <f t="shared" si="76"/>
        <v>0.27731600635357628</v>
      </c>
      <c r="N611" s="10">
        <f t="shared" si="82"/>
        <v>2.5616829820695148</v>
      </c>
    </row>
    <row r="612" spans="3:14">
      <c r="C612" s="4">
        <f>Pressure!AB612*1000000</f>
        <v>1135643.9999929685</v>
      </c>
      <c r="D612" s="78">
        <f>Pressure!I612</f>
        <v>1.1195687429327048E-4</v>
      </c>
      <c r="E612" s="40">
        <f>Pressure!H612</f>
        <v>111.95687429327049</v>
      </c>
      <c r="F612" s="10">
        <f t="shared" si="78"/>
        <v>4.25</v>
      </c>
      <c r="G612" s="4">
        <f t="shared" si="77"/>
        <v>101000</v>
      </c>
      <c r="H612" s="42">
        <f t="shared" si="79"/>
        <v>2.6191611482400217</v>
      </c>
      <c r="I612" s="10">
        <f t="shared" si="80"/>
        <v>1.0430104560100739</v>
      </c>
      <c r="J612" s="4">
        <f t="shared" si="81"/>
        <v>132.61163751881566</v>
      </c>
      <c r="K612" s="4">
        <f t="shared" si="75"/>
        <v>29.812426940968404</v>
      </c>
      <c r="L612" s="42">
        <f>Pressure!Q612</f>
        <v>1.2565680209868322</v>
      </c>
      <c r="M612" s="10">
        <f t="shared" si="76"/>
        <v>0.27728184101178932</v>
      </c>
      <c r="N612" s="10">
        <f t="shared" si="82"/>
        <v>2.5616829820695148</v>
      </c>
    </row>
    <row r="613" spans="3:14">
      <c r="C613" s="4">
        <f>Pressure!AB613*1000000</f>
        <v>1135478.5345092299</v>
      </c>
      <c r="D613" s="78">
        <f>Pressure!I613</f>
        <v>1.1195687429327048E-4</v>
      </c>
      <c r="E613" s="40">
        <f>Pressure!H613</f>
        <v>111.95687429327049</v>
      </c>
      <c r="F613" s="10">
        <f t="shared" si="78"/>
        <v>4.25</v>
      </c>
      <c r="G613" s="4">
        <f t="shared" si="77"/>
        <v>101000</v>
      </c>
      <c r="H613" s="42">
        <f t="shared" si="79"/>
        <v>2.6188925071440954</v>
      </c>
      <c r="I613" s="10">
        <f t="shared" si="80"/>
        <v>1.0429833017745291</v>
      </c>
      <c r="J613" s="4">
        <f t="shared" si="81"/>
        <v>132.58886377974565</v>
      </c>
      <c r="K613" s="4">
        <f t="shared" si="75"/>
        <v>29.807307175879153</v>
      </c>
      <c r="L613" s="42">
        <f>Pressure!Q613</f>
        <v>1.2586588710770199</v>
      </c>
      <c r="M613" s="10">
        <f t="shared" si="76"/>
        <v>0.27724724602896322</v>
      </c>
      <c r="N613" s="10">
        <f t="shared" si="82"/>
        <v>2.5616829820695148</v>
      </c>
    </row>
    <row r="614" spans="3:14">
      <c r="C614" s="4">
        <f>Pressure!AB614*1000000</f>
        <v>1135311.0279949545</v>
      </c>
      <c r="D614" s="78">
        <f>Pressure!I614</f>
        <v>1.1195687429327048E-4</v>
      </c>
      <c r="E614" s="40">
        <f>Pressure!H614</f>
        <v>111.95687429327049</v>
      </c>
      <c r="F614" s="10">
        <f t="shared" si="78"/>
        <v>4.25</v>
      </c>
      <c r="G614" s="4">
        <f t="shared" si="77"/>
        <v>101000</v>
      </c>
      <c r="H614" s="42">
        <f t="shared" si="79"/>
        <v>2.6186205453372984</v>
      </c>
      <c r="I614" s="10">
        <f t="shared" si="80"/>
        <v>1.042955807364909</v>
      </c>
      <c r="J614" s="4">
        <f t="shared" si="81"/>
        <v>132.56580948542</v>
      </c>
      <c r="K614" s="4">
        <f t="shared" si="75"/>
        <v>29.802124339152918</v>
      </c>
      <c r="L614" s="42">
        <f>Pressure!Q614</f>
        <v>1.260749818356969</v>
      </c>
      <c r="M614" s="10">
        <f t="shared" si="76"/>
        <v>0.27721222141479174</v>
      </c>
      <c r="N614" s="10">
        <f t="shared" si="82"/>
        <v>2.5616829820695148</v>
      </c>
    </row>
    <row r="615" spans="3:14">
      <c r="C615" s="4">
        <f>Pressure!AB615*1000000</f>
        <v>1135141.4807147547</v>
      </c>
      <c r="D615" s="78">
        <f>Pressure!I615</f>
        <v>1.1195687429327048E-4</v>
      </c>
      <c r="E615" s="40">
        <f>Pressure!H615</f>
        <v>111.95687429327049</v>
      </c>
      <c r="F615" s="10">
        <f t="shared" si="78"/>
        <v>4.25</v>
      </c>
      <c r="G615" s="4">
        <f t="shared" si="77"/>
        <v>101000</v>
      </c>
      <c r="H615" s="42">
        <f t="shared" si="79"/>
        <v>2.6183452629907378</v>
      </c>
      <c r="I615" s="10">
        <f t="shared" si="80"/>
        <v>1.0429279726306517</v>
      </c>
      <c r="J615" s="4">
        <f t="shared" si="81"/>
        <v>132.54247468558759</v>
      </c>
      <c r="K615" s="4">
        <f t="shared" si="75"/>
        <v>29.796878441973742</v>
      </c>
      <c r="L615" s="42">
        <f>Pressure!Q615</f>
        <v>1.2628408640445528</v>
      </c>
      <c r="M615" s="10">
        <f t="shared" si="76"/>
        <v>0.27717676717926054</v>
      </c>
      <c r="N615" s="10">
        <f t="shared" si="82"/>
        <v>2.5616829820695148</v>
      </c>
    </row>
    <row r="616" spans="3:14">
      <c r="C616" s="4">
        <f>Pressure!AB616*1000000</f>
        <v>1134969.892937188</v>
      </c>
      <c r="D616" s="78">
        <f>Pressure!I616</f>
        <v>1.1195687429327048E-4</v>
      </c>
      <c r="E616" s="40">
        <f>Pressure!H616</f>
        <v>111.95687429327049</v>
      </c>
      <c r="F616" s="10">
        <f t="shared" si="78"/>
        <v>4.25</v>
      </c>
      <c r="G616" s="4">
        <f t="shared" si="77"/>
        <v>101000</v>
      </c>
      <c r="H616" s="42">
        <f t="shared" si="79"/>
        <v>2.618066660278755</v>
      </c>
      <c r="I616" s="10">
        <f t="shared" si="80"/>
        <v>1.042899797419399</v>
      </c>
      <c r="J616" s="4">
        <f t="shared" si="81"/>
        <v>132.51885943070434</v>
      </c>
      <c r="K616" s="4">
        <f t="shared" si="75"/>
        <v>29.791569495684623</v>
      </c>
      <c r="L616" s="42">
        <f>Pressure!Q616</f>
        <v>1.2649320093581959</v>
      </c>
      <c r="M616" s="10">
        <f t="shared" si="76"/>
        <v>0.27714088333264697</v>
      </c>
      <c r="N616" s="10">
        <f t="shared" si="82"/>
        <v>2.5616829820695148</v>
      </c>
    </row>
    <row r="617" spans="3:14">
      <c r="C617" s="4">
        <f>Pressure!AB617*1000000</f>
        <v>1134796.2649346653</v>
      </c>
      <c r="D617" s="78">
        <f>Pressure!I617</f>
        <v>1.1195687429327048E-4</v>
      </c>
      <c r="E617" s="40">
        <f>Pressure!H617</f>
        <v>111.95687429327049</v>
      </c>
      <c r="F617" s="10">
        <f t="shared" si="78"/>
        <v>4.25</v>
      </c>
      <c r="G617" s="4">
        <f t="shared" si="77"/>
        <v>101000</v>
      </c>
      <c r="H617" s="42">
        <f t="shared" si="79"/>
        <v>2.6177847373787806</v>
      </c>
      <c r="I617" s="10">
        <f t="shared" si="80"/>
        <v>1.0428712815769796</v>
      </c>
      <c r="J617" s="4">
        <f t="shared" si="81"/>
        <v>132.49496377192062</v>
      </c>
      <c r="K617" s="4">
        <f t="shared" si="75"/>
        <v>29.786197511784682</v>
      </c>
      <c r="L617" s="42">
        <f>Pressure!Q617</f>
        <v>1.2670232555168806</v>
      </c>
      <c r="M617" s="10">
        <f t="shared" si="76"/>
        <v>0.27710456988540616</v>
      </c>
      <c r="N617" s="10">
        <f t="shared" si="82"/>
        <v>2.5616829820695148</v>
      </c>
    </row>
    <row r="618" spans="3:14">
      <c r="C618" s="4">
        <f>Pressure!AB618*1000000</f>
        <v>1134620.5969835385</v>
      </c>
      <c r="D618" s="78">
        <f>Pressure!I618</f>
        <v>1.1195687429327048E-4</v>
      </c>
      <c r="E618" s="40">
        <f>Pressure!H618</f>
        <v>111.95687429327049</v>
      </c>
      <c r="F618" s="10">
        <f t="shared" si="78"/>
        <v>4.25</v>
      </c>
      <c r="G618" s="4">
        <f t="shared" si="77"/>
        <v>101000</v>
      </c>
      <c r="H618" s="42">
        <f t="shared" si="79"/>
        <v>2.6174994944714709</v>
      </c>
      <c r="I618" s="10">
        <f t="shared" si="80"/>
        <v>1.0428424249474175</v>
      </c>
      <c r="J618" s="4">
        <f t="shared" si="81"/>
        <v>132.47078776109302</v>
      </c>
      <c r="K618" s="4">
        <f t="shared" si="75"/>
        <v>29.780762501931797</v>
      </c>
      <c r="L618" s="42">
        <f>Pressure!Q618</f>
        <v>1.2691146037401531</v>
      </c>
      <c r="M618" s="10">
        <f t="shared" si="76"/>
        <v>0.27706782684831599</v>
      </c>
      <c r="N618" s="10">
        <f t="shared" si="82"/>
        <v>2.5616829820695148</v>
      </c>
    </row>
    <row r="619" spans="3:14">
      <c r="C619" s="4">
        <f>Pressure!AB619*1000000</f>
        <v>1134442.8893640051</v>
      </c>
      <c r="D619" s="78">
        <f>Pressure!I619</f>
        <v>1.1195687429327048E-4</v>
      </c>
      <c r="E619" s="40">
        <f>Pressure!H619</f>
        <v>111.95687429327049</v>
      </c>
      <c r="F619" s="10">
        <f t="shared" si="78"/>
        <v>4.25</v>
      </c>
      <c r="G619" s="4">
        <f t="shared" si="77"/>
        <v>101000</v>
      </c>
      <c r="H619" s="42">
        <f t="shared" si="79"/>
        <v>2.6172109317405599</v>
      </c>
      <c r="I619" s="10">
        <f t="shared" si="80"/>
        <v>1.0428132273729176</v>
      </c>
      <c r="J619" s="4">
        <f t="shared" si="81"/>
        <v>132.44633145077162</v>
      </c>
      <c r="K619" s="4">
        <f t="shared" si="75"/>
        <v>29.775264477939757</v>
      </c>
      <c r="L619" s="42">
        <f>Pressure!Q619</f>
        <v>1.2712060552481306</v>
      </c>
      <c r="M619" s="10">
        <f t="shared" si="76"/>
        <v>0.27703065423235673</v>
      </c>
      <c r="N619" s="10">
        <f t="shared" si="82"/>
        <v>2.5616829820695148</v>
      </c>
    </row>
    <row r="620" spans="3:14">
      <c r="C620" s="4">
        <f>Pressure!AB620*1000000</f>
        <v>1134263.142360199</v>
      </c>
      <c r="D620" s="78">
        <f>Pressure!I620</f>
        <v>1.1195687429327048E-4</v>
      </c>
      <c r="E620" s="40">
        <f>Pressure!H620</f>
        <v>111.95687429327049</v>
      </c>
      <c r="F620" s="10">
        <f t="shared" si="78"/>
        <v>4.25</v>
      </c>
      <c r="G620" s="4">
        <f t="shared" si="77"/>
        <v>101000</v>
      </c>
      <c r="H620" s="42">
        <f t="shared" si="79"/>
        <v>2.6169190493730015</v>
      </c>
      <c r="I620" s="10">
        <f t="shared" si="80"/>
        <v>1.0427836886938753</v>
      </c>
      <c r="J620" s="4">
        <f t="shared" si="81"/>
        <v>132.4215948942124</v>
      </c>
      <c r="K620" s="4">
        <f t="shared" si="75"/>
        <v>29.769703451781037</v>
      </c>
      <c r="L620" s="42">
        <f>Pressure!Q620</f>
        <v>1.273297611261508</v>
      </c>
      <c r="M620" s="10">
        <f t="shared" si="76"/>
        <v>0.2769930520488274</v>
      </c>
      <c r="N620" s="10">
        <f t="shared" si="82"/>
        <v>2.5616829820695148</v>
      </c>
    </row>
    <row r="621" spans="3:14">
      <c r="C621" s="4">
        <f>Pressure!AB621*1000000</f>
        <v>1134081.3562601111</v>
      </c>
      <c r="D621" s="78">
        <f>Pressure!I621</f>
        <v>1.1195687429327048E-4</v>
      </c>
      <c r="E621" s="40">
        <f>Pressure!H621</f>
        <v>111.95687429327049</v>
      </c>
      <c r="F621" s="10">
        <f t="shared" si="78"/>
        <v>4.25</v>
      </c>
      <c r="G621" s="4">
        <f t="shared" si="77"/>
        <v>101000</v>
      </c>
      <c r="H621" s="42">
        <f t="shared" si="79"/>
        <v>2.6166238475588379</v>
      </c>
      <c r="I621" s="10">
        <f t="shared" si="80"/>
        <v>1.0427538087488628</v>
      </c>
      <c r="J621" s="4">
        <f t="shared" si="81"/>
        <v>132.39657814536631</v>
      </c>
      <c r="K621" s="4">
        <f t="shared" si="75"/>
        <v>29.76407943558435</v>
      </c>
      <c r="L621" s="42">
        <f>Pressure!Q621</f>
        <v>1.2753892730015643</v>
      </c>
      <c r="M621" s="10">
        <f t="shared" si="76"/>
        <v>0.27695502030925728</v>
      </c>
      <c r="N621" s="10">
        <f t="shared" si="82"/>
        <v>2.5616829820695148</v>
      </c>
    </row>
    <row r="622" spans="3:14">
      <c r="C622" s="4">
        <f>Pressure!AB622*1000000</f>
        <v>1133897.5313557056</v>
      </c>
      <c r="D622" s="78">
        <f>Pressure!I622</f>
        <v>1.1195687429327048E-4</v>
      </c>
      <c r="E622" s="40">
        <f>Pressure!H622</f>
        <v>111.95687429327049</v>
      </c>
      <c r="F622" s="10">
        <f t="shared" si="78"/>
        <v>4.25</v>
      </c>
      <c r="G622" s="4">
        <f t="shared" si="77"/>
        <v>101000</v>
      </c>
      <c r="H622" s="42">
        <f t="shared" si="79"/>
        <v>2.6163253264914008</v>
      </c>
      <c r="I622" s="10">
        <f t="shared" si="80"/>
        <v>1.0427235873746432</v>
      </c>
      <c r="J622" s="4">
        <f t="shared" si="81"/>
        <v>132.37128125889527</v>
      </c>
      <c r="K622" s="4">
        <f t="shared" si="75"/>
        <v>29.75839244163825</v>
      </c>
      <c r="L622" s="42">
        <f>Pressure!Q622</f>
        <v>1.2774810416901692</v>
      </c>
      <c r="M622" s="10">
        <f t="shared" si="76"/>
        <v>0.27691655902538059</v>
      </c>
      <c r="N622" s="10">
        <f t="shared" si="82"/>
        <v>2.5616829820695148</v>
      </c>
    </row>
    <row r="623" spans="3:14">
      <c r="C623" s="4">
        <f>Pressure!AB623*1000000</f>
        <v>1133711.6679427731</v>
      </c>
      <c r="D623" s="78">
        <f>Pressure!I623</f>
        <v>1.1195687429327048E-4</v>
      </c>
      <c r="E623" s="40">
        <f>Pressure!H623</f>
        <v>111.95687429327049</v>
      </c>
      <c r="F623" s="10">
        <f t="shared" si="78"/>
        <v>4.25</v>
      </c>
      <c r="G623" s="4">
        <f t="shared" si="77"/>
        <v>101000</v>
      </c>
      <c r="H623" s="42">
        <f t="shared" si="79"/>
        <v>2.6160234863670566</v>
      </c>
      <c r="I623" s="10">
        <f t="shared" si="80"/>
        <v>1.0426930244061459</v>
      </c>
      <c r="J623" s="4">
        <f t="shared" si="81"/>
        <v>132.34570429015213</v>
      </c>
      <c r="K623" s="4">
        <f t="shared" si="75"/>
        <v>29.752642482386612</v>
      </c>
      <c r="L623" s="42">
        <f>Pressure!Q623</f>
        <v>1.2795729185497897</v>
      </c>
      <c r="M623" s="10">
        <f t="shared" si="76"/>
        <v>0.27687766820927778</v>
      </c>
      <c r="N623" s="10">
        <f t="shared" si="82"/>
        <v>2.5616829820695148</v>
      </c>
    </row>
    <row r="624" spans="3:14">
      <c r="C624" s="4">
        <f>Pressure!AB624*1000000</f>
        <v>1133523.7663210547</v>
      </c>
      <c r="D624" s="78">
        <f>Pressure!I624</f>
        <v>1.1195687429327048E-4</v>
      </c>
      <c r="E624" s="40">
        <f>Pressure!H624</f>
        <v>111.95687429327049</v>
      </c>
      <c r="F624" s="10">
        <f t="shared" si="78"/>
        <v>4.25</v>
      </c>
      <c r="G624" s="4">
        <f t="shared" si="77"/>
        <v>101000</v>
      </c>
      <c r="H624" s="42">
        <f t="shared" si="79"/>
        <v>2.6157183273854172</v>
      </c>
      <c r="I624" s="10">
        <f t="shared" si="80"/>
        <v>1.0426621196764818</v>
      </c>
      <c r="J624" s="4">
        <f t="shared" si="81"/>
        <v>132.31984729519752</v>
      </c>
      <c r="K624" s="4">
        <f t="shared" si="75"/>
        <v>29.746829570432428</v>
      </c>
      <c r="L624" s="42">
        <f>Pressure!Q624</f>
        <v>1.2816649048034974</v>
      </c>
      <c r="M624" s="10">
        <f t="shared" si="76"/>
        <v>0.27683834787325301</v>
      </c>
      <c r="N624" s="10">
        <f t="shared" si="82"/>
        <v>2.5616829820695148</v>
      </c>
    </row>
    <row r="625" spans="3:14">
      <c r="C625" s="4">
        <f>Pressure!AB625*1000000</f>
        <v>1133333.8267941745</v>
      </c>
      <c r="D625" s="78">
        <f>Pressure!I625</f>
        <v>1.1195687429327048E-4</v>
      </c>
      <c r="E625" s="40">
        <f>Pressure!H625</f>
        <v>111.95687429327049</v>
      </c>
      <c r="F625" s="10">
        <f t="shared" si="78"/>
        <v>4.25</v>
      </c>
      <c r="G625" s="4">
        <f t="shared" si="77"/>
        <v>101000</v>
      </c>
      <c r="H625" s="42">
        <f t="shared" si="79"/>
        <v>2.6154098497492302</v>
      </c>
      <c r="I625" s="10">
        <f t="shared" si="80"/>
        <v>1.0426308730169325</v>
      </c>
      <c r="J625" s="4">
        <f t="shared" si="81"/>
        <v>132.29371033079096</v>
      </c>
      <c r="K625" s="4">
        <f t="shared" si="75"/>
        <v>29.740953718535803</v>
      </c>
      <c r="L625" s="42">
        <f>Pressure!Q625</f>
        <v>1.2837570016749742</v>
      </c>
      <c r="M625" s="10">
        <f t="shared" si="76"/>
        <v>0.27679859802984125</v>
      </c>
      <c r="N625" s="10">
        <f t="shared" si="82"/>
        <v>2.5616829820695148</v>
      </c>
    </row>
    <row r="626" spans="3:14">
      <c r="C626" s="4">
        <f>Pressure!AB626*1000000</f>
        <v>1133141.849669659</v>
      </c>
      <c r="D626" s="78">
        <f>Pressure!I626</f>
        <v>1.1195687429327048E-4</v>
      </c>
      <c r="E626" s="40">
        <f>Pressure!H626</f>
        <v>111.95687429327049</v>
      </c>
      <c r="F626" s="10">
        <f t="shared" si="78"/>
        <v>4.25</v>
      </c>
      <c r="G626" s="4">
        <f t="shared" si="77"/>
        <v>101000</v>
      </c>
      <c r="H626" s="42">
        <f t="shared" si="79"/>
        <v>2.6150980536644068</v>
      </c>
      <c r="I626" s="10">
        <f t="shared" si="80"/>
        <v>1.0425992842569471</v>
      </c>
      <c r="J626" s="4">
        <f t="shared" si="81"/>
        <v>132.26729345439321</v>
      </c>
      <c r="K626" s="4">
        <f t="shared" si="75"/>
        <v>29.735014939614498</v>
      </c>
      <c r="L626" s="42">
        <f>Pressure!Q626</f>
        <v>1.28584921038852</v>
      </c>
      <c r="M626" s="10">
        <f t="shared" si="76"/>
        <v>0.27675841869188789</v>
      </c>
      <c r="N626" s="10">
        <f t="shared" si="82"/>
        <v>2.5616829820695148</v>
      </c>
    </row>
    <row r="627" spans="3:14">
      <c r="C627" s="4">
        <f>Pressure!AB627*1000000</f>
        <v>1132947.8352589607</v>
      </c>
      <c r="D627" s="78">
        <f>Pressure!I627</f>
        <v>1.1195687429327048E-4</v>
      </c>
      <c r="E627" s="40">
        <f>Pressure!H627</f>
        <v>111.95687429327049</v>
      </c>
      <c r="F627" s="10">
        <f t="shared" si="78"/>
        <v>4.25</v>
      </c>
      <c r="G627" s="4">
        <f t="shared" si="77"/>
        <v>101000</v>
      </c>
      <c r="H627" s="42">
        <f t="shared" si="79"/>
        <v>2.6147829393400643</v>
      </c>
      <c r="I627" s="10">
        <f t="shared" si="80"/>
        <v>1.0425673532241457</v>
      </c>
      <c r="J627" s="4">
        <f t="shared" si="81"/>
        <v>132.24059672416973</v>
      </c>
      <c r="K627" s="4">
        <f t="shared" si="75"/>
        <v>29.729013246744692</v>
      </c>
      <c r="L627" s="42">
        <f>Pressure!Q627</f>
        <v>1.2879415321690584</v>
      </c>
      <c r="M627" s="10">
        <f t="shared" si="76"/>
        <v>0.27671780987243583</v>
      </c>
      <c r="N627" s="10">
        <f t="shared" si="82"/>
        <v>2.5616829820695148</v>
      </c>
    </row>
    <row r="628" spans="3:14">
      <c r="C628" s="4">
        <f>Pressure!AB628*1000000</f>
        <v>1132751.7838774438</v>
      </c>
      <c r="D628" s="78">
        <f>Pressure!I628</f>
        <v>1.1195687429327048E-4</v>
      </c>
      <c r="E628" s="40">
        <f>Pressure!H628</f>
        <v>111.95687429327049</v>
      </c>
      <c r="F628" s="10">
        <f t="shared" si="78"/>
        <v>4.25</v>
      </c>
      <c r="G628" s="4">
        <f t="shared" si="77"/>
        <v>101000</v>
      </c>
      <c r="H628" s="42">
        <f t="shared" si="79"/>
        <v>2.6144645069884951</v>
      </c>
      <c r="I628" s="10">
        <f t="shared" si="80"/>
        <v>1.0425350797443138</v>
      </c>
      <c r="J628" s="4">
        <f t="shared" si="81"/>
        <v>132.21362019898879</v>
      </c>
      <c r="K628" s="4">
        <f t="shared" si="75"/>
        <v>29.722948653160557</v>
      </c>
      <c r="L628" s="42">
        <f>Pressure!Q628</f>
        <v>1.290033968242144</v>
      </c>
      <c r="M628" s="10">
        <f t="shared" si="76"/>
        <v>0.2766767715848138</v>
      </c>
      <c r="N628" s="10">
        <f t="shared" si="82"/>
        <v>2.5616829820695148</v>
      </c>
    </row>
    <row r="629" spans="3:14">
      <c r="C629" s="4">
        <f>Pressure!AB629*1000000</f>
        <v>1132553.6958443827</v>
      </c>
      <c r="D629" s="78">
        <f>Pressure!I629</f>
        <v>1.1195687429327048E-4</v>
      </c>
      <c r="E629" s="40">
        <f>Pressure!H629</f>
        <v>111.95687429327049</v>
      </c>
      <c r="F629" s="10">
        <f t="shared" si="78"/>
        <v>4.25</v>
      </c>
      <c r="G629" s="4">
        <f t="shared" si="77"/>
        <v>101000</v>
      </c>
      <c r="H629" s="42">
        <f t="shared" si="79"/>
        <v>2.6141427568251729</v>
      </c>
      <c r="I629" s="10">
        <f t="shared" si="80"/>
        <v>1.0425024636413978</v>
      </c>
      <c r="J629" s="4">
        <f t="shared" si="81"/>
        <v>132.18636393842112</v>
      </c>
      <c r="K629" s="4">
        <f t="shared" si="75"/>
        <v>29.7168211722542</v>
      </c>
      <c r="L629" s="42">
        <f>Pressure!Q629</f>
        <v>1.2921265198339691</v>
      </c>
      <c r="M629" s="10">
        <f t="shared" si="76"/>
        <v>0.27663530384263241</v>
      </c>
      <c r="N629" s="10">
        <f t="shared" si="82"/>
        <v>2.5616829820695148</v>
      </c>
    </row>
    <row r="630" spans="3:14">
      <c r="C630" s="4">
        <f>Pressure!AB630*1000000</f>
        <v>1132353.5714829308</v>
      </c>
      <c r="D630" s="78">
        <f>Pressure!I630</f>
        <v>1.1195687429327048E-4</v>
      </c>
      <c r="E630" s="40">
        <f>Pressure!H630</f>
        <v>111.95687429327049</v>
      </c>
      <c r="F630" s="10">
        <f t="shared" si="78"/>
        <v>4.25</v>
      </c>
      <c r="G630" s="4">
        <f t="shared" si="77"/>
        <v>101000</v>
      </c>
      <c r="H630" s="42">
        <f t="shared" si="79"/>
        <v>2.6138176890686968</v>
      </c>
      <c r="I630" s="10">
        <f t="shared" si="80"/>
        <v>1.0424695047374983</v>
      </c>
      <c r="J630" s="4">
        <f t="shared" si="81"/>
        <v>132.15882800273576</v>
      </c>
      <c r="K630" s="4">
        <f t="shared" si="75"/>
        <v>29.710630817574696</v>
      </c>
      <c r="L630" s="42">
        <f>Pressure!Q630</f>
        <v>1.2942191881713705</v>
      </c>
      <c r="M630" s="10">
        <f t="shared" si="76"/>
        <v>0.27659340665977794</v>
      </c>
      <c r="N630" s="10">
        <f t="shared" si="82"/>
        <v>2.5616829820695148</v>
      </c>
    </row>
    <row r="631" spans="3:14">
      <c r="C631" s="4">
        <f>Pressure!AB631*1000000</f>
        <v>1132151.4111202084</v>
      </c>
      <c r="D631" s="78">
        <f>Pressure!I631</f>
        <v>1.1195687429327048E-4</v>
      </c>
      <c r="E631" s="40">
        <f>Pressure!H631</f>
        <v>111.95687429327049</v>
      </c>
      <c r="F631" s="10">
        <f t="shared" si="78"/>
        <v>4.25</v>
      </c>
      <c r="G631" s="4">
        <f t="shared" si="77"/>
        <v>101000</v>
      </c>
      <c r="H631" s="42">
        <f t="shared" si="79"/>
        <v>2.6134893039409364</v>
      </c>
      <c r="I631" s="10">
        <f t="shared" si="80"/>
        <v>1.0424362028528809</v>
      </c>
      <c r="J631" s="4">
        <f t="shared" si="81"/>
        <v>132.13101245291222</v>
      </c>
      <c r="K631" s="4">
        <f t="shared" si="75"/>
        <v>29.704377602830856</v>
      </c>
      <c r="L631" s="42">
        <f>Pressure!Q631</f>
        <v>1.2963119744818357</v>
      </c>
      <c r="M631" s="10">
        <f t="shared" si="76"/>
        <v>0.27655108005030155</v>
      </c>
      <c r="N631" s="10">
        <f t="shared" si="82"/>
        <v>2.5616829820695148</v>
      </c>
    </row>
    <row r="632" spans="3:14">
      <c r="C632" s="4">
        <f>Pressure!AB632*1000000</f>
        <v>1131947.2150872098</v>
      </c>
      <c r="D632" s="78">
        <f>Pressure!I632</f>
        <v>1.1195687429327048E-4</v>
      </c>
      <c r="E632" s="40">
        <f>Pressure!H632</f>
        <v>111.95687429327049</v>
      </c>
      <c r="F632" s="10">
        <f t="shared" si="78"/>
        <v>4.25</v>
      </c>
      <c r="G632" s="4">
        <f t="shared" si="77"/>
        <v>101000</v>
      </c>
      <c r="H632" s="42">
        <f t="shared" si="79"/>
        <v>2.6131576016668778</v>
      </c>
      <c r="I632" s="10">
        <f t="shared" si="80"/>
        <v>1.0424025578059584</v>
      </c>
      <c r="J632" s="4">
        <f t="shared" si="81"/>
        <v>132.10291735062771</v>
      </c>
      <c r="K632" s="4">
        <f t="shared" si="75"/>
        <v>29.69806154188834</v>
      </c>
      <c r="L632" s="42">
        <f>Pressure!Q632</f>
        <v>1.2984048799935102</v>
      </c>
      <c r="M632" s="10">
        <f t="shared" si="76"/>
        <v>0.27650832402862269</v>
      </c>
      <c r="N632" s="10">
        <f t="shared" si="82"/>
        <v>2.5616829820695148</v>
      </c>
    </row>
    <row r="633" spans="3:14">
      <c r="C633" s="4">
        <f>Pressure!AB633*1000000</f>
        <v>1131740.9837188842</v>
      </c>
      <c r="D633" s="78">
        <f>Pressure!I633</f>
        <v>1.1195687429327048E-4</v>
      </c>
      <c r="E633" s="40">
        <f>Pressure!H633</f>
        <v>111.95687429327049</v>
      </c>
      <c r="F633" s="10">
        <f t="shared" si="78"/>
        <v>4.25</v>
      </c>
      <c r="G633" s="4">
        <f t="shared" si="77"/>
        <v>101000</v>
      </c>
      <c r="H633" s="42">
        <f t="shared" si="79"/>
        <v>2.6128225824747577</v>
      </c>
      <c r="I633" s="10">
        <f t="shared" si="80"/>
        <v>1.0423685694132991</v>
      </c>
      <c r="J633" s="4">
        <f t="shared" si="81"/>
        <v>132.07454275826814</v>
      </c>
      <c r="K633" s="4">
        <f t="shared" si="75"/>
        <v>29.691682648772119</v>
      </c>
      <c r="L633" s="42">
        <f>Pressure!Q633</f>
        <v>1.3004979059352038</v>
      </c>
      <c r="M633" s="10">
        <f t="shared" si="76"/>
        <v>0.27646513860932026</v>
      </c>
      <c r="N633" s="10">
        <f t="shared" si="82"/>
        <v>2.5616829820695148</v>
      </c>
    </row>
    <row r="634" spans="3:14">
      <c r="C634" s="4">
        <f>Pressure!AB634*1000000</f>
        <v>1131532.7173540706</v>
      </c>
      <c r="D634" s="78">
        <f>Pressure!I634</f>
        <v>1.1195687429327048E-4</v>
      </c>
      <c r="E634" s="40">
        <f>Pressure!H634</f>
        <v>111.95687429327049</v>
      </c>
      <c r="F634" s="10">
        <f t="shared" si="78"/>
        <v>4.25</v>
      </c>
      <c r="G634" s="4">
        <f t="shared" si="77"/>
        <v>101000</v>
      </c>
      <c r="H634" s="42">
        <f t="shared" si="79"/>
        <v>2.6124842465959586</v>
      </c>
      <c r="I634" s="10">
        <f t="shared" si="80"/>
        <v>1.042334237489617</v>
      </c>
      <c r="J634" s="4">
        <f t="shared" si="81"/>
        <v>132.04588873891947</v>
      </c>
      <c r="K634" s="4">
        <f t="shared" si="75"/>
        <v>29.685240937664556</v>
      </c>
      <c r="L634" s="42">
        <f>Pressure!Q634</f>
        <v>1.302591053536398</v>
      </c>
      <c r="M634" s="10">
        <f t="shared" si="76"/>
        <v>0.27642152380736801</v>
      </c>
      <c r="N634" s="10">
        <f t="shared" si="82"/>
        <v>2.5616829820695148</v>
      </c>
    </row>
    <row r="635" spans="3:14">
      <c r="C635" s="4">
        <f>Pressure!AB635*1000000</f>
        <v>1131322.4163355515</v>
      </c>
      <c r="D635" s="78">
        <f>Pressure!I635</f>
        <v>1.1195687429327048E-4</v>
      </c>
      <c r="E635" s="40">
        <f>Pressure!H635</f>
        <v>111.95687429327049</v>
      </c>
      <c r="F635" s="10">
        <f t="shared" si="78"/>
        <v>4.25</v>
      </c>
      <c r="G635" s="4">
        <f t="shared" si="77"/>
        <v>101000</v>
      </c>
      <c r="H635" s="42">
        <f t="shared" si="79"/>
        <v>2.6121425942650882</v>
      </c>
      <c r="I635" s="10">
        <f t="shared" si="80"/>
        <v>1.0422995618477726</v>
      </c>
      <c r="J635" s="4">
        <f t="shared" si="81"/>
        <v>132.01695535637495</v>
      </c>
      <c r="K635" s="4">
        <f t="shared" si="75"/>
        <v>29.678736422907008</v>
      </c>
      <c r="L635" s="42">
        <f>Pressure!Q635</f>
        <v>1.3046843240272523</v>
      </c>
      <c r="M635" s="10">
        <f t="shared" si="76"/>
        <v>0.27637747963786735</v>
      </c>
      <c r="N635" s="10">
        <f t="shared" si="82"/>
        <v>2.5616829820695148</v>
      </c>
    </row>
    <row r="636" spans="3:14">
      <c r="C636" s="4">
        <f>Pressure!AB636*1000000</f>
        <v>1131110.0810100101</v>
      </c>
      <c r="D636" s="78">
        <f>Pressure!I636</f>
        <v>1.1195687429327048E-4</v>
      </c>
      <c r="E636" s="40">
        <f>Pressure!H636</f>
        <v>111.95687429327049</v>
      </c>
      <c r="F636" s="10">
        <f t="shared" si="78"/>
        <v>4.25</v>
      </c>
      <c r="G636" s="4">
        <f t="shared" si="77"/>
        <v>101000</v>
      </c>
      <c r="H636" s="42">
        <f t="shared" si="79"/>
        <v>2.6117976257199214</v>
      </c>
      <c r="I636" s="10">
        <f t="shared" si="80"/>
        <v>1.0422645422987669</v>
      </c>
      <c r="J636" s="4">
        <f t="shared" si="81"/>
        <v>131.98774267512937</v>
      </c>
      <c r="K636" s="4">
        <f t="shared" si="75"/>
        <v>29.672169118998553</v>
      </c>
      <c r="L636" s="42">
        <f>Pressure!Q636</f>
        <v>1.3067777186386107</v>
      </c>
      <c r="M636" s="10">
        <f t="shared" si="76"/>
        <v>0.27633300611622358</v>
      </c>
      <c r="N636" s="10">
        <f t="shared" si="82"/>
        <v>2.5616829820695148</v>
      </c>
    </row>
    <row r="637" spans="3:14">
      <c r="C637" s="4">
        <f>Pressure!AB637*1000000</f>
        <v>1130895.7117280643</v>
      </c>
      <c r="D637" s="78">
        <f>Pressure!I637</f>
        <v>1.1195687429327048E-4</v>
      </c>
      <c r="E637" s="40">
        <f>Pressure!H637</f>
        <v>111.95687429327049</v>
      </c>
      <c r="F637" s="10">
        <f t="shared" si="78"/>
        <v>4.25</v>
      </c>
      <c r="G637" s="4">
        <f t="shared" si="77"/>
        <v>101000</v>
      </c>
      <c r="H637" s="42">
        <f t="shared" si="79"/>
        <v>2.6114493412014461</v>
      </c>
      <c r="I637" s="10">
        <f t="shared" si="80"/>
        <v>1.0422291786517406</v>
      </c>
      <c r="J637" s="4">
        <f t="shared" si="81"/>
        <v>131.95825076038355</v>
      </c>
      <c r="K637" s="4">
        <f t="shared" si="75"/>
        <v>29.665539040596993</v>
      </c>
      <c r="L637" s="42">
        <f>Pressure!Q637</f>
        <v>1.3088712386020092</v>
      </c>
      <c r="M637" s="10">
        <f t="shared" si="76"/>
        <v>0.27628810325814263</v>
      </c>
      <c r="N637" s="10">
        <f t="shared" si="82"/>
        <v>2.5616829820695148</v>
      </c>
    </row>
    <row r="638" spans="3:14">
      <c r="C638" s="4">
        <f>Pressure!AB638*1000000</f>
        <v>1130679.3088442769</v>
      </c>
      <c r="D638" s="78">
        <f>Pressure!I638</f>
        <v>1.1195687429327048E-4</v>
      </c>
      <c r="E638" s="40">
        <f>Pressure!H638</f>
        <v>111.95687429327049</v>
      </c>
      <c r="F638" s="10">
        <f t="shared" si="78"/>
        <v>4.25</v>
      </c>
      <c r="G638" s="4">
        <f t="shared" si="77"/>
        <v>101000</v>
      </c>
      <c r="H638" s="42">
        <f t="shared" si="79"/>
        <v>2.6110977409538818</v>
      </c>
      <c r="I638" s="10">
        <f t="shared" si="80"/>
        <v>1.0421934707139746</v>
      </c>
      <c r="J638" s="4">
        <f t="shared" si="81"/>
        <v>131.9284796780461</v>
      </c>
      <c r="K638" s="4">
        <f t="shared" si="75"/>
        <v>29.658846202519246</v>
      </c>
      <c r="L638" s="42">
        <f>Pressure!Q638</f>
        <v>1.310964885149682</v>
      </c>
      <c r="M638" s="10">
        <f t="shared" si="76"/>
        <v>0.27624277107954792</v>
      </c>
      <c r="N638" s="10">
        <f t="shared" si="82"/>
        <v>2.5616829820695148</v>
      </c>
    </row>
    <row r="639" spans="3:14">
      <c r="C639" s="4">
        <f>Pressure!AB639*1000000</f>
        <v>1130460.8727171128</v>
      </c>
      <c r="D639" s="78">
        <f>Pressure!I639</f>
        <v>1.1195687429327048E-4</v>
      </c>
      <c r="E639" s="40">
        <f>Pressure!H639</f>
        <v>111.95687429327049</v>
      </c>
      <c r="F639" s="10">
        <f t="shared" si="78"/>
        <v>4.25</v>
      </c>
      <c r="G639" s="4">
        <f t="shared" si="77"/>
        <v>101000</v>
      </c>
      <c r="H639" s="42">
        <f t="shared" si="79"/>
        <v>2.6107428252246154</v>
      </c>
      <c r="I639" s="10">
        <f t="shared" si="80"/>
        <v>1.0421574182908795</v>
      </c>
      <c r="J639" s="4">
        <f t="shared" si="81"/>
        <v>131.8984294947274</v>
      </c>
      <c r="K639" s="4">
        <f t="shared" si="75"/>
        <v>29.652090619739983</v>
      </c>
      <c r="L639" s="42">
        <f>Pressure!Q639</f>
        <v>1.3130586595145688</v>
      </c>
      <c r="M639" s="10">
        <f t="shared" si="76"/>
        <v>0.27619700959663307</v>
      </c>
      <c r="N639" s="10">
        <f t="shared" si="82"/>
        <v>2.5616829820695148</v>
      </c>
    </row>
    <row r="640" spans="3:14">
      <c r="C640" s="4">
        <f>Pressure!AB640*1000000</f>
        <v>1130240.4037089783</v>
      </c>
      <c r="D640" s="78">
        <f>Pressure!I640</f>
        <v>1.1195687429327048E-4</v>
      </c>
      <c r="E640" s="40">
        <f>Pressure!H640</f>
        <v>111.95687429327049</v>
      </c>
      <c r="F640" s="10">
        <f t="shared" si="78"/>
        <v>4.25</v>
      </c>
      <c r="G640" s="4">
        <f t="shared" si="77"/>
        <v>101000</v>
      </c>
      <c r="H640" s="42">
        <f t="shared" si="79"/>
        <v>2.6103845942642558</v>
      </c>
      <c r="I640" s="10">
        <f t="shared" si="80"/>
        <v>1.0421210211859968</v>
      </c>
      <c r="J640" s="4">
        <f t="shared" si="81"/>
        <v>131.8681002777449</v>
      </c>
      <c r="K640" s="4">
        <f t="shared" si="75"/>
        <v>29.645272307392855</v>
      </c>
      <c r="L640" s="42">
        <f>Pressure!Q640</f>
        <v>1.3151525629303213</v>
      </c>
      <c r="M640" s="10">
        <f t="shared" si="76"/>
        <v>0.27615081882588838</v>
      </c>
      <c r="N640" s="10">
        <f t="shared" si="82"/>
        <v>2.5616829820695148</v>
      </c>
    </row>
    <row r="641" spans="3:14">
      <c r="C641" s="4">
        <f>Pressure!AB641*1000000</f>
        <v>1130017.9021862261</v>
      </c>
      <c r="D641" s="78">
        <f>Pressure!I641</f>
        <v>1.1195687429327048E-4</v>
      </c>
      <c r="E641" s="40">
        <f>Pressure!H641</f>
        <v>111.95687429327049</v>
      </c>
      <c r="F641" s="10">
        <f t="shared" si="78"/>
        <v>4.25</v>
      </c>
      <c r="G641" s="4">
        <f t="shared" si="77"/>
        <v>101000</v>
      </c>
      <c r="H641" s="42">
        <f t="shared" si="79"/>
        <v>2.6100230483266516</v>
      </c>
      <c r="I641" s="10">
        <f t="shared" si="80"/>
        <v>1.0420842792009994</v>
      </c>
      <c r="J641" s="4">
        <f t="shared" si="81"/>
        <v>131.83749209512419</v>
      </c>
      <c r="K641" s="4">
        <f t="shared" si="75"/>
        <v>29.638391280770691</v>
      </c>
      <c r="L641" s="42">
        <f>Pressure!Q641</f>
        <v>1.3172465966313101</v>
      </c>
      <c r="M641" s="10">
        <f t="shared" si="76"/>
        <v>0.27610419878398917</v>
      </c>
      <c r="N641" s="10">
        <f t="shared" si="82"/>
        <v>2.5616829820695148</v>
      </c>
    </row>
    <row r="642" spans="3:14">
      <c r="C642" s="4">
        <f>Pressure!AB642*1000000</f>
        <v>1129793.3685191134</v>
      </c>
      <c r="D642" s="78">
        <f>Pressure!I642</f>
        <v>1.1195687429327048E-4</v>
      </c>
      <c r="E642" s="40">
        <f>Pressure!H642</f>
        <v>111.95687429327049</v>
      </c>
      <c r="F642" s="10">
        <f t="shared" si="78"/>
        <v>4.25</v>
      </c>
      <c r="G642" s="4">
        <f t="shared" si="77"/>
        <v>101000</v>
      </c>
      <c r="H642" s="42">
        <f t="shared" si="79"/>
        <v>2.6096581876688147</v>
      </c>
      <c r="I642" s="10">
        <f t="shared" si="80"/>
        <v>1.0420471921356789</v>
      </c>
      <c r="J642" s="4">
        <f t="shared" si="81"/>
        <v>131.80660501559288</v>
      </c>
      <c r="K642" s="4">
        <f t="shared" si="75"/>
        <v>29.631447555324151</v>
      </c>
      <c r="L642" s="42">
        <f>Pressure!Q642</f>
        <v>1.3193407618526316</v>
      </c>
      <c r="M642" s="10">
        <f t="shared" si="76"/>
        <v>0.27605714948799298</v>
      </c>
      <c r="N642" s="10">
        <f t="shared" si="82"/>
        <v>2.5616829820695148</v>
      </c>
    </row>
    <row r="643" spans="3:14">
      <c r="C643" s="4">
        <f>Pressure!AB643*1000000</f>
        <v>1129566.8030818519</v>
      </c>
      <c r="D643" s="78">
        <f>Pressure!I643</f>
        <v>1.1195687429327048E-4</v>
      </c>
      <c r="E643" s="40">
        <f>Pressure!H643</f>
        <v>111.95687429327049</v>
      </c>
      <c r="F643" s="10">
        <f t="shared" si="78"/>
        <v>4.25</v>
      </c>
      <c r="G643" s="4">
        <f t="shared" si="77"/>
        <v>101000</v>
      </c>
      <c r="H643" s="42">
        <f t="shared" si="79"/>
        <v>2.6092900125510043</v>
      </c>
      <c r="I643" s="10">
        <f t="shared" si="80"/>
        <v>1.0420097597879519</v>
      </c>
      <c r="J643" s="4">
        <f t="shared" si="81"/>
        <v>131.77543910858788</v>
      </c>
      <c r="K643" s="4">
        <f t="shared" si="75"/>
        <v>29.62444114666334</v>
      </c>
      <c r="L643" s="42">
        <f>Pressure!Q643</f>
        <v>1.3214350598301148</v>
      </c>
      <c r="M643" s="10">
        <f t="shared" si="76"/>
        <v>0.27600967095507606</v>
      </c>
      <c r="N643" s="10">
        <f t="shared" si="82"/>
        <v>2.5616829820695148</v>
      </c>
    </row>
    <row r="644" spans="3:14">
      <c r="C644" s="4">
        <f>Pressure!AB644*1000000</f>
        <v>1129338.2062525968</v>
      </c>
      <c r="D644" s="78">
        <f>Pressure!I644</f>
        <v>1.1195687429327048E-4</v>
      </c>
      <c r="E644" s="40">
        <f>Pressure!H644</f>
        <v>111.95687429327049</v>
      </c>
      <c r="F644" s="10">
        <f t="shared" si="78"/>
        <v>4.25</v>
      </c>
      <c r="G644" s="4">
        <f t="shared" si="77"/>
        <v>101000</v>
      </c>
      <c r="H644" s="42">
        <f t="shared" si="79"/>
        <v>2.6089185232367136</v>
      </c>
      <c r="I644" s="10">
        <f t="shared" si="80"/>
        <v>1.0419719819538533</v>
      </c>
      <c r="J644" s="4">
        <f t="shared" si="81"/>
        <v>131.74399444425356</v>
      </c>
      <c r="K644" s="4">
        <f t="shared" si="75"/>
        <v>29.61737207055743</v>
      </c>
      <c r="L644" s="42">
        <f>Pressure!Q644</f>
        <v>1.323529491800328</v>
      </c>
      <c r="M644" s="10">
        <f t="shared" si="76"/>
        <v>0.27596176320277144</v>
      </c>
      <c r="N644" s="10">
        <f t="shared" si="82"/>
        <v>2.5616829820695148</v>
      </c>
    </row>
    <row r="645" spans="3:14">
      <c r="C645" s="4">
        <f>Pressure!AB645*1000000</f>
        <v>1129107.5784134131</v>
      </c>
      <c r="D645" s="78">
        <f>Pressure!I645</f>
        <v>1.1195687429327048E-4</v>
      </c>
      <c r="E645" s="40">
        <f>Pressure!H645</f>
        <v>111.95687429327049</v>
      </c>
      <c r="F645" s="10">
        <f t="shared" si="78"/>
        <v>4.25</v>
      </c>
      <c r="G645" s="4">
        <f t="shared" si="77"/>
        <v>101000</v>
      </c>
      <c r="H645" s="42">
        <f t="shared" si="79"/>
        <v>2.6085437199926056</v>
      </c>
      <c r="I645" s="10">
        <f t="shared" si="80"/>
        <v>1.0419338584275297</v>
      </c>
      <c r="J645" s="4">
        <f t="shared" si="81"/>
        <v>131.71227109343758</v>
      </c>
      <c r="K645" s="4">
        <f t="shared" si="75"/>
        <v>29.610240342933675</v>
      </c>
      <c r="L645" s="42">
        <f>Pressure!Q645</f>
        <v>1.3256240590005863</v>
      </c>
      <c r="M645" s="10">
        <f t="shared" si="76"/>
        <v>0.27591342624890203</v>
      </c>
      <c r="N645" s="10">
        <f t="shared" si="82"/>
        <v>2.5616829820695148</v>
      </c>
    </row>
    <row r="646" spans="3:14">
      <c r="C646" s="4">
        <f>Pressure!AB646*1000000</f>
        <v>1128874.9199503381</v>
      </c>
      <c r="D646" s="78">
        <f>Pressure!I646</f>
        <v>1.1195687429327048E-4</v>
      </c>
      <c r="E646" s="40">
        <f>Pressure!H646</f>
        <v>111.95687429327049</v>
      </c>
      <c r="F646" s="10">
        <f t="shared" si="78"/>
        <v>4.25</v>
      </c>
      <c r="G646" s="4">
        <f t="shared" si="77"/>
        <v>101000</v>
      </c>
      <c r="H646" s="42">
        <f t="shared" si="79"/>
        <v>2.6081656030886222</v>
      </c>
      <c r="I646" s="10">
        <f t="shared" si="80"/>
        <v>1.0418953890012428</v>
      </c>
      <c r="J646" s="4">
        <f t="shared" si="81"/>
        <v>131.68026912769901</v>
      </c>
      <c r="K646" s="4">
        <f t="shared" si="75"/>
        <v>29.60304597987928</v>
      </c>
      <c r="L646" s="42">
        <f>Pressure!Q646</f>
        <v>1.3277187626689577</v>
      </c>
      <c r="M646" s="10">
        <f t="shared" si="76"/>
        <v>0.27586466011143673</v>
      </c>
      <c r="N646" s="10">
        <f t="shared" si="82"/>
        <v>2.5616829820695148</v>
      </c>
    </row>
    <row r="647" spans="3:14">
      <c r="C647" s="4">
        <f>Pressure!AB647*1000000</f>
        <v>1128640.2312533562</v>
      </c>
      <c r="D647" s="78">
        <f>Pressure!I647</f>
        <v>1.1195687429327048E-4</v>
      </c>
      <c r="E647" s="40">
        <f>Pressure!H647</f>
        <v>111.95687429327049</v>
      </c>
      <c r="F647" s="10">
        <f t="shared" si="78"/>
        <v>4.25</v>
      </c>
      <c r="G647" s="4">
        <f t="shared" si="77"/>
        <v>101000</v>
      </c>
      <c r="H647" s="42">
        <f t="shared" si="79"/>
        <v>2.6077841727979427</v>
      </c>
      <c r="I647" s="10">
        <f t="shared" si="80"/>
        <v>1.0418565734653649</v>
      </c>
      <c r="J647" s="4">
        <f t="shared" si="81"/>
        <v>131.64798861930535</v>
      </c>
      <c r="K647" s="4">
        <f t="shared" si="75"/>
        <v>29.5957889976407</v>
      </c>
      <c r="L647" s="42">
        <f>Pressure!Q647</f>
        <v>1.3298136040442703</v>
      </c>
      <c r="M647" s="10">
        <f t="shared" si="76"/>
        <v>0.27581546480869917</v>
      </c>
      <c r="N647" s="10">
        <f t="shared" si="82"/>
        <v>2.5616829820695148</v>
      </c>
    </row>
    <row r="648" spans="3:14">
      <c r="C648" s="4">
        <f>Pressure!AB648*1000000</f>
        <v>1128403.5127163613</v>
      </c>
      <c r="D648" s="78">
        <f>Pressure!I648</f>
        <v>1.1195687429327048E-4</v>
      </c>
      <c r="E648" s="40">
        <f>Pressure!H648</f>
        <v>111.95687429327049</v>
      </c>
      <c r="F648" s="10">
        <f t="shared" si="78"/>
        <v>4.25</v>
      </c>
      <c r="G648" s="4">
        <f t="shared" si="77"/>
        <v>101000</v>
      </c>
      <c r="H648" s="42">
        <f t="shared" si="79"/>
        <v>2.6073994293969167</v>
      </c>
      <c r="I648" s="10">
        <f t="shared" si="80"/>
        <v>1.0418174116083672</v>
      </c>
      <c r="J648" s="4">
        <f t="shared" si="81"/>
        <v>131.61542964122714</v>
      </c>
      <c r="K648" s="4">
        <f t="shared" si="75"/>
        <v>29.588469412622441</v>
      </c>
      <c r="L648" s="42">
        <f>Pressure!Q648</f>
        <v>1.3319085843661196</v>
      </c>
      <c r="M648" s="10">
        <f t="shared" si="76"/>
        <v>0.27576584035929774</v>
      </c>
      <c r="N648" s="10">
        <f t="shared" si="82"/>
        <v>2.5616829820695148</v>
      </c>
    </row>
    <row r="649" spans="3:14">
      <c r="C649" s="4">
        <f>Pressure!AB649*1000000</f>
        <v>1128164.7647372307</v>
      </c>
      <c r="D649" s="78">
        <f>Pressure!I649</f>
        <v>1.1195687429327048E-4</v>
      </c>
      <c r="E649" s="40">
        <f>Pressure!H649</f>
        <v>111.95687429327049</v>
      </c>
      <c r="F649" s="10">
        <f t="shared" si="78"/>
        <v>4.25</v>
      </c>
      <c r="G649" s="4">
        <f t="shared" si="77"/>
        <v>101000</v>
      </c>
      <c r="H649" s="42">
        <f t="shared" si="79"/>
        <v>2.6070113731651907</v>
      </c>
      <c r="I649" s="10">
        <f t="shared" si="80"/>
        <v>1.0417779032168293</v>
      </c>
      <c r="J649" s="4">
        <f t="shared" si="81"/>
        <v>131.58259226714821</v>
      </c>
      <c r="K649" s="4">
        <f t="shared" si="75"/>
        <v>29.581087241389376</v>
      </c>
      <c r="L649" s="42">
        <f>Pressure!Q649</f>
        <v>1.3340037048748747</v>
      </c>
      <c r="M649" s="10">
        <f t="shared" si="76"/>
        <v>0.27571578678201292</v>
      </c>
      <c r="N649" s="10">
        <f t="shared" si="82"/>
        <v>2.5616829820695148</v>
      </c>
    </row>
    <row r="650" spans="3:14">
      <c r="C650" s="4">
        <f>Pressure!AB650*1000000</f>
        <v>1127923.9877177847</v>
      </c>
      <c r="D650" s="78">
        <f>Pressure!I650</f>
        <v>1.1195687429327048E-4</v>
      </c>
      <c r="E650" s="40">
        <f>Pressure!H650</f>
        <v>111.95687429327049</v>
      </c>
      <c r="F650" s="10">
        <f t="shared" si="78"/>
        <v>4.25</v>
      </c>
      <c r="G650" s="4">
        <f t="shared" si="77"/>
        <v>101000</v>
      </c>
      <c r="H650" s="42">
        <f t="shared" si="79"/>
        <v>2.606620004385638</v>
      </c>
      <c r="I650" s="10">
        <f t="shared" si="80"/>
        <v>1.0417380480754288</v>
      </c>
      <c r="J650" s="4">
        <f t="shared" si="81"/>
        <v>131.5494765714603</v>
      </c>
      <c r="K650" s="4">
        <f t="shared" si="75"/>
        <v>29.573642500665507</v>
      </c>
      <c r="L650" s="42">
        <f>Pressure!Q650</f>
        <v>1.3360989668116858</v>
      </c>
      <c r="M650" s="10">
        <f t="shared" si="76"/>
        <v>0.2756653040959457</v>
      </c>
      <c r="N650" s="10">
        <f t="shared" si="82"/>
        <v>2.5616829820695148</v>
      </c>
    </row>
    <row r="651" spans="3:14">
      <c r="C651" s="4">
        <f>Pressure!AB651*1000000</f>
        <v>1127681.1820637558</v>
      </c>
      <c r="D651" s="78">
        <f>Pressure!I651</f>
        <v>1.1195687429327048E-4</v>
      </c>
      <c r="E651" s="40">
        <f>Pressure!H651</f>
        <v>111.95687429327049</v>
      </c>
      <c r="F651" s="10">
        <f t="shared" si="78"/>
        <v>4.25</v>
      </c>
      <c r="G651" s="4">
        <f t="shared" si="77"/>
        <v>101000</v>
      </c>
      <c r="H651" s="42">
        <f t="shared" si="79"/>
        <v>2.6062253233443129</v>
      </c>
      <c r="I651" s="10">
        <f t="shared" si="80"/>
        <v>1.0416978459669315</v>
      </c>
      <c r="J651" s="4">
        <f t="shared" si="81"/>
        <v>131.51608262925862</v>
      </c>
      <c r="K651" s="4">
        <f t="shared" si="75"/>
        <v>29.566135207332994</v>
      </c>
      <c r="L651" s="42">
        <f>Pressure!Q651</f>
        <v>1.338194371418491</v>
      </c>
      <c r="M651" s="10">
        <f t="shared" si="76"/>
        <v>0.27561439232047691</v>
      </c>
      <c r="N651" s="10">
        <f t="shared" si="82"/>
        <v>2.5616829820695148</v>
      </c>
    </row>
    <row r="652" spans="3:14">
      <c r="C652" s="4">
        <f>Pressure!AB652*1000000</f>
        <v>1127436.3481848999</v>
      </c>
      <c r="D652" s="78">
        <f>Pressure!I652</f>
        <v>1.1195687429327048E-4</v>
      </c>
      <c r="E652" s="40">
        <f>Pressure!H652</f>
        <v>111.95687429327049</v>
      </c>
      <c r="F652" s="10">
        <f t="shared" si="78"/>
        <v>4.25</v>
      </c>
      <c r="G652" s="4">
        <f t="shared" si="77"/>
        <v>101000</v>
      </c>
      <c r="H652" s="42">
        <f t="shared" si="79"/>
        <v>2.6058273303306252</v>
      </c>
      <c r="I652" s="10">
        <f t="shared" si="80"/>
        <v>1.0416572966722077</v>
      </c>
      <c r="J652" s="4">
        <f t="shared" si="81"/>
        <v>131.48241051635733</v>
      </c>
      <c r="K652" s="4">
        <f t="shared" si="75"/>
        <v>29.558565378435624</v>
      </c>
      <c r="L652" s="42">
        <f>Pressure!Q652</f>
        <v>1.3402899199380229</v>
      </c>
      <c r="M652" s="10">
        <f t="shared" si="76"/>
        <v>0.27556305147521798</v>
      </c>
      <c r="N652" s="10">
        <f t="shared" si="82"/>
        <v>2.5616829820695148</v>
      </c>
    </row>
    <row r="653" spans="3:14">
      <c r="C653" s="4">
        <f>Pressure!AB653*1000000</f>
        <v>1127189.4864948643</v>
      </c>
      <c r="D653" s="78">
        <f>Pressure!I653</f>
        <v>1.1195687429327048E-4</v>
      </c>
      <c r="E653" s="40">
        <f>Pressure!H653</f>
        <v>111.95687429327049</v>
      </c>
      <c r="F653" s="10">
        <f t="shared" si="78"/>
        <v>4.25</v>
      </c>
      <c r="G653" s="4">
        <f t="shared" si="77"/>
        <v>101000</v>
      </c>
      <c r="H653" s="42">
        <f t="shared" si="79"/>
        <v>2.6054260256371315</v>
      </c>
      <c r="I653" s="10">
        <f t="shared" si="80"/>
        <v>1.0416163999702055</v>
      </c>
      <c r="J653" s="4">
        <f t="shared" si="81"/>
        <v>131.44846030927141</v>
      </c>
      <c r="K653" s="4">
        <f t="shared" si="75"/>
        <v>29.550933031174726</v>
      </c>
      <c r="L653" s="42">
        <f>Pressure!Q653</f>
        <v>1.3423856136138164</v>
      </c>
      <c r="M653" s="10">
        <f t="shared" si="76"/>
        <v>0.27551128158006483</v>
      </c>
      <c r="N653" s="10">
        <f t="shared" si="82"/>
        <v>2.5616829820695148</v>
      </c>
    </row>
    <row r="654" spans="3:14">
      <c r="C654" s="4">
        <f>Pressure!AB654*1000000</f>
        <v>1126940.5974112828</v>
      </c>
      <c r="D654" s="78">
        <f>Pressure!I654</f>
        <v>1.1195687429327048E-4</v>
      </c>
      <c r="E654" s="40">
        <f>Pressure!H654</f>
        <v>111.95687429327049</v>
      </c>
      <c r="F654" s="10">
        <f t="shared" si="78"/>
        <v>4.25</v>
      </c>
      <c r="G654" s="4">
        <f t="shared" si="77"/>
        <v>101000</v>
      </c>
      <c r="H654" s="42">
        <f t="shared" si="79"/>
        <v>2.6050214095596878</v>
      </c>
      <c r="I654" s="10">
        <f t="shared" si="80"/>
        <v>1.0415751556379633</v>
      </c>
      <c r="J654" s="4">
        <f t="shared" si="81"/>
        <v>131.41423208522983</v>
      </c>
      <c r="K654" s="4">
        <f t="shared" si="75"/>
        <v>29.543238182912152</v>
      </c>
      <c r="L654" s="42">
        <f>Pressure!Q654</f>
        <v>1.3444814536902148</v>
      </c>
      <c r="M654" s="10">
        <f t="shared" si="76"/>
        <v>0.27545908265519065</v>
      </c>
      <c r="N654" s="10">
        <f t="shared" si="82"/>
        <v>2.5616829820695148</v>
      </c>
    </row>
    <row r="655" spans="3:14">
      <c r="C655" s="4">
        <f>Pressure!AB655*1000000</f>
        <v>1126689.6813557344</v>
      </c>
      <c r="D655" s="78">
        <f>Pressure!I655</f>
        <v>1.1195687429327048E-4</v>
      </c>
      <c r="E655" s="40">
        <f>Pressure!H655</f>
        <v>111.95687429327049</v>
      </c>
      <c r="F655" s="10">
        <f t="shared" si="78"/>
        <v>4.25</v>
      </c>
      <c r="G655" s="4">
        <f t="shared" si="77"/>
        <v>101000</v>
      </c>
      <c r="H655" s="42">
        <f t="shared" si="79"/>
        <v>2.604613482397379</v>
      </c>
      <c r="I655" s="10">
        <f t="shared" si="80"/>
        <v>1.0415335634505991</v>
      </c>
      <c r="J655" s="4">
        <f t="shared" si="81"/>
        <v>131.37972592216968</v>
      </c>
      <c r="K655" s="4">
        <f t="shared" ref="K655:K718" si="83">J655/4.4482</f>
        <v>29.535480851168941</v>
      </c>
      <c r="L655" s="42">
        <f>Pressure!Q655</f>
        <v>1.3465774414123772</v>
      </c>
      <c r="M655" s="10">
        <f t="shared" ref="M655:M718" si="84">(J655+J654)/2*(L655-L654)</f>
        <v>0.27540645472099351</v>
      </c>
      <c r="N655" s="10">
        <f t="shared" si="82"/>
        <v>2.5616829820695148</v>
      </c>
    </row>
    <row r="656" spans="3:14">
      <c r="C656" s="4">
        <f>Pressure!AB656*1000000</f>
        <v>1126436.7387537807</v>
      </c>
      <c r="D656" s="78">
        <f>Pressure!I656</f>
        <v>1.1195687429327048E-4</v>
      </c>
      <c r="E656" s="40">
        <f>Pressure!H656</f>
        <v>111.95687429327049</v>
      </c>
      <c r="F656" s="10">
        <f t="shared" si="78"/>
        <v>4.25</v>
      </c>
      <c r="G656" s="4">
        <f t="shared" si="77"/>
        <v>101000</v>
      </c>
      <c r="H656" s="42">
        <f t="shared" si="79"/>
        <v>2.6042022444525843</v>
      </c>
      <c r="I656" s="10">
        <f t="shared" si="80"/>
        <v>1.0414916231813116</v>
      </c>
      <c r="J656" s="4">
        <f t="shared" si="81"/>
        <v>131.34494189874164</v>
      </c>
      <c r="K656" s="4">
        <f t="shared" si="83"/>
        <v>29.527661053626556</v>
      </c>
      <c r="L656" s="42">
        <f>Pressure!Q656</f>
        <v>1.3486735780262855</v>
      </c>
      <c r="M656" s="10">
        <f t="shared" si="84"/>
        <v>0.27535339779815188</v>
      </c>
      <c r="N656" s="10">
        <f t="shared" si="82"/>
        <v>2.5616829820695148</v>
      </c>
    </row>
    <row r="657" spans="3:14">
      <c r="C657" s="4">
        <f>Pressure!AB657*1000000</f>
        <v>1126181.7700349395</v>
      </c>
      <c r="D657" s="78">
        <f>Pressure!I657</f>
        <v>1.1195687429327048E-4</v>
      </c>
      <c r="E657" s="40">
        <f>Pressure!H657</f>
        <v>111.95687429327049</v>
      </c>
      <c r="F657" s="10">
        <f t="shared" si="78"/>
        <v>4.25</v>
      </c>
      <c r="G657" s="4">
        <f t="shared" si="77"/>
        <v>101000</v>
      </c>
      <c r="H657" s="42">
        <f t="shared" si="79"/>
        <v>2.6037876960309321</v>
      </c>
      <c r="I657" s="10">
        <f t="shared" si="80"/>
        <v>1.0414493346013747</v>
      </c>
      <c r="J657" s="4">
        <f t="shared" si="81"/>
        <v>131.30988009430624</v>
      </c>
      <c r="K657" s="4">
        <f t="shared" si="83"/>
        <v>29.519778808126038</v>
      </c>
      <c r="L657" s="42">
        <f>Pressure!Q657</f>
        <v>1.3507698647787514</v>
      </c>
      <c r="M657" s="10">
        <f t="shared" si="84"/>
        <v>0.27529991190765379</v>
      </c>
      <c r="N657" s="10">
        <f t="shared" si="82"/>
        <v>2.5616829820695148</v>
      </c>
    </row>
    <row r="658" spans="3:14">
      <c r="C658" s="4">
        <f>Pressure!AB658*1000000</f>
        <v>1125924.7756326853</v>
      </c>
      <c r="D658" s="78">
        <f>Pressure!I658</f>
        <v>1.1195687429327048E-4</v>
      </c>
      <c r="E658" s="40">
        <f>Pressure!H658</f>
        <v>111.95687429327049</v>
      </c>
      <c r="F658" s="10">
        <f t="shared" si="78"/>
        <v>4.25</v>
      </c>
      <c r="G658" s="4">
        <f t="shared" si="77"/>
        <v>101000</v>
      </c>
      <c r="H658" s="42">
        <f t="shared" si="79"/>
        <v>2.6033698374413015</v>
      </c>
      <c r="I658" s="10">
        <f t="shared" si="80"/>
        <v>1.041406697480131</v>
      </c>
      <c r="J658" s="4">
        <f t="shared" si="81"/>
        <v>131.27454058893397</v>
      </c>
      <c r="K658" s="4">
        <f t="shared" si="83"/>
        <v>29.511834132668039</v>
      </c>
      <c r="L658" s="42">
        <f>Pressure!Q658</f>
        <v>1.3528663029174233</v>
      </c>
      <c r="M658" s="10">
        <f t="shared" si="84"/>
        <v>0.27524599707070369</v>
      </c>
      <c r="N658" s="10">
        <f t="shared" si="82"/>
        <v>2.5616829820695148</v>
      </c>
    </row>
    <row r="659" spans="3:14">
      <c r="C659" s="4">
        <f>Pressure!AB659*1000000</f>
        <v>1125665.7559844565</v>
      </c>
      <c r="D659" s="78">
        <f>Pressure!I659</f>
        <v>1.1195687429327048E-4</v>
      </c>
      <c r="E659" s="40">
        <f>Pressure!H659</f>
        <v>111.95687429327049</v>
      </c>
      <c r="F659" s="10">
        <f t="shared" si="78"/>
        <v>4.25</v>
      </c>
      <c r="G659" s="4">
        <f t="shared" si="77"/>
        <v>101000</v>
      </c>
      <c r="H659" s="42">
        <f t="shared" si="79"/>
        <v>2.602948668995833</v>
      </c>
      <c r="I659" s="10">
        <f t="shared" si="80"/>
        <v>1.0413637115849905</v>
      </c>
      <c r="J659" s="4">
        <f t="shared" si="81"/>
        <v>131.23892346340628</v>
      </c>
      <c r="K659" s="4">
        <f t="shared" si="83"/>
        <v>29.50382704541304</v>
      </c>
      <c r="L659" s="42">
        <f>Pressure!Q659</f>
        <v>1.3549628936907934</v>
      </c>
      <c r="M659" s="10">
        <f t="shared" si="84"/>
        <v>0.27519165330877998</v>
      </c>
      <c r="N659" s="10">
        <f t="shared" si="82"/>
        <v>2.5616829820695148</v>
      </c>
    </row>
    <row r="660" spans="3:14">
      <c r="C660" s="4">
        <f>Pressure!AB660*1000000</f>
        <v>1125404.7115316652</v>
      </c>
      <c r="D660" s="78">
        <f>Pressure!I660</f>
        <v>1.1195687429327048E-4</v>
      </c>
      <c r="E660" s="40">
        <f>Pressure!H660</f>
        <v>111.95687429327049</v>
      </c>
      <c r="F660" s="10">
        <f t="shared" si="78"/>
        <v>4.25</v>
      </c>
      <c r="G660" s="4">
        <f t="shared" si="77"/>
        <v>101000</v>
      </c>
      <c r="H660" s="42">
        <f t="shared" si="79"/>
        <v>2.6025241910099446</v>
      </c>
      <c r="I660" s="10">
        <f t="shared" si="80"/>
        <v>1.0413203766814279</v>
      </c>
      <c r="J660" s="4">
        <f t="shared" si="81"/>
        <v>131.20302879921712</v>
      </c>
      <c r="K660" s="4">
        <f t="shared" si="83"/>
        <v>29.495757564681696</v>
      </c>
      <c r="L660" s="42">
        <f>Pressure!Q660</f>
        <v>1.3570596383482052</v>
      </c>
      <c r="M660" s="10">
        <f t="shared" si="84"/>
        <v>0.27513688064369324</v>
      </c>
      <c r="N660" s="10">
        <f t="shared" si="82"/>
        <v>2.5616829820695148</v>
      </c>
    </row>
    <row r="661" spans="3:14">
      <c r="C661" s="4">
        <f>Pressure!AB661*1000000</f>
        <v>1125141.6427197158</v>
      </c>
      <c r="D661" s="78">
        <f>Pressure!I661</f>
        <v>1.1195687429327048E-4</v>
      </c>
      <c r="E661" s="40">
        <f>Pressure!H661</f>
        <v>111.95687429327049</v>
      </c>
      <c r="F661" s="10">
        <f t="shared" si="78"/>
        <v>4.25</v>
      </c>
      <c r="G661" s="4">
        <f t="shared" si="77"/>
        <v>101000</v>
      </c>
      <c r="H661" s="42">
        <f t="shared" si="79"/>
        <v>2.6020964038023617</v>
      </c>
      <c r="I661" s="10">
        <f t="shared" si="80"/>
        <v>1.0412766925329806</v>
      </c>
      <c r="J661" s="4">
        <f t="shared" si="81"/>
        <v>131.1668566785753</v>
      </c>
      <c r="K661" s="4">
        <f t="shared" si="83"/>
        <v>29.487625708955374</v>
      </c>
      <c r="L661" s="42">
        <f>Pressure!Q661</f>
        <v>1.3591565381398596</v>
      </c>
      <c r="M661" s="10">
        <f t="shared" si="84"/>
        <v>0.27508167909738507</v>
      </c>
      <c r="N661" s="10">
        <f t="shared" si="82"/>
        <v>2.5616829820695148</v>
      </c>
    </row>
    <row r="662" spans="3:14">
      <c r="C662" s="4">
        <f>Pressure!AB662*1000000</f>
        <v>1124876.5499979558</v>
      </c>
      <c r="D662" s="78">
        <f>Pressure!I662</f>
        <v>1.1195687429327048E-4</v>
      </c>
      <c r="E662" s="40">
        <f>Pressure!H662</f>
        <v>111.95687429327049</v>
      </c>
      <c r="F662" s="10">
        <f t="shared" si="78"/>
        <v>4.25</v>
      </c>
      <c r="G662" s="4">
        <f t="shared" si="77"/>
        <v>101000</v>
      </c>
      <c r="H662" s="42">
        <f t="shared" si="79"/>
        <v>2.6016653076950389</v>
      </c>
      <c r="I662" s="10">
        <f t="shared" si="80"/>
        <v>1.0412326589012388</v>
      </c>
      <c r="J662" s="4">
        <f t="shared" si="81"/>
        <v>131.13040718439791</v>
      </c>
      <c r="K662" s="4">
        <f t="shared" si="83"/>
        <v>29.479431496874671</v>
      </c>
      <c r="L662" s="42">
        <f>Pressure!Q662</f>
        <v>1.3612535943168231</v>
      </c>
      <c r="M662" s="10">
        <f t="shared" si="84"/>
        <v>0.27502604869224184</v>
      </c>
      <c r="N662" s="10">
        <f t="shared" si="82"/>
        <v>2.5616829820695148</v>
      </c>
    </row>
    <row r="663" spans="3:14">
      <c r="C663" s="4">
        <f>Pressure!AB663*1000000</f>
        <v>1124609.4338197298</v>
      </c>
      <c r="D663" s="78">
        <f>Pressure!I663</f>
        <v>1.1195687429327048E-4</v>
      </c>
      <c r="E663" s="40">
        <f>Pressure!H663</f>
        <v>111.95687429327049</v>
      </c>
      <c r="F663" s="10">
        <f t="shared" si="78"/>
        <v>4.25</v>
      </c>
      <c r="G663" s="4">
        <f t="shared" si="77"/>
        <v>101000</v>
      </c>
      <c r="H663" s="42">
        <f t="shared" si="79"/>
        <v>2.6012309030132466</v>
      </c>
      <c r="I663" s="10">
        <f t="shared" si="80"/>
        <v>1.0411882755458486</v>
      </c>
      <c r="J663" s="4">
        <f t="shared" si="81"/>
        <v>131.09368040031788</v>
      </c>
      <c r="K663" s="4">
        <f t="shared" si="83"/>
        <v>29.471174947241103</v>
      </c>
      <c r="L663" s="42">
        <f>Pressure!Q663</f>
        <v>1.3633508081310339</v>
      </c>
      <c r="M663" s="10">
        <f t="shared" si="84"/>
        <v>0.27496998945074391</v>
      </c>
      <c r="N663" s="10">
        <f t="shared" si="82"/>
        <v>2.5616829820695148</v>
      </c>
    </row>
    <row r="664" spans="3:14">
      <c r="C664" s="4">
        <f>Pressure!AB664*1000000</f>
        <v>1124340.2946423443</v>
      </c>
      <c r="D664" s="78">
        <f>Pressure!I664</f>
        <v>1.1195687429327048E-4</v>
      </c>
      <c r="E664" s="40">
        <f>Pressure!H664</f>
        <v>111.95687429327049</v>
      </c>
      <c r="F664" s="10">
        <f t="shared" si="78"/>
        <v>4.25</v>
      </c>
      <c r="G664" s="4">
        <f t="shared" si="77"/>
        <v>101000</v>
      </c>
      <c r="H664" s="42">
        <f t="shared" si="79"/>
        <v>2.6007931900855117</v>
      </c>
      <c r="I664" s="10">
        <f t="shared" si="80"/>
        <v>1.0411435422245021</v>
      </c>
      <c r="J664" s="4">
        <f t="shared" si="81"/>
        <v>131.0566764106789</v>
      </c>
      <c r="K664" s="4">
        <f t="shared" si="83"/>
        <v>29.462856079015985</v>
      </c>
      <c r="L664" s="42">
        <f>Pressure!Q664</f>
        <v>1.3654481808353096</v>
      </c>
      <c r="M664" s="10">
        <f t="shared" si="84"/>
        <v>0.27491350139575726</v>
      </c>
      <c r="N664" s="10">
        <f t="shared" si="82"/>
        <v>2.5616829820695148</v>
      </c>
    </row>
    <row r="665" spans="3:14">
      <c r="C665" s="4">
        <f>Pressure!AB665*1000000</f>
        <v>1124069.132927109</v>
      </c>
      <c r="D665" s="78">
        <f>Pressure!I665</f>
        <v>1.1195687429327048E-4</v>
      </c>
      <c r="E665" s="40">
        <f>Pressure!H665</f>
        <v>111.95687429327049</v>
      </c>
      <c r="F665" s="10">
        <f t="shared" si="78"/>
        <v>4.25</v>
      </c>
      <c r="G665" s="4">
        <f t="shared" si="77"/>
        <v>101000</v>
      </c>
      <c r="H665" s="42">
        <f t="shared" si="79"/>
        <v>2.6003521692436888</v>
      </c>
      <c r="I665" s="10">
        <f t="shared" si="80"/>
        <v>1.0410984586929413</v>
      </c>
      <c r="J665" s="4">
        <f t="shared" si="81"/>
        <v>131.01939530054145</v>
      </c>
      <c r="K665" s="4">
        <f t="shared" si="83"/>
        <v>29.454474911321761</v>
      </c>
      <c r="L665" s="42">
        <f>Pressure!Q665</f>
        <v>1.3675457136833542</v>
      </c>
      <c r="M665" s="10">
        <f t="shared" si="84"/>
        <v>0.27485658455038742</v>
      </c>
      <c r="N665" s="10">
        <f t="shared" si="82"/>
        <v>2.5616829820695148</v>
      </c>
    </row>
    <row r="666" spans="3:14">
      <c r="C666" s="4">
        <f>Pressure!AB666*1000000</f>
        <v>1123795.9491392884</v>
      </c>
      <c r="D666" s="78">
        <f>Pressure!I666</f>
        <v>1.1195687429327048E-4</v>
      </c>
      <c r="E666" s="40">
        <f>Pressure!H666</f>
        <v>111.95687429327049</v>
      </c>
      <c r="F666" s="10">
        <f t="shared" si="78"/>
        <v>4.25</v>
      </c>
      <c r="G666" s="4">
        <f t="shared" si="77"/>
        <v>101000</v>
      </c>
      <c r="H666" s="42">
        <f t="shared" si="79"/>
        <v>2.5999078408228762</v>
      </c>
      <c r="I666" s="10">
        <f t="shared" si="80"/>
        <v>1.0410530247049443</v>
      </c>
      <c r="J666" s="4">
        <f t="shared" si="81"/>
        <v>130.98183715567592</v>
      </c>
      <c r="K666" s="4">
        <f t="shared" si="83"/>
        <v>29.446031463440477</v>
      </c>
      <c r="L666" s="42">
        <f>Pressure!Q666</f>
        <v>1.3696434079297652</v>
      </c>
      <c r="M666" s="10">
        <f t="shared" si="84"/>
        <v>0.27479923893800451</v>
      </c>
      <c r="N666" s="10">
        <f t="shared" si="82"/>
        <v>2.5616829820695148</v>
      </c>
    </row>
    <row r="667" spans="3:14">
      <c r="C667" s="4">
        <f>Pressure!AB667*1000000</f>
        <v>1123520.743748164</v>
      </c>
      <c r="D667" s="78">
        <f>Pressure!I667</f>
        <v>1.1195687429327048E-4</v>
      </c>
      <c r="E667" s="40">
        <f>Pressure!H667</f>
        <v>111.95687429327049</v>
      </c>
      <c r="F667" s="10">
        <f t="shared" si="78"/>
        <v>4.25</v>
      </c>
      <c r="G667" s="4">
        <f t="shared" si="77"/>
        <v>101000</v>
      </c>
      <c r="H667" s="42">
        <f t="shared" si="79"/>
        <v>2.5994602051615239</v>
      </c>
      <c r="I667" s="10">
        <f t="shared" si="80"/>
        <v>1.0410072400123327</v>
      </c>
      <c r="J667" s="4">
        <f t="shared" si="81"/>
        <v>130.94400206257143</v>
      </c>
      <c r="K667" s="4">
        <f t="shared" si="83"/>
        <v>29.437525754815752</v>
      </c>
      <c r="L667" s="42">
        <f>Pressure!Q667</f>
        <v>1.3717412648300407</v>
      </c>
      <c r="M667" s="10">
        <f t="shared" si="84"/>
        <v>0.27474146458221504</v>
      </c>
      <c r="N667" s="10">
        <f t="shared" si="82"/>
        <v>2.5616829820695148</v>
      </c>
    </row>
    <row r="668" spans="3:14">
      <c r="C668" s="4">
        <f>Pressure!AB668*1000000</f>
        <v>1123243.5172269782</v>
      </c>
      <c r="D668" s="78">
        <f>Pressure!I668</f>
        <v>1.1195687429327048E-4</v>
      </c>
      <c r="E668" s="40">
        <f>Pressure!H668</f>
        <v>111.95687429327049</v>
      </c>
      <c r="F668" s="10">
        <f t="shared" si="78"/>
        <v>4.25</v>
      </c>
      <c r="G668" s="4">
        <f t="shared" ref="G668:G731" si="85">IF(C668/(1+(k-1)/2*N668^2)^(k/(k-1))&lt;patm*1000000,patm*1000000,C668/(1+(k-1)/2*N668^2)^(k/(k-1)))</f>
        <v>101000</v>
      </c>
      <c r="H668" s="42">
        <f t="shared" si="79"/>
        <v>2.5990092626013368</v>
      </c>
      <c r="I668" s="10">
        <f t="shared" si="80"/>
        <v>1.0409611043649567</v>
      </c>
      <c r="J668" s="4">
        <f t="shared" si="81"/>
        <v>130.9058901084278</v>
      </c>
      <c r="K668" s="4">
        <f t="shared" si="83"/>
        <v>29.428957805050988</v>
      </c>
      <c r="L668" s="42">
        <f>Pressure!Q668</f>
        <v>1.3738392856405865</v>
      </c>
      <c r="M668" s="10">
        <f t="shared" si="84"/>
        <v>0.27468326150697636</v>
      </c>
      <c r="N668" s="10">
        <f t="shared" si="82"/>
        <v>2.5616829820695148</v>
      </c>
    </row>
    <row r="669" spans="3:14">
      <c r="C669" s="4">
        <f>Pressure!AB669*1000000</f>
        <v>1122964.2700529783</v>
      </c>
      <c r="D669" s="78">
        <f>Pressure!I669</f>
        <v>1.1195687429327048E-4</v>
      </c>
      <c r="E669" s="40">
        <f>Pressure!H669</f>
        <v>111.95687429327049</v>
      </c>
      <c r="F669" s="10">
        <f t="shared" ref="F669:F732" si="86">aexit/E669</f>
        <v>4.25</v>
      </c>
      <c r="G669" s="4">
        <f t="shared" si="85"/>
        <v>101000</v>
      </c>
      <c r="H669" s="42">
        <f t="shared" ref="H669:H732" si="87">1/(((k+1)/2)^(1/(k-1))*(patm*1000000/C669)^(1/k)*SQRT((k+1)/(k-1)*(1-(patm*1000000/C669)^((k-1)/k))))</f>
        <v>2.5985550134873452</v>
      </c>
      <c r="I669" s="10">
        <f t="shared" ref="I669:I732" si="88">etanoz*SQRT(2*k^2/(k-1)*(2/(k+1))^((k+1)/(k-1))*(1-(G669/C669)^((k-1)/k)))+(G669-patm*1000000)/C669*(aexit/E669)</f>
        <v>1.0409146175106998</v>
      </c>
      <c r="J669" s="4">
        <f t="shared" ref="J669:J732" si="89">I669*D669*C669</f>
        <v>130.86750138116221</v>
      </c>
      <c r="K669" s="4">
        <f t="shared" si="83"/>
        <v>29.420327633910844</v>
      </c>
      <c r="L669" s="42">
        <f>Pressure!Q669</f>
        <v>1.3759374716187236</v>
      </c>
      <c r="M669" s="10">
        <f t="shared" si="84"/>
        <v>0.27462462973641866</v>
      </c>
      <c r="N669" s="10">
        <f t="shared" si="82"/>
        <v>2.5616829820695148</v>
      </c>
    </row>
    <row r="670" spans="3:14">
      <c r="C670" s="4">
        <f>Pressure!AB670*1000000</f>
        <v>1122683.0027073766</v>
      </c>
      <c r="D670" s="78">
        <f>Pressure!I670</f>
        <v>1.1195687429327048E-4</v>
      </c>
      <c r="E670" s="40">
        <f>Pressure!H670</f>
        <v>111.95687429327049</v>
      </c>
      <c r="F670" s="10">
        <f t="shared" si="86"/>
        <v>4.25</v>
      </c>
      <c r="G670" s="4">
        <f t="shared" si="85"/>
        <v>101000</v>
      </c>
      <c r="H670" s="42">
        <f t="shared" si="87"/>
        <v>2.5980974581678504</v>
      </c>
      <c r="I670" s="10">
        <f t="shared" si="88"/>
        <v>1.0408677791954664</v>
      </c>
      <c r="J670" s="4">
        <f t="shared" si="89"/>
        <v>130.8288359694032</v>
      </c>
      <c r="K670" s="4">
        <f t="shared" si="83"/>
        <v>29.411635261319905</v>
      </c>
      <c r="L670" s="42">
        <f>Pressure!Q670</f>
        <v>1.3780358240226951</v>
      </c>
      <c r="M670" s="10">
        <f t="shared" si="84"/>
        <v>0.27456556929504683</v>
      </c>
      <c r="N670" s="10">
        <f t="shared" ref="N670:N733" si="90">N669-1/834*(me-mef)</f>
        <v>2.5616829820695148</v>
      </c>
    </row>
    <row r="671" spans="3:14">
      <c r="C671" s="4">
        <f>Pressure!AB671*1000000</f>
        <v>1122399.7156754369</v>
      </c>
      <c r="D671" s="78">
        <f>Pressure!I671</f>
        <v>1.1195687429327048E-4</v>
      </c>
      <c r="E671" s="40">
        <f>Pressure!H671</f>
        <v>111.95687429327049</v>
      </c>
      <c r="F671" s="10">
        <f t="shared" si="86"/>
        <v>4.25</v>
      </c>
      <c r="G671" s="4">
        <f t="shared" si="85"/>
        <v>101000</v>
      </c>
      <c r="H671" s="42">
        <f t="shared" si="87"/>
        <v>2.5976365969945463</v>
      </c>
      <c r="I671" s="10">
        <f t="shared" si="88"/>
        <v>1.0408205891631928</v>
      </c>
      <c r="J671" s="4">
        <f t="shared" si="89"/>
        <v>130.78989396250293</v>
      </c>
      <c r="K671" s="4">
        <f t="shared" si="83"/>
        <v>29.402880707365437</v>
      </c>
      <c r="L671" s="42">
        <f>Pressure!Q671</f>
        <v>1.3801343441116731</v>
      </c>
      <c r="M671" s="10">
        <f t="shared" si="84"/>
        <v>0.27450608020751271</v>
      </c>
      <c r="N671" s="10">
        <f t="shared" si="90"/>
        <v>2.5616829820695148</v>
      </c>
    </row>
    <row r="672" spans="3:14">
      <c r="C672" s="4">
        <f>Pressure!AB672*1000000</f>
        <v>1122114.4094463515</v>
      </c>
      <c r="D672" s="78">
        <f>Pressure!I672</f>
        <v>1.1195687429327048E-4</v>
      </c>
      <c r="E672" s="40">
        <f>Pressure!H672</f>
        <v>111.95687429327049</v>
      </c>
      <c r="F672" s="10">
        <f t="shared" si="86"/>
        <v>4.25</v>
      </c>
      <c r="G672" s="4">
        <f t="shared" si="85"/>
        <v>101000</v>
      </c>
      <c r="H672" s="42">
        <f t="shared" si="87"/>
        <v>2.5971724303223427</v>
      </c>
      <c r="I672" s="10">
        <f t="shared" si="88"/>
        <v>1.0407730471558214</v>
      </c>
      <c r="J672" s="4">
        <f t="shared" si="89"/>
        <v>130.75067545052019</v>
      </c>
      <c r="K672" s="4">
        <f t="shared" si="83"/>
        <v>29.394063992293557</v>
      </c>
      <c r="L672" s="42">
        <f>Pressure!Q672</f>
        <v>1.3822330331457671</v>
      </c>
      <c r="M672" s="10">
        <f t="shared" si="84"/>
        <v>0.27444616249889792</v>
      </c>
      <c r="N672" s="10">
        <f t="shared" si="90"/>
        <v>2.5616829820695148</v>
      </c>
    </row>
    <row r="673" spans="3:14">
      <c r="C673" s="4">
        <f>Pressure!AB673*1000000</f>
        <v>1121827.0845133567</v>
      </c>
      <c r="D673" s="78">
        <f>Pressure!I673</f>
        <v>1.1195687429327048E-4</v>
      </c>
      <c r="E673" s="40">
        <f>Pressure!H673</f>
        <v>111.95687429327049</v>
      </c>
      <c r="F673" s="10">
        <f t="shared" si="86"/>
        <v>4.25</v>
      </c>
      <c r="G673" s="4">
        <f t="shared" si="85"/>
        <v>101000</v>
      </c>
      <c r="H673" s="42">
        <f t="shared" si="87"/>
        <v>2.5967049585095312</v>
      </c>
      <c r="I673" s="10">
        <f t="shared" si="88"/>
        <v>1.0407251529133159</v>
      </c>
      <c r="J673" s="4">
        <f t="shared" si="89"/>
        <v>130.71118052423631</v>
      </c>
      <c r="K673" s="4">
        <f t="shared" si="83"/>
        <v>29.385185136512817</v>
      </c>
      <c r="L673" s="42">
        <f>Pressure!Q673</f>
        <v>1.3843318923860295</v>
      </c>
      <c r="M673" s="10">
        <f t="shared" si="84"/>
        <v>0.27438581619439112</v>
      </c>
      <c r="N673" s="10">
        <f t="shared" si="90"/>
        <v>2.5616829820695148</v>
      </c>
    </row>
    <row r="674" spans="3:14">
      <c r="C674" s="4">
        <f>Pressure!AB674*1000000</f>
        <v>1121537.7413736768</v>
      </c>
      <c r="D674" s="78">
        <f>Pressure!I674</f>
        <v>1.1195687429327048E-4</v>
      </c>
      <c r="E674" s="40">
        <f>Pressure!H674</f>
        <v>111.95687429327049</v>
      </c>
      <c r="F674" s="10">
        <f t="shared" si="86"/>
        <v>4.25</v>
      </c>
      <c r="G674" s="4">
        <f t="shared" si="85"/>
        <v>101000</v>
      </c>
      <c r="H674" s="42">
        <f t="shared" si="87"/>
        <v>2.5962341819177102</v>
      </c>
      <c r="I674" s="10">
        <f t="shared" si="88"/>
        <v>1.0406769061736481</v>
      </c>
      <c r="J674" s="4">
        <f t="shared" si="89"/>
        <v>130.67140927514757</v>
      </c>
      <c r="K674" s="4">
        <f t="shared" si="83"/>
        <v>29.376244160592503</v>
      </c>
      <c r="L674" s="42">
        <f>Pressure!Q674</f>
        <v>1.3864309230944643</v>
      </c>
      <c r="M674" s="10">
        <f t="shared" si="84"/>
        <v>0.2743250413195561</v>
      </c>
      <c r="N674" s="10">
        <f t="shared" si="90"/>
        <v>2.5616829820695148</v>
      </c>
    </row>
    <row r="675" spans="3:14">
      <c r="C675" s="4">
        <f>Pressure!AB675*1000000</f>
        <v>1121246.3805285376</v>
      </c>
      <c r="D675" s="78">
        <f>Pressure!I675</f>
        <v>1.1195687429327048E-4</v>
      </c>
      <c r="E675" s="40">
        <f>Pressure!H675</f>
        <v>111.95687429327049</v>
      </c>
      <c r="F675" s="10">
        <f t="shared" si="86"/>
        <v>4.25</v>
      </c>
      <c r="G675" s="4">
        <f t="shared" si="85"/>
        <v>101000</v>
      </c>
      <c r="H675" s="42">
        <f t="shared" si="87"/>
        <v>2.5957601009117965</v>
      </c>
      <c r="I675" s="10">
        <f t="shared" si="88"/>
        <v>1.0406283066727944</v>
      </c>
      <c r="J675" s="4">
        <f t="shared" si="89"/>
        <v>130.631361795467</v>
      </c>
      <c r="K675" s="4">
        <f t="shared" si="83"/>
        <v>29.367241085263029</v>
      </c>
      <c r="L675" s="42">
        <f>Pressure!Q675</f>
        <v>1.3885301265340335</v>
      </c>
      <c r="M675" s="10">
        <f t="shared" si="84"/>
        <v>0.27426383790020697</v>
      </c>
      <c r="N675" s="10">
        <f t="shared" si="90"/>
        <v>2.5616829820695148</v>
      </c>
    </row>
    <row r="676" spans="3:14">
      <c r="C676" s="4">
        <f>Pressure!AB676*1000000</f>
        <v>1120953.0024831719</v>
      </c>
      <c r="D676" s="78">
        <f>Pressure!I676</f>
        <v>1.1195687429327048E-4</v>
      </c>
      <c r="E676" s="40">
        <f>Pressure!H676</f>
        <v>111.95687429327049</v>
      </c>
      <c r="F676" s="10">
        <f t="shared" si="86"/>
        <v>4.25</v>
      </c>
      <c r="G676" s="4">
        <f t="shared" si="85"/>
        <v>101000</v>
      </c>
      <c r="H676" s="42">
        <f t="shared" si="87"/>
        <v>2.5952827158600433</v>
      </c>
      <c r="I676" s="10">
        <f t="shared" si="88"/>
        <v>1.0405793541447332</v>
      </c>
      <c r="J676" s="4">
        <f t="shared" si="89"/>
        <v>130.59103817812536</v>
      </c>
      <c r="K676" s="4">
        <f t="shared" si="83"/>
        <v>29.358175931416159</v>
      </c>
      <c r="L676" s="42">
        <f>Pressure!Q676</f>
        <v>1.3906295039686651</v>
      </c>
      <c r="M676" s="10">
        <f t="shared" si="84"/>
        <v>0.27420220596243788</v>
      </c>
      <c r="N676" s="10">
        <f t="shared" si="90"/>
        <v>2.5616829820695148</v>
      </c>
    </row>
    <row r="677" spans="3:14">
      <c r="C677" s="4">
        <f>Pressure!AB677*1000000</f>
        <v>1120657.607746826</v>
      </c>
      <c r="D677" s="78">
        <f>Pressure!I677</f>
        <v>1.1195687429327048E-4</v>
      </c>
      <c r="E677" s="40">
        <f>Pressure!H677</f>
        <v>111.95687429327049</v>
      </c>
      <c r="F677" s="10">
        <f t="shared" si="86"/>
        <v>4.25</v>
      </c>
      <c r="G677" s="4">
        <f t="shared" si="85"/>
        <v>101000</v>
      </c>
      <c r="H677" s="42">
        <f t="shared" si="87"/>
        <v>2.5948020271340426</v>
      </c>
      <c r="I677" s="10">
        <f t="shared" si="88"/>
        <v>1.0405300483214412</v>
      </c>
      <c r="J677" s="4">
        <f t="shared" si="89"/>
        <v>130.55043851677183</v>
      </c>
      <c r="K677" s="4">
        <f t="shared" si="83"/>
        <v>29.349048720105174</v>
      </c>
      <c r="L677" s="42">
        <f>Pressure!Q677</f>
        <v>1.3927290566632595</v>
      </c>
      <c r="M677" s="10">
        <f t="shared" si="84"/>
        <v>0.27414014553256427</v>
      </c>
      <c r="N677" s="10">
        <f t="shared" si="90"/>
        <v>2.5616829820695148</v>
      </c>
    </row>
    <row r="678" spans="3:14">
      <c r="C678" s="4">
        <f>Pressure!AB678*1000000</f>
        <v>1120360.1968327537</v>
      </c>
      <c r="D678" s="78">
        <f>Pressure!I678</f>
        <v>1.1195687429327048E-4</v>
      </c>
      <c r="E678" s="40">
        <f>Pressure!H678</f>
        <v>111.95687429327049</v>
      </c>
      <c r="F678" s="10">
        <f t="shared" si="86"/>
        <v>4.25</v>
      </c>
      <c r="G678" s="4">
        <f t="shared" si="85"/>
        <v>101000</v>
      </c>
      <c r="H678" s="42">
        <f t="shared" si="87"/>
        <v>2.5943180351087172</v>
      </c>
      <c r="I678" s="10">
        <f t="shared" si="88"/>
        <v>1.0404803889328871</v>
      </c>
      <c r="J678" s="4">
        <f t="shared" si="89"/>
        <v>130.50956290577341</v>
      </c>
      <c r="K678" s="4">
        <f t="shared" si="83"/>
        <v>29.339859472544717</v>
      </c>
      <c r="L678" s="42">
        <f>Pressure!Q678</f>
        <v>1.3948287858836974</v>
      </c>
      <c r="M678" s="10">
        <f t="shared" si="84"/>
        <v>0.27407765663723704</v>
      </c>
      <c r="N678" s="10">
        <f t="shared" si="90"/>
        <v>2.5616829820695148</v>
      </c>
    </row>
    <row r="679" spans="3:14">
      <c r="C679" s="4">
        <f>Pressure!AB679*1000000</f>
        <v>1120060.7702582111</v>
      </c>
      <c r="D679" s="78">
        <f>Pressure!I679</f>
        <v>1.1195687429327048E-4</v>
      </c>
      <c r="E679" s="40">
        <f>Pressure!H679</f>
        <v>111.95687429327049</v>
      </c>
      <c r="F679" s="10">
        <f t="shared" si="86"/>
        <v>4.25</v>
      </c>
      <c r="G679" s="4">
        <f t="shared" si="85"/>
        <v>101000</v>
      </c>
      <c r="H679" s="42">
        <f t="shared" si="87"/>
        <v>2.5938307401623191</v>
      </c>
      <c r="I679" s="10">
        <f t="shared" si="88"/>
        <v>1.0404303757070268</v>
      </c>
      <c r="J679" s="4">
        <f t="shared" si="89"/>
        <v>130.46841144021414</v>
      </c>
      <c r="K679" s="4">
        <f t="shared" si="83"/>
        <v>29.33060821011064</v>
      </c>
      <c r="L679" s="42">
        <f>Pressure!Q679</f>
        <v>1.3969286928968472</v>
      </c>
      <c r="M679" s="10">
        <f t="shared" si="84"/>
        <v>0.27401473930338016</v>
      </c>
      <c r="N679" s="10">
        <f t="shared" si="90"/>
        <v>2.5616829820695148</v>
      </c>
    </row>
    <row r="680" spans="3:14">
      <c r="C680" s="4">
        <f>Pressure!AB680*1000000</f>
        <v>1119759.32854449</v>
      </c>
      <c r="D680" s="78">
        <f>Pressure!I680</f>
        <v>1.1195687429327048E-4</v>
      </c>
      <c r="E680" s="40">
        <f>Pressure!H680</f>
        <v>111.95687429327049</v>
      </c>
      <c r="F680" s="10">
        <f t="shared" si="86"/>
        <v>4.25</v>
      </c>
      <c r="G680" s="4">
        <f t="shared" si="85"/>
        <v>101000</v>
      </c>
      <c r="H680" s="42">
        <f t="shared" si="87"/>
        <v>2.5933401426764742</v>
      </c>
      <c r="I680" s="10">
        <f t="shared" si="88"/>
        <v>1.0403800083698032</v>
      </c>
      <c r="J680" s="4">
        <f t="shared" si="89"/>
        <v>130.42698421589978</v>
      </c>
      <c r="K680" s="4">
        <f t="shared" si="83"/>
        <v>29.321294954341031</v>
      </c>
      <c r="L680" s="42">
        <f>Pressure!Q680</f>
        <v>1.399028778970572</v>
      </c>
      <c r="M680" s="10">
        <f t="shared" si="84"/>
        <v>0.27395139355816395</v>
      </c>
      <c r="N680" s="10">
        <f t="shared" si="90"/>
        <v>2.5616829820695148</v>
      </c>
    </row>
    <row r="681" spans="3:14">
      <c r="C681" s="4">
        <f>Pressure!AB681*1000000</f>
        <v>1119455.8722169013</v>
      </c>
      <c r="D681" s="78">
        <f>Pressure!I681</f>
        <v>1.1195687429327048E-4</v>
      </c>
      <c r="E681" s="40">
        <f>Pressure!H681</f>
        <v>111.95687429327049</v>
      </c>
      <c r="F681" s="10">
        <f t="shared" si="86"/>
        <v>4.25</v>
      </c>
      <c r="G681" s="4">
        <f t="shared" si="85"/>
        <v>101000</v>
      </c>
      <c r="H681" s="42">
        <f t="shared" si="87"/>
        <v>2.5928462430361612</v>
      </c>
      <c r="I681" s="10">
        <f t="shared" si="88"/>
        <v>1.0403292866451415</v>
      </c>
      <c r="J681" s="4">
        <f t="shared" si="89"/>
        <v>130.38528132935571</v>
      </c>
      <c r="K681" s="4">
        <f t="shared" si="83"/>
        <v>29.311919726935773</v>
      </c>
      <c r="L681" s="42">
        <f>Pressure!Q681</f>
        <v>1.4011290453737368</v>
      </c>
      <c r="M681" s="10">
        <f t="shared" si="84"/>
        <v>0.27388761942900502</v>
      </c>
      <c r="N681" s="10">
        <f t="shared" si="90"/>
        <v>2.5616829820695148</v>
      </c>
    </row>
    <row r="682" spans="3:14">
      <c r="C682" s="4">
        <f>Pressure!AB682*1000000</f>
        <v>1119150.4018047389</v>
      </c>
      <c r="D682" s="78">
        <f>Pressure!I682</f>
        <v>1.1195687429327048E-4</v>
      </c>
      <c r="E682" s="40">
        <f>Pressure!H682</f>
        <v>111.95687429327049</v>
      </c>
      <c r="F682" s="10">
        <f t="shared" si="86"/>
        <v>4.25</v>
      </c>
      <c r="G682" s="4">
        <f t="shared" si="85"/>
        <v>101000</v>
      </c>
      <c r="H682" s="42">
        <f t="shared" si="87"/>
        <v>2.5923490416296504</v>
      </c>
      <c r="I682" s="10">
        <f t="shared" si="88"/>
        <v>1.0402782102549344</v>
      </c>
      <c r="J682" s="4">
        <f t="shared" si="89"/>
        <v>130.34330287782169</v>
      </c>
      <c r="K682" s="4">
        <f t="shared" si="83"/>
        <v>29.302482549755336</v>
      </c>
      <c r="L682" s="42">
        <f>Pressure!Q682</f>
        <v>1.4032294933762166</v>
      </c>
      <c r="M682" s="10">
        <f t="shared" si="84"/>
        <v>0.27382341694367229</v>
      </c>
      <c r="N682" s="10">
        <f t="shared" si="90"/>
        <v>2.5616829820695148</v>
      </c>
    </row>
    <row r="683" spans="3:14">
      <c r="C683" s="4">
        <f>Pressure!AB683*1000000</f>
        <v>1118842.9178413777</v>
      </c>
      <c r="D683" s="78">
        <f>Pressure!I683</f>
        <v>1.1195687429327048E-4</v>
      </c>
      <c r="E683" s="40">
        <f>Pressure!H683</f>
        <v>111.95687429327049</v>
      </c>
      <c r="F683" s="10">
        <f t="shared" si="86"/>
        <v>4.25</v>
      </c>
      <c r="G683" s="4">
        <f t="shared" si="85"/>
        <v>101000</v>
      </c>
      <c r="H683" s="42">
        <f t="shared" si="87"/>
        <v>2.5918485388486681</v>
      </c>
      <c r="I683" s="10">
        <f t="shared" si="88"/>
        <v>1.0402267789190565</v>
      </c>
      <c r="J683" s="4">
        <f t="shared" si="89"/>
        <v>130.30104895926561</v>
      </c>
      <c r="K683" s="4">
        <f t="shared" si="83"/>
        <v>29.292983444823886</v>
      </c>
      <c r="L683" s="42">
        <f>Pressure!Q683</f>
        <v>1.4053301242489027</v>
      </c>
      <c r="M683" s="10">
        <f t="shared" si="84"/>
        <v>0.2737587861301195</v>
      </c>
      <c r="N683" s="10">
        <f t="shared" si="90"/>
        <v>2.5616829820695148</v>
      </c>
    </row>
    <row r="684" spans="3:14">
      <c r="C684" s="4">
        <f>Pressure!AB684*1000000</f>
        <v>1118533.4208641786</v>
      </c>
      <c r="D684" s="78">
        <f>Pressure!I684</f>
        <v>1.1195687429327048E-4</v>
      </c>
      <c r="E684" s="40">
        <f>Pressure!H684</f>
        <v>111.95687429327049</v>
      </c>
      <c r="F684" s="10">
        <f t="shared" si="86"/>
        <v>4.25</v>
      </c>
      <c r="G684" s="4">
        <f t="shared" si="85"/>
        <v>101000</v>
      </c>
      <c r="H684" s="42">
        <f t="shared" si="87"/>
        <v>2.5913447350882328</v>
      </c>
      <c r="I684" s="10">
        <f t="shared" si="88"/>
        <v>1.0401749923553425</v>
      </c>
      <c r="J684" s="4">
        <f t="shared" si="89"/>
        <v>130.25851967237045</v>
      </c>
      <c r="K684" s="4">
        <f t="shared" si="83"/>
        <v>29.283422434326347</v>
      </c>
      <c r="L684" s="42">
        <f>Pressure!Q684</f>
        <v>1.4074309392637112</v>
      </c>
      <c r="M684" s="10">
        <f t="shared" si="84"/>
        <v>0.27369372701668626</v>
      </c>
      <c r="N684" s="10">
        <f t="shared" si="90"/>
        <v>2.5616829820695148</v>
      </c>
    </row>
    <row r="685" spans="3:14">
      <c r="C685" s="4">
        <f>Pressure!AB685*1000000</f>
        <v>1118221.9114145401</v>
      </c>
      <c r="D685" s="78">
        <f>Pressure!I685</f>
        <v>1.1195687429327048E-4</v>
      </c>
      <c r="E685" s="40">
        <f>Pressure!H685</f>
        <v>111.95687429327049</v>
      </c>
      <c r="F685" s="10">
        <f t="shared" si="86"/>
        <v>4.25</v>
      </c>
      <c r="G685" s="4">
        <f t="shared" si="85"/>
        <v>101000</v>
      </c>
      <c r="H685" s="42">
        <f t="shared" si="87"/>
        <v>2.5908376307467469</v>
      </c>
      <c r="I685" s="10">
        <f t="shared" si="88"/>
        <v>1.0401228502795914</v>
      </c>
      <c r="J685" s="4">
        <f t="shared" si="89"/>
        <v>130.21571511654142</v>
      </c>
      <c r="K685" s="4">
        <f t="shared" si="83"/>
        <v>29.273799540610003</v>
      </c>
      <c r="L685" s="42">
        <f>Pressure!Q685</f>
        <v>1.4095319396935897</v>
      </c>
      <c r="M685" s="10">
        <f t="shared" si="84"/>
        <v>0.2736282396318867</v>
      </c>
      <c r="N685" s="10">
        <f t="shared" si="90"/>
        <v>2.5616829820695148</v>
      </c>
    </row>
    <row r="686" spans="3:14">
      <c r="C686" s="4">
        <f>Pressure!AB686*1000000</f>
        <v>1117908.3900378745</v>
      </c>
      <c r="D686" s="78">
        <f>Pressure!I686</f>
        <v>1.1195687429327048E-4</v>
      </c>
      <c r="E686" s="40">
        <f>Pressure!H686</f>
        <v>111.95687429327049</v>
      </c>
      <c r="F686" s="10">
        <f t="shared" si="86"/>
        <v>4.25</v>
      </c>
      <c r="G686" s="4">
        <f t="shared" si="85"/>
        <v>101000</v>
      </c>
      <c r="H686" s="42">
        <f t="shared" si="87"/>
        <v>2.5903272262259573</v>
      </c>
      <c r="I686" s="10">
        <f t="shared" si="88"/>
        <v>1.0400703524055568</v>
      </c>
      <c r="J686" s="4">
        <f t="shared" si="89"/>
        <v>130.17263539190259</v>
      </c>
      <c r="K686" s="4">
        <f t="shared" si="83"/>
        <v>29.264114786183757</v>
      </c>
      <c r="L686" s="42">
        <f>Pressure!Q686</f>
        <v>1.4116331268125251</v>
      </c>
      <c r="M686" s="10">
        <f t="shared" si="84"/>
        <v>0.2735623240045848</v>
      </c>
      <c r="N686" s="10">
        <f t="shared" si="90"/>
        <v>2.5616829820695148</v>
      </c>
    </row>
    <row r="687" spans="3:14">
      <c r="C687" s="4">
        <f>Pressure!AB687*1000000</f>
        <v>1117592.8572836877</v>
      </c>
      <c r="D687" s="78">
        <f>Pressure!I687</f>
        <v>1.1195687429327048E-4</v>
      </c>
      <c r="E687" s="40">
        <f>Pressure!H687</f>
        <v>111.95687429327049</v>
      </c>
      <c r="F687" s="10">
        <f t="shared" si="86"/>
        <v>4.25</v>
      </c>
      <c r="G687" s="4">
        <f t="shared" si="85"/>
        <v>101000</v>
      </c>
      <c r="H687" s="42">
        <f t="shared" si="87"/>
        <v>2.5898135219310823</v>
      </c>
      <c r="I687" s="10">
        <f t="shared" si="88"/>
        <v>1.0400174984449559</v>
      </c>
      <c r="J687" s="4">
        <f t="shared" si="89"/>
        <v>130.12928059930803</v>
      </c>
      <c r="K687" s="4">
        <f t="shared" si="83"/>
        <v>29.254368193720612</v>
      </c>
      <c r="L687" s="42">
        <f>Pressure!Q687</f>
        <v>1.4137345018955503</v>
      </c>
      <c r="M687" s="10">
        <f t="shared" si="84"/>
        <v>0.27349598016382631</v>
      </c>
      <c r="N687" s="10">
        <f t="shared" si="90"/>
        <v>2.5616829820695148</v>
      </c>
    </row>
    <row r="688" spans="3:14">
      <c r="C688" s="4">
        <f>Pressure!AB688*1000000</f>
        <v>1117275.3137054429</v>
      </c>
      <c r="D688" s="78">
        <f>Pressure!I688</f>
        <v>1.1195687429327048E-4</v>
      </c>
      <c r="E688" s="40">
        <f>Pressure!H688</f>
        <v>111.95687429327049</v>
      </c>
      <c r="F688" s="10">
        <f t="shared" si="86"/>
        <v>4.25</v>
      </c>
      <c r="G688" s="4">
        <f t="shared" si="85"/>
        <v>101000</v>
      </c>
      <c r="H688" s="42">
        <f t="shared" si="87"/>
        <v>2.5892965182705923</v>
      </c>
      <c r="I688" s="10">
        <f t="shared" si="88"/>
        <v>1.0399642881074422</v>
      </c>
      <c r="J688" s="4">
        <f t="shared" si="89"/>
        <v>130.08565084032321</v>
      </c>
      <c r="K688" s="4">
        <f t="shared" si="83"/>
        <v>29.244559786053507</v>
      </c>
      <c r="L688" s="42">
        <f>Pressure!Q688</f>
        <v>1.4158360662187528</v>
      </c>
      <c r="M688" s="10">
        <f t="shared" si="84"/>
        <v>0.27342920813905947</v>
      </c>
      <c r="N688" s="10">
        <f t="shared" si="90"/>
        <v>2.5616829820695148</v>
      </c>
    </row>
    <row r="689" spans="3:14">
      <c r="C689" s="4">
        <f>Pressure!AB689*1000000</f>
        <v>1116955.7598606939</v>
      </c>
      <c r="D689" s="78">
        <f>Pressure!I689</f>
        <v>1.1195687429327048E-4</v>
      </c>
      <c r="E689" s="40">
        <f>Pressure!H689</f>
        <v>111.95687429327049</v>
      </c>
      <c r="F689" s="10">
        <f t="shared" si="86"/>
        <v>4.25</v>
      </c>
      <c r="G689" s="4">
        <f t="shared" si="85"/>
        <v>101000</v>
      </c>
      <c r="H689" s="42">
        <f t="shared" si="87"/>
        <v>2.5887762156564227</v>
      </c>
      <c r="I689" s="10">
        <f t="shared" si="88"/>
        <v>1.0399107211006215</v>
      </c>
      <c r="J689" s="4">
        <f t="shared" si="89"/>
        <v>130.04174621724314</v>
      </c>
      <c r="K689" s="4">
        <f t="shared" si="83"/>
        <v>29.234689586179385</v>
      </c>
      <c r="L689" s="42">
        <f>Pressure!Q689</f>
        <v>1.4179378210592815</v>
      </c>
      <c r="M689" s="10">
        <f t="shared" si="84"/>
        <v>0.2733620079599301</v>
      </c>
      <c r="N689" s="10">
        <f t="shared" si="90"/>
        <v>2.5616829820695148</v>
      </c>
    </row>
    <row r="690" spans="3:14">
      <c r="C690" s="4">
        <f>Pressure!AB690*1000000</f>
        <v>1116634.1963110326</v>
      </c>
      <c r="D690" s="78">
        <f>Pressure!I690</f>
        <v>1.1195687429327048E-4</v>
      </c>
      <c r="E690" s="40">
        <f>Pressure!H690</f>
        <v>111.95687429327049</v>
      </c>
      <c r="F690" s="10">
        <f t="shared" si="86"/>
        <v>4.25</v>
      </c>
      <c r="G690" s="4">
        <f t="shared" si="85"/>
        <v>101000</v>
      </c>
      <c r="H690" s="42">
        <f t="shared" si="87"/>
        <v>2.5882526145038938</v>
      </c>
      <c r="I690" s="10">
        <f t="shared" si="88"/>
        <v>1.039856797130039</v>
      </c>
      <c r="J690" s="4">
        <f t="shared" si="89"/>
        <v>129.99756683308541</v>
      </c>
      <c r="K690" s="4">
        <f t="shared" si="83"/>
        <v>29.224757617257637</v>
      </c>
      <c r="L690" s="42">
        <f>Pressure!Q690</f>
        <v>1.4200397676953538</v>
      </c>
      <c r="M690" s="10">
        <f t="shared" si="84"/>
        <v>0.27329437965634851</v>
      </c>
      <c r="N690" s="10">
        <f t="shared" si="90"/>
        <v>2.5616829820695148</v>
      </c>
    </row>
    <row r="691" spans="3:14">
      <c r="C691" s="4">
        <f>Pressure!AB691*1000000</f>
        <v>1116310.6236220708</v>
      </c>
      <c r="D691" s="78">
        <f>Pressure!I691</f>
        <v>1.1195687429327048E-4</v>
      </c>
      <c r="E691" s="40">
        <f>Pressure!H691</f>
        <v>111.95687429327049</v>
      </c>
      <c r="F691" s="10">
        <f t="shared" si="86"/>
        <v>4.25</v>
      </c>
      <c r="G691" s="4">
        <f t="shared" si="85"/>
        <v>101000</v>
      </c>
      <c r="H691" s="42">
        <f t="shared" si="87"/>
        <v>2.5877257152316804</v>
      </c>
      <c r="I691" s="10">
        <f t="shared" si="88"/>
        <v>1.0398025158991702</v>
      </c>
      <c r="J691" s="4">
        <f t="shared" si="89"/>
        <v>129.95311279158747</v>
      </c>
      <c r="K691" s="4">
        <f t="shared" si="83"/>
        <v>29.214763902609477</v>
      </c>
      <c r="L691" s="42">
        <f>Pressure!Q691</f>
        <v>1.4221419074062642</v>
      </c>
      <c r="M691" s="10">
        <f t="shared" si="84"/>
        <v>0.2732263232585917</v>
      </c>
      <c r="N691" s="10">
        <f t="shared" si="90"/>
        <v>2.5616829820695148</v>
      </c>
    </row>
    <row r="692" spans="3:14">
      <c r="C692" s="4">
        <f>Pressure!AB692*1000000</f>
        <v>1115985.0423634904</v>
      </c>
      <c r="D692" s="78">
        <f>Pressure!I692</f>
        <v>1.1195687429327048E-4</v>
      </c>
      <c r="E692" s="40">
        <f>Pressure!H692</f>
        <v>111.95687429327049</v>
      </c>
      <c r="F692" s="10">
        <f t="shared" si="86"/>
        <v>4.25</v>
      </c>
      <c r="G692" s="4">
        <f t="shared" si="85"/>
        <v>101000</v>
      </c>
      <c r="H692" s="42">
        <f t="shared" si="87"/>
        <v>2.5871955182618911</v>
      </c>
      <c r="I692" s="10">
        <f t="shared" si="88"/>
        <v>1.0397478771094253</v>
      </c>
      <c r="J692" s="4">
        <f t="shared" si="89"/>
        <v>129.90838419721393</v>
      </c>
      <c r="K692" s="4">
        <f t="shared" si="83"/>
        <v>29.204708465719602</v>
      </c>
      <c r="L692" s="42">
        <f>Pressure!Q692</f>
        <v>1.4242442414723908</v>
      </c>
      <c r="M692" s="10">
        <f t="shared" si="84"/>
        <v>0.27315783879710442</v>
      </c>
      <c r="N692" s="10">
        <f t="shared" si="90"/>
        <v>2.5616829820695148</v>
      </c>
    </row>
    <row r="693" spans="3:14">
      <c r="C693" s="4">
        <f>Pressure!AB693*1000000</f>
        <v>1115657.4531090055</v>
      </c>
      <c r="D693" s="78">
        <f>Pressure!I693</f>
        <v>1.1195687429327048E-4</v>
      </c>
      <c r="E693" s="40">
        <f>Pressure!H693</f>
        <v>111.95687429327049</v>
      </c>
      <c r="F693" s="10">
        <f t="shared" si="86"/>
        <v>4.25</v>
      </c>
      <c r="G693" s="4">
        <f t="shared" si="85"/>
        <v>101000</v>
      </c>
      <c r="H693" s="42">
        <f t="shared" si="87"/>
        <v>2.5866620240200078</v>
      </c>
      <c r="I693" s="10">
        <f t="shared" si="88"/>
        <v>1.0396928804601371</v>
      </c>
      <c r="J693" s="4">
        <f t="shared" si="89"/>
        <v>129.8633811551511</v>
      </c>
      <c r="K693" s="4">
        <f t="shared" si="83"/>
        <v>29.19459133023495</v>
      </c>
      <c r="L693" s="42">
        <f>Pressure!Q693</f>
        <v>1.4263467711752034</v>
      </c>
      <c r="M693" s="10">
        <f t="shared" si="84"/>
        <v>0.27308892630269976</v>
      </c>
      <c r="N693" s="10">
        <f t="shared" si="90"/>
        <v>2.5616829820695148</v>
      </c>
    </row>
    <row r="694" spans="3:14">
      <c r="C694" s="4">
        <f>Pressure!AB694*1000000</f>
        <v>1115327.8564363951</v>
      </c>
      <c r="D694" s="78">
        <f>Pressure!I694</f>
        <v>1.1195687429327048E-4</v>
      </c>
      <c r="E694" s="40">
        <f>Pressure!H694</f>
        <v>111.95687429327049</v>
      </c>
      <c r="F694" s="10">
        <f t="shared" si="86"/>
        <v>4.25</v>
      </c>
      <c r="G694" s="4">
        <f t="shared" si="85"/>
        <v>101000</v>
      </c>
      <c r="H694" s="42">
        <f t="shared" si="87"/>
        <v>2.5861252329349371</v>
      </c>
      <c r="I694" s="10">
        <f t="shared" si="88"/>
        <v>1.0396375256485599</v>
      </c>
      <c r="J694" s="4">
        <f t="shared" si="89"/>
        <v>129.81810377131157</v>
      </c>
      <c r="K694" s="4">
        <f t="shared" si="83"/>
        <v>29.184412519965733</v>
      </c>
      <c r="L694" s="42">
        <f>Pressure!Q694</f>
        <v>1.4284494977972706</v>
      </c>
      <c r="M694" s="10">
        <f t="shared" si="84"/>
        <v>0.27301958580641156</v>
      </c>
      <c r="N694" s="10">
        <f t="shared" si="90"/>
        <v>2.5616829820695148</v>
      </c>
    </row>
    <row r="695" spans="3:14">
      <c r="C695" s="4">
        <f>Pressure!AB695*1000000</f>
        <v>1114996.2529274807</v>
      </c>
      <c r="D695" s="78">
        <f>Pressure!I695</f>
        <v>1.1195687429327048E-4</v>
      </c>
      <c r="E695" s="40">
        <f>Pressure!H695</f>
        <v>111.95687429327049</v>
      </c>
      <c r="F695" s="10">
        <f t="shared" si="86"/>
        <v>4.25</v>
      </c>
      <c r="G695" s="4">
        <f t="shared" si="85"/>
        <v>101000</v>
      </c>
      <c r="H695" s="42">
        <f t="shared" si="87"/>
        <v>2.5855851454389795</v>
      </c>
      <c r="I695" s="10">
        <f t="shared" si="88"/>
        <v>1.0395818123698637</v>
      </c>
      <c r="J695" s="4">
        <f t="shared" si="89"/>
        <v>129.77255215233143</v>
      </c>
      <c r="K695" s="4">
        <f t="shared" si="83"/>
        <v>29.174172058884814</v>
      </c>
      <c r="L695" s="42">
        <f>Pressure!Q695</f>
        <v>1.4305524226222681</v>
      </c>
      <c r="M695" s="10">
        <f t="shared" si="84"/>
        <v>0.27294981733960927</v>
      </c>
      <c r="N695" s="10">
        <f t="shared" si="90"/>
        <v>2.5616829820695148</v>
      </c>
    </row>
    <row r="696" spans="3:14">
      <c r="C696" s="4">
        <f>Pressure!AB696*1000000</f>
        <v>1114662.6431681626</v>
      </c>
      <c r="D696" s="78">
        <f>Pressure!I696</f>
        <v>1.1195687429327048E-4</v>
      </c>
      <c r="E696" s="40">
        <f>Pressure!H696</f>
        <v>111.95687429327049</v>
      </c>
      <c r="F696" s="10">
        <f t="shared" si="86"/>
        <v>4.25</v>
      </c>
      <c r="G696" s="4">
        <f t="shared" si="85"/>
        <v>101000</v>
      </c>
      <c r="H696" s="42">
        <f t="shared" si="87"/>
        <v>2.5850417619678829</v>
      </c>
      <c r="I696" s="10">
        <f t="shared" si="88"/>
        <v>1.0395257403171321</v>
      </c>
      <c r="J696" s="4">
        <f t="shared" si="89"/>
        <v>129.72672640557494</v>
      </c>
      <c r="K696" s="4">
        <f t="shared" si="83"/>
        <v>29.163869971128758</v>
      </c>
      <c r="L696" s="42">
        <f>Pressure!Q696</f>
        <v>1.4326555469349855</v>
      </c>
      <c r="M696" s="10">
        <f t="shared" si="84"/>
        <v>0.27287962093388146</v>
      </c>
      <c r="N696" s="10">
        <f t="shared" si="90"/>
        <v>2.5616829820695148</v>
      </c>
    </row>
    <row r="697" spans="3:14">
      <c r="C697" s="4">
        <f>Pressure!AB697*1000000</f>
        <v>1114327.0277483934</v>
      </c>
      <c r="D697" s="78">
        <f>Pressure!I697</f>
        <v>1.1195687429327048E-4</v>
      </c>
      <c r="E697" s="40">
        <f>Pressure!H697</f>
        <v>111.95687429327049</v>
      </c>
      <c r="F697" s="10">
        <f t="shared" si="86"/>
        <v>4.25</v>
      </c>
      <c r="G697" s="4">
        <f t="shared" si="85"/>
        <v>101000</v>
      </c>
      <c r="H697" s="42">
        <f t="shared" si="87"/>
        <v>2.5844950829608031</v>
      </c>
      <c r="I697" s="10">
        <f t="shared" si="88"/>
        <v>1.0394693091813527</v>
      </c>
      <c r="J697" s="4">
        <f t="shared" si="89"/>
        <v>129.68062663913119</v>
      </c>
      <c r="K697" s="4">
        <f t="shared" si="83"/>
        <v>29.153506280997075</v>
      </c>
      <c r="L697" s="42">
        <f>Pressure!Q697</f>
        <v>1.4347588720213342</v>
      </c>
      <c r="M697" s="10">
        <f t="shared" si="84"/>
        <v>0.27280899662112151</v>
      </c>
      <c r="N697" s="10">
        <f t="shared" si="90"/>
        <v>2.5616829820695148</v>
      </c>
    </row>
    <row r="698" spans="3:14">
      <c r="C698" s="4">
        <f>Pressure!AB698*1000000</f>
        <v>1113989.4072621781</v>
      </c>
      <c r="D698" s="78">
        <f>Pressure!I698</f>
        <v>1.1195687429327048E-4</v>
      </c>
      <c r="E698" s="40">
        <f>Pressure!H698</f>
        <v>111.95687429327049</v>
      </c>
      <c r="F698" s="10">
        <f t="shared" si="86"/>
        <v>4.25</v>
      </c>
      <c r="G698" s="4">
        <f t="shared" si="85"/>
        <v>101000</v>
      </c>
      <c r="H698" s="42">
        <f t="shared" si="87"/>
        <v>2.5839451088602998</v>
      </c>
      <c r="I698" s="10">
        <f t="shared" si="88"/>
        <v>1.0394125186514134</v>
      </c>
      <c r="J698" s="4">
        <f t="shared" si="89"/>
        <v>129.6342529618141</v>
      </c>
      <c r="K698" s="4">
        <f t="shared" si="83"/>
        <v>29.143081012952226</v>
      </c>
      <c r="L698" s="42">
        <f>Pressure!Q698</f>
        <v>1.4368623991683553</v>
      </c>
      <c r="M698" s="10">
        <f t="shared" si="84"/>
        <v>0.27273794443354971</v>
      </c>
      <c r="N698" s="10">
        <f t="shared" si="90"/>
        <v>2.5616829820695148</v>
      </c>
    </row>
    <row r="699" spans="3:14">
      <c r="C699" s="4">
        <f>Pressure!AB699*1000000</f>
        <v>1113649.7823075878</v>
      </c>
      <c r="D699" s="78">
        <f>Pressure!I699</f>
        <v>1.1195687429327048E-4</v>
      </c>
      <c r="E699" s="40">
        <f>Pressure!H699</f>
        <v>111.95687429327049</v>
      </c>
      <c r="F699" s="10">
        <f t="shared" si="86"/>
        <v>4.25</v>
      </c>
      <c r="G699" s="4">
        <f t="shared" si="85"/>
        <v>101000</v>
      </c>
      <c r="H699" s="42">
        <f t="shared" si="87"/>
        <v>2.5833918401123634</v>
      </c>
      <c r="I699" s="10">
        <f t="shared" si="88"/>
        <v>1.0393553684140975</v>
      </c>
      <c r="J699" s="4">
        <f t="shared" si="89"/>
        <v>129.58760548316417</v>
      </c>
      <c r="K699" s="4">
        <f t="shared" si="83"/>
        <v>29.132594191620019</v>
      </c>
      <c r="L699" s="42">
        <f>Pressure!Q699</f>
        <v>1.4389661296642269</v>
      </c>
      <c r="M699" s="10">
        <f t="shared" si="84"/>
        <v>0.27266646440359765</v>
      </c>
      <c r="N699" s="10">
        <f t="shared" si="90"/>
        <v>2.5616829820695148</v>
      </c>
    </row>
    <row r="700" spans="3:14">
      <c r="C700" s="4">
        <f>Pressure!AB700*1000000</f>
        <v>1113308.1534867787</v>
      </c>
      <c r="D700" s="78">
        <f>Pressure!I700</f>
        <v>1.1195687429327048E-4</v>
      </c>
      <c r="E700" s="40">
        <f>Pressure!H700</f>
        <v>111.95687429327049</v>
      </c>
      <c r="F700" s="10">
        <f t="shared" si="86"/>
        <v>4.25</v>
      </c>
      <c r="G700" s="4">
        <f t="shared" si="85"/>
        <v>101000</v>
      </c>
      <c r="H700" s="42">
        <f t="shared" si="87"/>
        <v>2.5828352771664482</v>
      </c>
      <c r="I700" s="10">
        <f t="shared" si="88"/>
        <v>1.0392978581540828</v>
      </c>
      <c r="J700" s="4">
        <f t="shared" si="89"/>
        <v>129.54068431345149</v>
      </c>
      <c r="K700" s="4">
        <f t="shared" si="83"/>
        <v>29.122045841790275</v>
      </c>
      <c r="L700" s="42">
        <f>Pressure!Q700</f>
        <v>1.4410700647982717</v>
      </c>
      <c r="M700" s="10">
        <f t="shared" si="84"/>
        <v>0.27259455656402531</v>
      </c>
      <c r="N700" s="10">
        <f t="shared" si="90"/>
        <v>2.5616829820695148</v>
      </c>
    </row>
    <row r="701" spans="3:14">
      <c r="C701" s="4">
        <f>Pressure!AB701*1000000</f>
        <v>1112964.5214059621</v>
      </c>
      <c r="D701" s="78">
        <f>Pressure!I701</f>
        <v>1.1195687429327048E-4</v>
      </c>
      <c r="E701" s="40">
        <f>Pressure!H701</f>
        <v>111.95687429327049</v>
      </c>
      <c r="F701" s="10">
        <f t="shared" si="86"/>
        <v>4.25</v>
      </c>
      <c r="G701" s="4">
        <f t="shared" si="85"/>
        <v>101000</v>
      </c>
      <c r="H701" s="42">
        <f t="shared" si="87"/>
        <v>2.5822754204754155</v>
      </c>
      <c r="I701" s="10">
        <f t="shared" si="88"/>
        <v>1.0392399875539298</v>
      </c>
      <c r="J701" s="4">
        <f t="shared" si="89"/>
        <v>129.49348956367135</v>
      </c>
      <c r="K701" s="4">
        <f t="shared" si="83"/>
        <v>29.111435988415842</v>
      </c>
      <c r="L701" s="42">
        <f>Pressure!Q701</f>
        <v>1.4431742058609651</v>
      </c>
      <c r="M701" s="10">
        <f t="shared" si="84"/>
        <v>0.27252222094785938</v>
      </c>
      <c r="N701" s="10">
        <f t="shared" si="90"/>
        <v>2.5616829820695148</v>
      </c>
    </row>
    <row r="702" spans="3:14">
      <c r="C702" s="4">
        <f>Pressure!AB702*1000000</f>
        <v>1112618.8866754472</v>
      </c>
      <c r="D702" s="78">
        <f>Pressure!I702</f>
        <v>1.1195687429327048E-4</v>
      </c>
      <c r="E702" s="40">
        <f>Pressure!H702</f>
        <v>111.95687429327049</v>
      </c>
      <c r="F702" s="10">
        <f t="shared" si="86"/>
        <v>4.25</v>
      </c>
      <c r="G702" s="4">
        <f t="shared" si="85"/>
        <v>101000</v>
      </c>
      <c r="H702" s="42">
        <f t="shared" si="87"/>
        <v>2.5817122704956064</v>
      </c>
      <c r="I702" s="10">
        <f t="shared" si="88"/>
        <v>1.0391817562940842</v>
      </c>
      <c r="J702" s="4">
        <f t="shared" si="89"/>
        <v>129.44602134555029</v>
      </c>
      <c r="K702" s="4">
        <f t="shared" si="83"/>
        <v>29.100764656613979</v>
      </c>
      <c r="L702" s="42">
        <f>Pressure!Q702</f>
        <v>1.4452785541439424</v>
      </c>
      <c r="M702" s="10">
        <f t="shared" si="84"/>
        <v>0.27244945758839229</v>
      </c>
      <c r="N702" s="10">
        <f t="shared" si="90"/>
        <v>2.5616829820695148</v>
      </c>
    </row>
    <row r="703" spans="3:14">
      <c r="C703" s="4">
        <f>Pressure!AB703*1000000</f>
        <v>1112271.2499095991</v>
      </c>
      <c r="D703" s="78">
        <f>Pressure!I703</f>
        <v>1.1195687429327048E-4</v>
      </c>
      <c r="E703" s="40">
        <f>Pressure!H703</f>
        <v>111.95687429327049</v>
      </c>
      <c r="F703" s="10">
        <f t="shared" si="86"/>
        <v>4.25</v>
      </c>
      <c r="G703" s="4">
        <f t="shared" si="85"/>
        <v>101000</v>
      </c>
      <c r="H703" s="42">
        <f t="shared" si="87"/>
        <v>2.5811458276867798</v>
      </c>
      <c r="I703" s="10">
        <f t="shared" si="88"/>
        <v>1.039123164052864</v>
      </c>
      <c r="J703" s="4">
        <f t="shared" si="89"/>
        <v>129.39827977154044</v>
      </c>
      <c r="K703" s="4">
        <f t="shared" si="83"/>
        <v>29.090031871665044</v>
      </c>
      <c r="L703" s="42">
        <f>Pressure!Q703</f>
        <v>1.4473831109400066</v>
      </c>
      <c r="M703" s="10">
        <f t="shared" si="84"/>
        <v>0.27237626651923713</v>
      </c>
      <c r="N703" s="10">
        <f t="shared" si="90"/>
        <v>2.5616829820695148</v>
      </c>
    </row>
    <row r="704" spans="3:14">
      <c r="C704" s="4">
        <f>Pressure!AB704*1000000</f>
        <v>1111921.6117268736</v>
      </c>
      <c r="D704" s="78">
        <f>Pressure!I704</f>
        <v>1.1195687429327048E-4</v>
      </c>
      <c r="E704" s="40">
        <f>Pressure!H704</f>
        <v>111.95687429327049</v>
      </c>
      <c r="F704" s="10">
        <f t="shared" si="86"/>
        <v>4.25</v>
      </c>
      <c r="G704" s="4">
        <f t="shared" si="85"/>
        <v>101000</v>
      </c>
      <c r="H704" s="42">
        <f t="shared" si="87"/>
        <v>2.5805760925121626</v>
      </c>
      <c r="I704" s="10">
        <f t="shared" si="88"/>
        <v>1.0390642105064594</v>
      </c>
      <c r="J704" s="4">
        <f t="shared" si="89"/>
        <v>129.35026495482421</v>
      </c>
      <c r="K704" s="4">
        <f t="shared" si="83"/>
        <v>29.079237659013582</v>
      </c>
      <c r="L704" s="42">
        <f>Pressure!Q704</f>
        <v>1.4494878775431366</v>
      </c>
      <c r="M704" s="10">
        <f t="shared" si="84"/>
        <v>0.27230264777426694</v>
      </c>
      <c r="N704" s="10">
        <f t="shared" si="90"/>
        <v>2.5616829820695148</v>
      </c>
    </row>
    <row r="705" spans="3:14">
      <c r="C705" s="4">
        <f>Pressure!AB705*1000000</f>
        <v>1111569.972749806</v>
      </c>
      <c r="D705" s="78">
        <f>Pressure!I705</f>
        <v>1.1195687429327048E-4</v>
      </c>
      <c r="E705" s="40">
        <f>Pressure!H705</f>
        <v>111.95687429327049</v>
      </c>
      <c r="F705" s="10">
        <f t="shared" si="86"/>
        <v>4.25</v>
      </c>
      <c r="G705" s="4">
        <f t="shared" si="85"/>
        <v>101000</v>
      </c>
      <c r="H705" s="42">
        <f t="shared" si="87"/>
        <v>2.5800030654384343</v>
      </c>
      <c r="I705" s="10">
        <f t="shared" si="88"/>
        <v>1.0390048953289253</v>
      </c>
      <c r="J705" s="4">
        <f t="shared" si="89"/>
        <v>129.30197700931288</v>
      </c>
      <c r="K705" s="4">
        <f t="shared" si="83"/>
        <v>29.068382044267992</v>
      </c>
      <c r="L705" s="42">
        <f>Pressure!Q705</f>
        <v>1.4515928552484942</v>
      </c>
      <c r="M705" s="10">
        <f t="shared" si="84"/>
        <v>0.27222860138764293</v>
      </c>
      <c r="N705" s="10">
        <f t="shared" si="90"/>
        <v>2.5616829820695148</v>
      </c>
    </row>
    <row r="706" spans="3:14">
      <c r="C706" s="4">
        <f>Pressure!AB706*1000000</f>
        <v>1111216.3336050212</v>
      </c>
      <c r="D706" s="78">
        <f>Pressure!I706</f>
        <v>1.1195687429327048E-4</v>
      </c>
      <c r="E706" s="40">
        <f>Pressure!H706</f>
        <v>111.95687429327049</v>
      </c>
      <c r="F706" s="10">
        <f t="shared" si="86"/>
        <v>4.25</v>
      </c>
      <c r="G706" s="4">
        <f t="shared" si="85"/>
        <v>101000</v>
      </c>
      <c r="H706" s="42">
        <f t="shared" si="87"/>
        <v>2.5794267469357393</v>
      </c>
      <c r="I706" s="10">
        <f t="shared" si="88"/>
        <v>1.0389452181921774</v>
      </c>
      <c r="J706" s="4">
        <f t="shared" si="89"/>
        <v>129.253416049648</v>
      </c>
      <c r="K706" s="4">
        <f t="shared" si="83"/>
        <v>29.057465053200843</v>
      </c>
      <c r="L706" s="42">
        <f>Pressure!Q706</f>
        <v>1.4536980453524329</v>
      </c>
      <c r="M706" s="10">
        <f t="shared" si="84"/>
        <v>0.27215412739384159</v>
      </c>
      <c r="N706" s="10">
        <f t="shared" si="90"/>
        <v>2.5616829820695148</v>
      </c>
    </row>
    <row r="707" spans="3:14">
      <c r="C707" s="4">
        <f>Pressure!AB707*1000000</f>
        <v>1110860.6949232342</v>
      </c>
      <c r="D707" s="78">
        <f>Pressure!I707</f>
        <v>1.1195687429327048E-4</v>
      </c>
      <c r="E707" s="40">
        <f>Pressure!H707</f>
        <v>111.95687429327049</v>
      </c>
      <c r="F707" s="10">
        <f t="shared" si="86"/>
        <v>4.25</v>
      </c>
      <c r="G707" s="4">
        <f t="shared" si="85"/>
        <v>101000</v>
      </c>
      <c r="H707" s="42">
        <f t="shared" si="87"/>
        <v>2.5788471374776964</v>
      </c>
      <c r="I707" s="10">
        <f t="shared" si="88"/>
        <v>1.0388851787659872</v>
      </c>
      <c r="J707" s="4">
        <f t="shared" si="89"/>
        <v>129.20458219120152</v>
      </c>
      <c r="K707" s="4">
        <f t="shared" si="83"/>
        <v>29.046486711748916</v>
      </c>
      <c r="L707" s="42">
        <f>Pressure!Q707</f>
        <v>1.455803449152504</v>
      </c>
      <c r="M707" s="10">
        <f t="shared" si="84"/>
        <v>0.27207922582753769</v>
      </c>
      <c r="N707" s="10">
        <f t="shared" si="90"/>
        <v>2.5616829820695148</v>
      </c>
    </row>
    <row r="708" spans="3:14">
      <c r="C708" s="4">
        <f>Pressure!AB708*1000000</f>
        <v>1110503.0573392464</v>
      </c>
      <c r="D708" s="78">
        <f>Pressure!I708</f>
        <v>1.1195687429327048E-4</v>
      </c>
      <c r="E708" s="40">
        <f>Pressure!H708</f>
        <v>111.95687429327049</v>
      </c>
      <c r="F708" s="10">
        <f t="shared" si="86"/>
        <v>4.25</v>
      </c>
      <c r="G708" s="4">
        <f t="shared" si="85"/>
        <v>101000</v>
      </c>
      <c r="H708" s="42">
        <f t="shared" si="87"/>
        <v>2.5782642375413851</v>
      </c>
      <c r="I708" s="10">
        <f t="shared" si="88"/>
        <v>1.0388247767179741</v>
      </c>
      <c r="J708" s="4">
        <f t="shared" si="89"/>
        <v>129.15547555007544</v>
      </c>
      <c r="K708" s="4">
        <f t="shared" si="83"/>
        <v>29.035447046013093</v>
      </c>
      <c r="L708" s="42">
        <f>Pressure!Q708</f>
        <v>1.4579090679474664</v>
      </c>
      <c r="M708" s="10">
        <f t="shared" si="84"/>
        <v>0.27200389672380243</v>
      </c>
      <c r="N708" s="10">
        <f t="shared" si="90"/>
        <v>2.5616829820695148</v>
      </c>
    </row>
    <row r="709" spans="3:14">
      <c r="C709" s="4">
        <f>Pressure!AB709*1000000</f>
        <v>1110143.4214919556</v>
      </c>
      <c r="D709" s="78">
        <f>Pressure!I709</f>
        <v>1.1195687429327048E-4</v>
      </c>
      <c r="E709" s="40">
        <f>Pressure!H709</f>
        <v>111.95687429327049</v>
      </c>
      <c r="F709" s="10">
        <f t="shared" si="86"/>
        <v>4.25</v>
      </c>
      <c r="G709" s="4">
        <f t="shared" si="85"/>
        <v>101000</v>
      </c>
      <c r="H709" s="42">
        <f t="shared" si="87"/>
        <v>2.5776780476073657</v>
      </c>
      <c r="I709" s="10">
        <f t="shared" si="88"/>
        <v>1.0387640117136019</v>
      </c>
      <c r="J709" s="4">
        <f t="shared" si="89"/>
        <v>129.10609624310294</v>
      </c>
      <c r="K709" s="4">
        <f t="shared" si="83"/>
        <v>29.024346082258653</v>
      </c>
      <c r="L709" s="42">
        <f>Pressure!Q709</f>
        <v>1.4600149030372931</v>
      </c>
      <c r="M709" s="10">
        <f t="shared" si="84"/>
        <v>0.27192814011792937</v>
      </c>
      <c r="N709" s="10">
        <f t="shared" si="90"/>
        <v>2.5616829820695148</v>
      </c>
    </row>
    <row r="710" spans="3:14">
      <c r="C710" s="4">
        <f>Pressure!AB710*1000000</f>
        <v>1109781.7880243729</v>
      </c>
      <c r="D710" s="78">
        <f>Pressure!I710</f>
        <v>1.1195687429327048E-4</v>
      </c>
      <c r="E710" s="40">
        <f>Pressure!H710</f>
        <v>111.95687429327049</v>
      </c>
      <c r="F710" s="10">
        <f t="shared" si="86"/>
        <v>4.25</v>
      </c>
      <c r="G710" s="4">
        <f t="shared" si="85"/>
        <v>101000</v>
      </c>
      <c r="H710" s="42">
        <f t="shared" si="87"/>
        <v>2.5770885681597049</v>
      </c>
      <c r="I710" s="10">
        <f t="shared" si="88"/>
        <v>1.0387028834161767</v>
      </c>
      <c r="J710" s="4">
        <f t="shared" si="89"/>
        <v>129.05644438785112</v>
      </c>
      <c r="K710" s="4">
        <f t="shared" si="83"/>
        <v>29.013183846915858</v>
      </c>
      <c r="L710" s="42">
        <f>Pressure!Q710</f>
        <v>1.4621209557231791</v>
      </c>
      <c r="M710" s="10">
        <f t="shared" si="84"/>
        <v>0.27185195604549228</v>
      </c>
      <c r="N710" s="10">
        <f t="shared" si="90"/>
        <v>2.5616829820695148</v>
      </c>
    </row>
    <row r="711" spans="3:14">
      <c r="C711" s="4">
        <f>Pressure!AB711*1000000</f>
        <v>1109418.1575835906</v>
      </c>
      <c r="D711" s="78">
        <f>Pressure!I711</f>
        <v>1.1195687429327048E-4</v>
      </c>
      <c r="E711" s="40">
        <f>Pressure!H711</f>
        <v>111.95687429327049</v>
      </c>
      <c r="F711" s="10">
        <f t="shared" si="86"/>
        <v>4.25</v>
      </c>
      <c r="G711" s="4">
        <f t="shared" si="85"/>
        <v>101000</v>
      </c>
      <c r="H711" s="42">
        <f t="shared" si="87"/>
        <v>2.5764957996859268</v>
      </c>
      <c r="I711" s="10">
        <f t="shared" si="88"/>
        <v>1.0386413914868331</v>
      </c>
      <c r="J711" s="4">
        <f t="shared" si="89"/>
        <v>129.00652010261629</v>
      </c>
      <c r="K711" s="4">
        <f t="shared" si="83"/>
        <v>29.001960366578906</v>
      </c>
      <c r="L711" s="42">
        <f>Pressure!Q711</f>
        <v>1.4642272273075501</v>
      </c>
      <c r="M711" s="10">
        <f t="shared" si="84"/>
        <v>0.27177534454239832</v>
      </c>
      <c r="N711" s="10">
        <f t="shared" si="90"/>
        <v>2.5616829820695148</v>
      </c>
    </row>
    <row r="712" spans="3:14">
      <c r="C712" s="4">
        <f>Pressure!AB712*1000000</f>
        <v>1109052.5308208154</v>
      </c>
      <c r="D712" s="78">
        <f>Pressure!I712</f>
        <v>1.1195687429327048E-4</v>
      </c>
      <c r="E712" s="40">
        <f>Pressure!H712</f>
        <v>111.95687429327049</v>
      </c>
      <c r="F712" s="10">
        <f t="shared" si="86"/>
        <v>4.25</v>
      </c>
      <c r="G712" s="4">
        <f t="shared" si="85"/>
        <v>101000</v>
      </c>
      <c r="H712" s="42">
        <f t="shared" si="87"/>
        <v>2.5758997426770649</v>
      </c>
      <c r="I712" s="10">
        <f t="shared" si="88"/>
        <v>1.0385795355845369</v>
      </c>
      <c r="J712" s="4">
        <f t="shared" si="89"/>
        <v>128.95632350642887</v>
      </c>
      <c r="K712" s="4">
        <f t="shared" si="83"/>
        <v>28.990675668007032</v>
      </c>
      <c r="L712" s="42">
        <f>Pressure!Q712</f>
        <v>1.4663337190940693</v>
      </c>
      <c r="M712" s="10">
        <f t="shared" si="84"/>
        <v>0.27169830564479874</v>
      </c>
      <c r="N712" s="10">
        <f t="shared" si="90"/>
        <v>2.5616829820695148</v>
      </c>
    </row>
    <row r="713" spans="3:14">
      <c r="C713" s="4">
        <f>Pressure!AB713*1000000</f>
        <v>1108684.9083913649</v>
      </c>
      <c r="D713" s="78">
        <f>Pressure!I713</f>
        <v>1.1195687429327048E-4</v>
      </c>
      <c r="E713" s="40">
        <f>Pressure!H713</f>
        <v>111.95687429327049</v>
      </c>
      <c r="F713" s="10">
        <f t="shared" si="86"/>
        <v>4.25</v>
      </c>
      <c r="G713" s="4">
        <f t="shared" si="85"/>
        <v>101000</v>
      </c>
      <c r="H713" s="42">
        <f t="shared" si="87"/>
        <v>2.5753003976276561</v>
      </c>
      <c r="I713" s="10">
        <f t="shared" si="88"/>
        <v>1.0385173153660761</v>
      </c>
      <c r="J713" s="4">
        <f t="shared" si="89"/>
        <v>128.90585471905274</v>
      </c>
      <c r="K713" s="4">
        <f t="shared" si="83"/>
        <v>28.979329778124352</v>
      </c>
      <c r="L713" s="42">
        <f>Pressure!Q713</f>
        <v>1.4684404323876461</v>
      </c>
      <c r="M713" s="10">
        <f t="shared" si="84"/>
        <v>0.27162083938914761</v>
      </c>
      <c r="N713" s="10">
        <f t="shared" si="90"/>
        <v>2.5616829820695148</v>
      </c>
    </row>
    <row r="714" spans="3:14">
      <c r="C714" s="4">
        <f>Pressure!AB714*1000000</f>
        <v>1108315.2909546746</v>
      </c>
      <c r="D714" s="78">
        <f>Pressure!I714</f>
        <v>1.1195687429327048E-4</v>
      </c>
      <c r="E714" s="40">
        <f>Pressure!H714</f>
        <v>111.95687429327049</v>
      </c>
      <c r="F714" s="10">
        <f t="shared" si="86"/>
        <v>4.25</v>
      </c>
      <c r="G714" s="4">
        <f t="shared" si="85"/>
        <v>101000</v>
      </c>
      <c r="H714" s="42">
        <f t="shared" si="87"/>
        <v>2.5746977650357548</v>
      </c>
      <c r="I714" s="10">
        <f t="shared" si="88"/>
        <v>1.0384547304860572</v>
      </c>
      <c r="J714" s="4">
        <f t="shared" si="89"/>
        <v>128.85511386098645</v>
      </c>
      <c r="K714" s="4">
        <f t="shared" si="83"/>
        <v>28.967922724020156</v>
      </c>
      <c r="L714" s="42">
        <f>Pressure!Q714</f>
        <v>1.4705473684944435</v>
      </c>
      <c r="M714" s="10">
        <f t="shared" si="84"/>
        <v>0.2715429458121712</v>
      </c>
      <c r="N714" s="10">
        <f t="shared" si="90"/>
        <v>2.5616829820695148</v>
      </c>
    </row>
    <row r="715" spans="3:14">
      <c r="C715" s="4">
        <f>Pressure!AB715*1000000</f>
        <v>1107943.6791742649</v>
      </c>
      <c r="D715" s="78">
        <f>Pressure!I715</f>
        <v>1.1195687429327048E-4</v>
      </c>
      <c r="E715" s="40">
        <f>Pressure!H715</f>
        <v>111.95687429327049</v>
      </c>
      <c r="F715" s="10">
        <f t="shared" si="86"/>
        <v>4.25</v>
      </c>
      <c r="G715" s="4">
        <f t="shared" si="85"/>
        <v>101000</v>
      </c>
      <c r="H715" s="42">
        <f t="shared" si="87"/>
        <v>2.5740918454028781</v>
      </c>
      <c r="I715" s="10">
        <f t="shared" si="88"/>
        <v>1.038391780596893</v>
      </c>
      <c r="J715" s="4">
        <f t="shared" si="89"/>
        <v>128.80410105345848</v>
      </c>
      <c r="K715" s="4">
        <f t="shared" si="83"/>
        <v>28.956454532947816</v>
      </c>
      <c r="L715" s="42">
        <f>Pressure!Q715</f>
        <v>1.4726545287218864</v>
      </c>
      <c r="M715" s="10">
        <f t="shared" si="84"/>
        <v>0.27146462495094686</v>
      </c>
      <c r="N715" s="10">
        <f t="shared" si="90"/>
        <v>2.5616829820695148</v>
      </c>
    </row>
    <row r="716" spans="3:14">
      <c r="C716" s="4">
        <f>Pressure!AB716*1000000</f>
        <v>1107570.0737177981</v>
      </c>
      <c r="D716" s="78">
        <f>Pressure!I716</f>
        <v>1.1195687429327048E-4</v>
      </c>
      <c r="E716" s="40">
        <f>Pressure!H716</f>
        <v>111.95687429327049</v>
      </c>
      <c r="F716" s="10">
        <f t="shared" si="86"/>
        <v>4.25</v>
      </c>
      <c r="G716" s="4">
        <f t="shared" si="85"/>
        <v>101000</v>
      </c>
      <c r="H716" s="42">
        <f t="shared" si="87"/>
        <v>2.5734826392340953</v>
      </c>
      <c r="I716" s="10">
        <f t="shared" si="88"/>
        <v>1.0383284653488059</v>
      </c>
      <c r="J716" s="4">
        <f t="shared" si="89"/>
        <v>128.75281641843534</v>
      </c>
      <c r="K716" s="4">
        <f t="shared" si="83"/>
        <v>28.944925232326636</v>
      </c>
      <c r="L716" s="42">
        <f>Pressure!Q716</f>
        <v>1.4747619143786694</v>
      </c>
      <c r="M716" s="10">
        <f t="shared" si="84"/>
        <v>0.27138587684276033</v>
      </c>
      <c r="N716" s="10">
        <f t="shared" si="90"/>
        <v>2.5616829820695148</v>
      </c>
    </row>
    <row r="717" spans="3:14">
      <c r="C717" s="4">
        <f>Pressure!AB717*1000000</f>
        <v>1107194.475257061</v>
      </c>
      <c r="D717" s="78">
        <f>Pressure!I717</f>
        <v>1.1195687429327048E-4</v>
      </c>
      <c r="E717" s="40">
        <f>Pressure!H717</f>
        <v>111.95687429327049</v>
      </c>
      <c r="F717" s="10">
        <f t="shared" si="86"/>
        <v>4.25</v>
      </c>
      <c r="G717" s="4">
        <f t="shared" si="85"/>
        <v>101000</v>
      </c>
      <c r="H717" s="42">
        <f t="shared" si="87"/>
        <v>2.5728701470380071</v>
      </c>
      <c r="I717" s="10">
        <f t="shared" si="88"/>
        <v>1.0382647843898198</v>
      </c>
      <c r="J717" s="4">
        <f t="shared" si="89"/>
        <v>128.70126007861921</v>
      </c>
      <c r="K717" s="4">
        <f t="shared" si="83"/>
        <v>28.933334849741293</v>
      </c>
      <c r="L717" s="42">
        <f>Pressure!Q717</f>
        <v>1.4768695267747649</v>
      </c>
      <c r="M717" s="10">
        <f t="shared" si="84"/>
        <v>0.27130670152525183</v>
      </c>
      <c r="N717" s="10">
        <f t="shared" si="90"/>
        <v>2.5616829820695148</v>
      </c>
    </row>
    <row r="718" spans="3:14">
      <c r="C718" s="4">
        <f>Pressure!AB718*1000000</f>
        <v>1106816.8844679487</v>
      </c>
      <c r="D718" s="78">
        <f>Pressure!I718</f>
        <v>1.1195687429327048E-4</v>
      </c>
      <c r="E718" s="40">
        <f>Pressure!H718</f>
        <v>111.95687429327049</v>
      </c>
      <c r="F718" s="10">
        <f t="shared" si="86"/>
        <v>4.25</v>
      </c>
      <c r="G718" s="4">
        <f t="shared" si="85"/>
        <v>101000</v>
      </c>
      <c r="H718" s="42">
        <f t="shared" si="87"/>
        <v>2.5722543693267133</v>
      </c>
      <c r="I718" s="10">
        <f t="shared" si="88"/>
        <v>1.0382007373657494</v>
      </c>
      <c r="J718" s="4">
        <f t="shared" si="89"/>
        <v>128.64943215744557</v>
      </c>
      <c r="K718" s="4">
        <f t="shared" si="83"/>
        <v>28.92168341294132</v>
      </c>
      <c r="L718" s="42">
        <f>Pressure!Q718</f>
        <v>1.4789773672214306</v>
      </c>
      <c r="M718" s="10">
        <f t="shared" si="84"/>
        <v>0.27122709903629388</v>
      </c>
      <c r="N718" s="10">
        <f t="shared" si="90"/>
        <v>2.5616829820695148</v>
      </c>
    </row>
    <row r="719" spans="3:14">
      <c r="C719" s="4">
        <f>Pressure!AB719*1000000</f>
        <v>1106437.3020304665</v>
      </c>
      <c r="D719" s="78">
        <f>Pressure!I719</f>
        <v>1.1195687429327048E-4</v>
      </c>
      <c r="E719" s="40">
        <f>Pressure!H719</f>
        <v>111.95687429327049</v>
      </c>
      <c r="F719" s="10">
        <f t="shared" si="86"/>
        <v>4.25</v>
      </c>
      <c r="G719" s="4">
        <f t="shared" si="85"/>
        <v>101000</v>
      </c>
      <c r="H719" s="42">
        <f t="shared" si="87"/>
        <v>2.5716353066158191</v>
      </c>
      <c r="I719" s="10">
        <f t="shared" si="88"/>
        <v>1.0381363239201955</v>
      </c>
      <c r="J719" s="4">
        <f t="shared" si="89"/>
        <v>128.5973327790837</v>
      </c>
      <c r="K719" s="4">
        <f t="shared" ref="K719:K782" si="91">J719/4.4482</f>
        <v>28.909970949841217</v>
      </c>
      <c r="L719" s="42">
        <f>Pressure!Q719</f>
        <v>1.4810854370312183</v>
      </c>
      <c r="M719" s="10">
        <f t="shared" ref="M719:M782" si="92">(J719+J718)/2*(L719-L718)</f>
        <v>0.27114706941412875</v>
      </c>
      <c r="N719" s="10">
        <f t="shared" si="90"/>
        <v>2.5616829820695148</v>
      </c>
    </row>
    <row r="720" spans="3:14">
      <c r="C720" s="4">
        <f>Pressure!AB720*1000000</f>
        <v>1106055.7286288049</v>
      </c>
      <c r="D720" s="78">
        <f>Pressure!I720</f>
        <v>1.1195687429327048E-4</v>
      </c>
      <c r="E720" s="40">
        <f>Pressure!H720</f>
        <v>111.95687429327049</v>
      </c>
      <c r="F720" s="10">
        <f t="shared" si="86"/>
        <v>4.25</v>
      </c>
      <c r="G720" s="4">
        <f t="shared" si="85"/>
        <v>101000</v>
      </c>
      <c r="H720" s="42">
        <f t="shared" si="87"/>
        <v>2.5710129594245568</v>
      </c>
      <c r="I720" s="10">
        <f t="shared" si="88"/>
        <v>1.0380715436945518</v>
      </c>
      <c r="J720" s="4">
        <f t="shared" si="89"/>
        <v>128.54496206844706</v>
      </c>
      <c r="K720" s="4">
        <f t="shared" si="91"/>
        <v>28.898197488522786</v>
      </c>
      <c r="L720" s="42">
        <f>Pressure!Q720</f>
        <v>1.4831937375179811</v>
      </c>
      <c r="M720" s="10">
        <f t="shared" si="92"/>
        <v>0.2710666126971768</v>
      </c>
      <c r="N720" s="10">
        <f t="shared" si="90"/>
        <v>2.5616829820695148</v>
      </c>
    </row>
    <row r="721" spans="3:14">
      <c r="C721" s="4">
        <f>Pressure!AB721*1000000</f>
        <v>1105672.1649512434</v>
      </c>
      <c r="D721" s="78">
        <f>Pressure!I721</f>
        <v>1.1195687429327048E-4</v>
      </c>
      <c r="E721" s="40">
        <f>Pressure!H721</f>
        <v>111.95687429327049</v>
      </c>
      <c r="F721" s="10">
        <f t="shared" si="86"/>
        <v>4.25</v>
      </c>
      <c r="G721" s="4">
        <f t="shared" si="85"/>
        <v>101000</v>
      </c>
      <c r="H721" s="42">
        <f t="shared" si="87"/>
        <v>2.5703873282756313</v>
      </c>
      <c r="I721" s="10">
        <f t="shared" si="88"/>
        <v>1.0380063963279806</v>
      </c>
      <c r="J721" s="4">
        <f t="shared" si="89"/>
        <v>128.49232015118</v>
      </c>
      <c r="K721" s="4">
        <f t="shared" si="91"/>
        <v>28.886363057232138</v>
      </c>
      <c r="L721" s="42">
        <f>Pressure!Q721</f>
        <v>1.4853022699968821</v>
      </c>
      <c r="M721" s="10">
        <f t="shared" si="92"/>
        <v>0.27098572892425932</v>
      </c>
      <c r="N721" s="10">
        <f t="shared" si="90"/>
        <v>2.5616829820695148</v>
      </c>
    </row>
    <row r="722" spans="3:14">
      <c r="C722" s="4">
        <f>Pressure!AB722*1000000</f>
        <v>1105286.6116901971</v>
      </c>
      <c r="D722" s="78">
        <f>Pressure!I722</f>
        <v>1.1195687429327048E-4</v>
      </c>
      <c r="E722" s="40">
        <f>Pressure!H722</f>
        <v>111.95687429327049</v>
      </c>
      <c r="F722" s="10">
        <f t="shared" si="86"/>
        <v>4.25</v>
      </c>
      <c r="G722" s="4">
        <f t="shared" si="85"/>
        <v>101000</v>
      </c>
      <c r="H722" s="42">
        <f t="shared" si="87"/>
        <v>2.569758413695288</v>
      </c>
      <c r="I722" s="10">
        <f t="shared" si="88"/>
        <v>1.0379408814574151</v>
      </c>
      <c r="J722" s="4">
        <f t="shared" si="89"/>
        <v>128.43940715366412</v>
      </c>
      <c r="K722" s="4">
        <f t="shared" si="91"/>
        <v>28.874467684381127</v>
      </c>
      <c r="L722" s="42">
        <f>Pressure!Q722</f>
        <v>1.4874110357844021</v>
      </c>
      <c r="M722" s="10">
        <f t="shared" si="92"/>
        <v>0.27090441813444466</v>
      </c>
      <c r="N722" s="10">
        <f t="shared" si="90"/>
        <v>2.5616829820695148</v>
      </c>
    </row>
    <row r="723" spans="3:14">
      <c r="C723" s="4">
        <f>Pressure!AB723*1000000</f>
        <v>1104899.0695422427</v>
      </c>
      <c r="D723" s="78">
        <f>Pressure!I723</f>
        <v>1.1195687429327048E-4</v>
      </c>
      <c r="E723" s="40">
        <f>Pressure!H723</f>
        <v>111.95687429327049</v>
      </c>
      <c r="F723" s="10">
        <f t="shared" si="86"/>
        <v>4.25</v>
      </c>
      <c r="G723" s="4">
        <f t="shared" si="85"/>
        <v>101000</v>
      </c>
      <c r="H723" s="42">
        <f t="shared" si="87"/>
        <v>2.5691262162133683</v>
      </c>
      <c r="I723" s="10">
        <f t="shared" si="88"/>
        <v>1.0378749987175577</v>
      </c>
      <c r="J723" s="4">
        <f t="shared" si="89"/>
        <v>128.38622320302221</v>
      </c>
      <c r="K723" s="4">
        <f t="shared" si="91"/>
        <v>28.862511398548225</v>
      </c>
      <c r="L723" s="42">
        <f>Pressure!Q723</f>
        <v>1.4895200361983481</v>
      </c>
      <c r="M723" s="10">
        <f t="shared" si="92"/>
        <v>0.27082268036708479</v>
      </c>
      <c r="N723" s="10">
        <f t="shared" si="90"/>
        <v>2.5616829820695148</v>
      </c>
    </row>
    <row r="724" spans="3:14">
      <c r="C724" s="4">
        <f>Pressure!AB724*1000000</f>
        <v>1104509.5392080885</v>
      </c>
      <c r="D724" s="78">
        <f>Pressure!I724</f>
        <v>1.1195687429327048E-4</v>
      </c>
      <c r="E724" s="40">
        <f>Pressure!H724</f>
        <v>111.95687429327049</v>
      </c>
      <c r="F724" s="10">
        <f t="shared" si="86"/>
        <v>4.25</v>
      </c>
      <c r="G724" s="4">
        <f t="shared" si="85"/>
        <v>101000</v>
      </c>
      <c r="H724" s="42">
        <f t="shared" si="87"/>
        <v>2.568490736363251</v>
      </c>
      <c r="I724" s="10">
        <f t="shared" si="88"/>
        <v>1.037808747740868</v>
      </c>
      <c r="J724" s="4">
        <f t="shared" si="89"/>
        <v>128.3327684271139</v>
      </c>
      <c r="K724" s="4">
        <f t="shared" si="91"/>
        <v>28.850494228477565</v>
      </c>
      <c r="L724" s="42">
        <f>Pressure!Q724</f>
        <v>1.4916292725578606</v>
      </c>
      <c r="M724" s="10">
        <f t="shared" si="92"/>
        <v>0.27074051566183988</v>
      </c>
      <c r="N724" s="10">
        <f t="shared" si="90"/>
        <v>2.5616829820695148</v>
      </c>
    </row>
    <row r="725" spans="3:14">
      <c r="C725" s="4">
        <f>Pressure!AB725*1000000</f>
        <v>1104118.021392575</v>
      </c>
      <c r="D725" s="78">
        <f>Pressure!I725</f>
        <v>1.1195687429327048E-4</v>
      </c>
      <c r="E725" s="40">
        <f>Pressure!H725</f>
        <v>111.95687429327049</v>
      </c>
      <c r="F725" s="10">
        <f t="shared" si="86"/>
        <v>4.25</v>
      </c>
      <c r="G725" s="4">
        <f t="shared" si="85"/>
        <v>101000</v>
      </c>
      <c r="H725" s="42">
        <f t="shared" si="87"/>
        <v>2.5678519746818593</v>
      </c>
      <c r="I725" s="10">
        <f t="shared" si="88"/>
        <v>1.0377421281575561</v>
      </c>
      <c r="J725" s="4">
        <f t="shared" si="89"/>
        <v>128.2790429545359</v>
      </c>
      <c r="K725" s="4">
        <f t="shared" si="91"/>
        <v>28.838416203078975</v>
      </c>
      <c r="L725" s="42">
        <f>Pressure!Q725</f>
        <v>1.4937387461834228</v>
      </c>
      <c r="M725" s="10">
        <f t="shared" si="92"/>
        <v>0.2706579240586714</v>
      </c>
      <c r="N725" s="10">
        <f t="shared" si="90"/>
        <v>2.5616829820695148</v>
      </c>
    </row>
    <row r="726" spans="3:14">
      <c r="C726" s="4">
        <f>Pressure!AB726*1000000</f>
        <v>1103724.516804734</v>
      </c>
      <c r="D726" s="78">
        <f>Pressure!I726</f>
        <v>1.1195687429327048E-4</v>
      </c>
      <c r="E726" s="40">
        <f>Pressure!H726</f>
        <v>111.95687429327049</v>
      </c>
      <c r="F726" s="10">
        <f t="shared" si="86"/>
        <v>4.25</v>
      </c>
      <c r="G726" s="4">
        <f t="shared" si="85"/>
        <v>101000</v>
      </c>
      <c r="H726" s="42">
        <f t="shared" si="87"/>
        <v>2.567209931709753</v>
      </c>
      <c r="I726" s="10">
        <f t="shared" si="88"/>
        <v>1.0376751395955865</v>
      </c>
      <c r="J726" s="4">
        <f t="shared" si="89"/>
        <v>128.22504691463016</v>
      </c>
      <c r="K726" s="4">
        <f t="shared" si="91"/>
        <v>28.826277351429827</v>
      </c>
      <c r="L726" s="42">
        <f>Pressure!Q726</f>
        <v>1.4958484583968681</v>
      </c>
      <c r="M726" s="10">
        <f t="shared" si="92"/>
        <v>0.27057490559781844</v>
      </c>
      <c r="N726" s="10">
        <f t="shared" si="90"/>
        <v>2.5616829820695148</v>
      </c>
    </row>
    <row r="727" spans="3:14">
      <c r="C727" s="4">
        <f>Pressure!AB727*1000000</f>
        <v>1103329.0261577067</v>
      </c>
      <c r="D727" s="78">
        <f>Pressure!I727</f>
        <v>1.1195687429327048E-4</v>
      </c>
      <c r="E727" s="40">
        <f>Pressure!H727</f>
        <v>111.95687429327049</v>
      </c>
      <c r="F727" s="10">
        <f t="shared" si="86"/>
        <v>4.25</v>
      </c>
      <c r="G727" s="4">
        <f t="shared" si="85"/>
        <v>101000</v>
      </c>
      <c r="H727" s="42">
        <f t="shared" si="87"/>
        <v>2.5665646079909963</v>
      </c>
      <c r="I727" s="10">
        <f t="shared" si="88"/>
        <v>1.0376077816806573</v>
      </c>
      <c r="J727" s="4">
        <f t="shared" si="89"/>
        <v>128.17078043747267</v>
      </c>
      <c r="K727" s="4">
        <f t="shared" si="91"/>
        <v>28.814077702772508</v>
      </c>
      <c r="L727" s="42">
        <f>Pressure!Q727</f>
        <v>1.4979584105213879</v>
      </c>
      <c r="M727" s="10">
        <f t="shared" si="92"/>
        <v>0.27049146031979182</v>
      </c>
      <c r="N727" s="10">
        <f t="shared" si="90"/>
        <v>2.5616829820695148</v>
      </c>
    </row>
    <row r="728" spans="3:14">
      <c r="C728" s="4">
        <f>Pressure!AB728*1000000</f>
        <v>1102931.5501688099</v>
      </c>
      <c r="D728" s="78">
        <f>Pressure!I728</f>
        <v>1.1195687429327048E-4</v>
      </c>
      <c r="E728" s="40">
        <f>Pressure!H728</f>
        <v>111.95687429327049</v>
      </c>
      <c r="F728" s="10">
        <f t="shared" si="86"/>
        <v>4.25</v>
      </c>
      <c r="G728" s="4">
        <f t="shared" si="85"/>
        <v>101000</v>
      </c>
      <c r="H728" s="42">
        <f t="shared" si="87"/>
        <v>2.5659160040732703</v>
      </c>
      <c r="I728" s="10">
        <f t="shared" si="88"/>
        <v>1.0375400540362048</v>
      </c>
      <c r="J728" s="4">
        <f t="shared" si="89"/>
        <v>128.11624365388261</v>
      </c>
      <c r="K728" s="4">
        <f t="shared" si="91"/>
        <v>28.801817286516481</v>
      </c>
      <c r="L728" s="42">
        <f>Pressure!Q728</f>
        <v>1.500068603881541</v>
      </c>
      <c r="M728" s="10">
        <f t="shared" si="92"/>
        <v>0.27040758826548217</v>
      </c>
      <c r="N728" s="10">
        <f t="shared" si="90"/>
        <v>2.5616829820695148</v>
      </c>
    </row>
    <row r="729" spans="3:14">
      <c r="C729" s="4">
        <f>Pressure!AB729*1000000</f>
        <v>1102532.0895595266</v>
      </c>
      <c r="D729" s="78">
        <f>Pressure!I729</f>
        <v>1.1195687429327048E-4</v>
      </c>
      <c r="E729" s="40">
        <f>Pressure!H729</f>
        <v>111.95687429327049</v>
      </c>
      <c r="F729" s="10">
        <f t="shared" si="86"/>
        <v>4.25</v>
      </c>
      <c r="G729" s="4">
        <f t="shared" si="85"/>
        <v>101000</v>
      </c>
      <c r="H729" s="42">
        <f t="shared" si="87"/>
        <v>2.5652641205078539</v>
      </c>
      <c r="I729" s="10">
        <f t="shared" si="88"/>
        <v>1.0374719562833945</v>
      </c>
      <c r="J729" s="4">
        <f t="shared" si="89"/>
        <v>128.06143669542101</v>
      </c>
      <c r="K729" s="4">
        <f t="shared" si="91"/>
        <v>28.789496132237986</v>
      </c>
      <c r="L729" s="42">
        <f>Pressure!Q729</f>
        <v>1.5021790398032606</v>
      </c>
      <c r="M729" s="10">
        <f t="shared" si="92"/>
        <v>0.27032328947599438</v>
      </c>
      <c r="N729" s="10">
        <f t="shared" si="90"/>
        <v>2.5616829820695148</v>
      </c>
    </row>
    <row r="730" spans="3:14">
      <c r="C730" s="4">
        <f>Pressure!AB730*1000000</f>
        <v>1102130.6450554766</v>
      </c>
      <c r="D730" s="78">
        <f>Pressure!I730</f>
        <v>1.1195687429327048E-4</v>
      </c>
      <c r="E730" s="40">
        <f>Pressure!H730</f>
        <v>111.95687429327049</v>
      </c>
      <c r="F730" s="10">
        <f t="shared" si="86"/>
        <v>4.25</v>
      </c>
      <c r="G730" s="4">
        <f t="shared" si="85"/>
        <v>101000</v>
      </c>
      <c r="H730" s="42">
        <f t="shared" si="87"/>
        <v>2.564608957849575</v>
      </c>
      <c r="I730" s="10">
        <f t="shared" si="88"/>
        <v>1.0374034880411114</v>
      </c>
      <c r="J730" s="4">
        <f t="shared" si="89"/>
        <v>128.00635969438702</v>
      </c>
      <c r="K730" s="4">
        <f t="shared" si="91"/>
        <v>28.777114269679199</v>
      </c>
      <c r="L730" s="42">
        <f>Pressure!Q730</f>
        <v>1.5042897196138634</v>
      </c>
      <c r="M730" s="10">
        <f t="shared" si="92"/>
        <v>0.27023856399275248</v>
      </c>
      <c r="N730" s="10">
        <f t="shared" si="90"/>
        <v>2.5616829820695148</v>
      </c>
    </row>
    <row r="731" spans="3:14">
      <c r="C731" s="4">
        <f>Pressure!AB731*1000000</f>
        <v>1101727.2173864783</v>
      </c>
      <c r="D731" s="78">
        <f>Pressure!I731</f>
        <v>1.1195687429327048E-4</v>
      </c>
      <c r="E731" s="40">
        <f>Pressure!H731</f>
        <v>111.95687429327049</v>
      </c>
      <c r="F731" s="10">
        <f t="shared" si="86"/>
        <v>4.25</v>
      </c>
      <c r="G731" s="4">
        <f t="shared" si="85"/>
        <v>101000</v>
      </c>
      <c r="H731" s="42">
        <f t="shared" si="87"/>
        <v>2.5639505166569188</v>
      </c>
      <c r="I731" s="10">
        <f t="shared" si="88"/>
        <v>1.0373346489259605</v>
      </c>
      <c r="J731" s="4">
        <f t="shared" si="89"/>
        <v>127.95101278382614</v>
      </c>
      <c r="K731" s="4">
        <f t="shared" si="91"/>
        <v>28.764671728750088</v>
      </c>
      <c r="L731" s="42">
        <f>Pressure!Q731</f>
        <v>1.506400644642057</v>
      </c>
      <c r="M731" s="10">
        <f t="shared" si="92"/>
        <v>0.27015341185747305</v>
      </c>
      <c r="N731" s="10">
        <f t="shared" si="90"/>
        <v>2.5616829820695148</v>
      </c>
    </row>
    <row r="732" spans="3:14">
      <c r="C732" s="4">
        <f>Pressure!AB732*1000000</f>
        <v>1101321.8072865042</v>
      </c>
      <c r="D732" s="78">
        <f>Pressure!I732</f>
        <v>1.1195687429327048E-4</v>
      </c>
      <c r="E732" s="40">
        <f>Pressure!H732</f>
        <v>111.95687429327049</v>
      </c>
      <c r="F732" s="10">
        <f t="shared" si="86"/>
        <v>4.25</v>
      </c>
      <c r="G732" s="4">
        <f t="shared" ref="G732:G795" si="93">IF(C732/(1+(k-1)/2*N732^2)^(k/(k-1))&lt;patm*1000000,patm*1000000,C732/(1+(k-1)/2*N732^2)^(k/(k-1)))</f>
        <v>101000</v>
      </c>
      <c r="H732" s="42">
        <f t="shared" si="87"/>
        <v>2.5632887974919427</v>
      </c>
      <c r="I732" s="10">
        <f t="shared" si="88"/>
        <v>1.0372654385522551</v>
      </c>
      <c r="J732" s="4">
        <f t="shared" si="89"/>
        <v>127.8953960975244</v>
      </c>
      <c r="K732" s="4">
        <f t="shared" si="91"/>
        <v>28.752168539527091</v>
      </c>
      <c r="L732" s="42">
        <f>Pressure!Q732</f>
        <v>1.5085118162179494</v>
      </c>
      <c r="M732" s="10">
        <f t="shared" si="92"/>
        <v>0.27006783311222055</v>
      </c>
      <c r="N732" s="10">
        <f t="shared" si="90"/>
        <v>2.5616829820695148</v>
      </c>
    </row>
    <row r="733" spans="3:14">
      <c r="C733" s="4">
        <f>Pressure!AB733*1000000</f>
        <v>1100914.4154936986</v>
      </c>
      <c r="D733" s="78">
        <f>Pressure!I733</f>
        <v>1.1195687429327048E-4</v>
      </c>
      <c r="E733" s="40">
        <f>Pressure!H733</f>
        <v>111.95687429327049</v>
      </c>
      <c r="F733" s="10">
        <f t="shared" ref="F733:F796" si="94">aexit/E733</f>
        <v>4.25</v>
      </c>
      <c r="G733" s="4">
        <f t="shared" si="93"/>
        <v>101000</v>
      </c>
      <c r="H733" s="42">
        <f t="shared" ref="H733:H796" si="95">1/(((k+1)/2)^(1/(k-1))*(patm*1000000/C733)^(1/k)*SQRT((k+1)/(k-1)*(1-(patm*1000000/C733)^((k-1)/k))))</f>
        <v>2.5626238009203202</v>
      </c>
      <c r="I733" s="10">
        <f t="shared" ref="I733:I796" si="96">etanoz*SQRT(2*k^2/(k-1)*(2/(k+1))^((k+1)/(k-1))*(1-(G733/C733)^((k-1)/k)))+(G733-patm*1000000)/C733*(aexit/E733)</f>
        <v>1.037195856532011</v>
      </c>
      <c r="J733" s="4">
        <f t="shared" ref="J733:J796" si="97">I733*D733*C733</f>
        <v>127.83950977001062</v>
      </c>
      <c r="K733" s="4">
        <f t="shared" si="91"/>
        <v>28.739604732253635</v>
      </c>
      <c r="L733" s="42">
        <f>Pressure!Q733</f>
        <v>1.510623235673056</v>
      </c>
      <c r="M733" s="10">
        <f t="shared" si="92"/>
        <v>0.26998182779928709</v>
      </c>
      <c r="N733" s="10">
        <f t="shared" si="90"/>
        <v>2.5616829820695148</v>
      </c>
    </row>
    <row r="734" spans="3:14">
      <c r="C734" s="4">
        <f>Pressure!AB734*1000000</f>
        <v>1100505.0427503996</v>
      </c>
      <c r="D734" s="78">
        <f>Pressure!I734</f>
        <v>1.1195687429327048E-4</v>
      </c>
      <c r="E734" s="40">
        <f>Pressure!H734</f>
        <v>111.95687429327049</v>
      </c>
      <c r="F734" s="10">
        <f t="shared" si="94"/>
        <v>4.25</v>
      </c>
      <c r="G734" s="4">
        <f t="shared" si="93"/>
        <v>101000</v>
      </c>
      <c r="H734" s="42">
        <f t="shared" si="95"/>
        <v>2.5619555275113668</v>
      </c>
      <c r="I734" s="10">
        <f t="shared" si="96"/>
        <v>1.0371259024749442</v>
      </c>
      <c r="J734" s="4">
        <f t="shared" si="97"/>
        <v>127.78335393655966</v>
      </c>
      <c r="K734" s="4">
        <f t="shared" si="91"/>
        <v>28.726980337340873</v>
      </c>
      <c r="L734" s="42">
        <f>Pressure!Q734</f>
        <v>1.5127349043403087</v>
      </c>
      <c r="M734" s="10">
        <f t="shared" si="92"/>
        <v>0.26989539596127993</v>
      </c>
      <c r="N734" s="10">
        <f t="shared" ref="N734:N797" si="98">N733-1/834*(me-mef)</f>
        <v>2.5616829820695148</v>
      </c>
    </row>
    <row r="735" spans="3:14">
      <c r="C735" s="4">
        <f>Pressure!AB735*1000000</f>
        <v>1100093.6898030846</v>
      </c>
      <c r="D735" s="78">
        <f>Pressure!I735</f>
        <v>1.1195687429327048E-4</v>
      </c>
      <c r="E735" s="40">
        <f>Pressure!H735</f>
        <v>111.95687429327049</v>
      </c>
      <c r="F735" s="10">
        <f t="shared" si="94"/>
        <v>4.25</v>
      </c>
      <c r="G735" s="4">
        <f t="shared" si="93"/>
        <v>101000</v>
      </c>
      <c r="H735" s="42">
        <f t="shared" si="95"/>
        <v>2.5612839778379555</v>
      </c>
      <c r="I735" s="10">
        <f t="shared" si="96"/>
        <v>1.0370555759884552</v>
      </c>
      <c r="J735" s="4">
        <f t="shared" si="97"/>
        <v>127.72692873318503</v>
      </c>
      <c r="K735" s="4">
        <f t="shared" si="91"/>
        <v>28.714295385366</v>
      </c>
      <c r="L735" s="42">
        <f>Pressure!Q735</f>
        <v>1.5148468235540642</v>
      </c>
      <c r="M735" s="10">
        <f t="shared" si="92"/>
        <v>0.26980853764117035</v>
      </c>
      <c r="N735" s="10">
        <f t="shared" si="98"/>
        <v>2.5616829820695148</v>
      </c>
    </row>
    <row r="736" spans="3:14">
      <c r="C736" s="4">
        <f>Pressure!AB736*1000000</f>
        <v>1099680.3574024774</v>
      </c>
      <c r="D736" s="78">
        <f>Pressure!I736</f>
        <v>1.1195687429327048E-4</v>
      </c>
      <c r="E736" s="40">
        <f>Pressure!H736</f>
        <v>111.95687429327049</v>
      </c>
      <c r="F736" s="10">
        <f t="shared" si="94"/>
        <v>4.25</v>
      </c>
      <c r="G736" s="4">
        <f t="shared" si="93"/>
        <v>101000</v>
      </c>
      <c r="H736" s="42">
        <f t="shared" si="95"/>
        <v>2.560609152476693</v>
      </c>
      <c r="I736" s="10">
        <f t="shared" si="96"/>
        <v>1.0369848766776388</v>
      </c>
      <c r="J736" s="4">
        <f t="shared" si="97"/>
        <v>127.67023429665348</v>
      </c>
      <c r="K736" s="4">
        <f t="shared" si="91"/>
        <v>28.701549907075552</v>
      </c>
      <c r="L736" s="42">
        <f>Pressure!Q736</f>
        <v>1.5169589946501121</v>
      </c>
      <c r="M736" s="10">
        <f t="shared" si="92"/>
        <v>0.26972125288212756</v>
      </c>
      <c r="N736" s="10">
        <f t="shared" si="98"/>
        <v>2.5616829820695148</v>
      </c>
    </row>
    <row r="737" spans="3:14">
      <c r="C737" s="4">
        <f>Pressure!AB737*1000000</f>
        <v>1099265.0463034324</v>
      </c>
      <c r="D737" s="78">
        <f>Pressure!I737</f>
        <v>1.1195687429327048E-4</v>
      </c>
      <c r="E737" s="40">
        <f>Pressure!H737</f>
        <v>111.95687429327049</v>
      </c>
      <c r="F737" s="10">
        <f t="shared" si="94"/>
        <v>4.25</v>
      </c>
      <c r="G737" s="4">
        <f t="shared" si="93"/>
        <v>101000</v>
      </c>
      <c r="H737" s="42">
        <f t="shared" si="95"/>
        <v>2.5599310520077263</v>
      </c>
      <c r="I737" s="10">
        <f t="shared" si="96"/>
        <v>1.0369138041452575</v>
      </c>
      <c r="J737" s="4">
        <f t="shared" si="97"/>
        <v>127.61327076446911</v>
      </c>
      <c r="K737" s="4">
        <f t="shared" si="91"/>
        <v>28.688743933381843</v>
      </c>
      <c r="L737" s="42">
        <f>Pressure!Q737</f>
        <v>1.5190714189656833</v>
      </c>
      <c r="M737" s="10">
        <f t="shared" si="92"/>
        <v>0.26963354172768422</v>
      </c>
      <c r="N737" s="10">
        <f t="shared" si="98"/>
        <v>2.5616829820695148</v>
      </c>
    </row>
    <row r="738" spans="3:14">
      <c r="C738" s="4">
        <f>Pressure!AB738*1000000</f>
        <v>1098847.757265022</v>
      </c>
      <c r="D738" s="78">
        <f>Pressure!I738</f>
        <v>1.1195687429327048E-4</v>
      </c>
      <c r="E738" s="40">
        <f>Pressure!H738</f>
        <v>111.95687429327049</v>
      </c>
      <c r="F738" s="10">
        <f t="shared" si="94"/>
        <v>4.25</v>
      </c>
      <c r="G738" s="4">
        <f t="shared" si="93"/>
        <v>101000</v>
      </c>
      <c r="H738" s="42">
        <f t="shared" si="95"/>
        <v>2.5592496770148911</v>
      </c>
      <c r="I738" s="10">
        <f t="shared" si="96"/>
        <v>1.0368423579917503</v>
      </c>
      <c r="J738" s="4">
        <f t="shared" si="97"/>
        <v>127.55603827488576</v>
      </c>
      <c r="K738" s="4">
        <f t="shared" si="91"/>
        <v>28.675877495365715</v>
      </c>
      <c r="L738" s="42">
        <f>Pressure!Q738</f>
        <v>1.5211840978394588</v>
      </c>
      <c r="M738" s="10">
        <f t="shared" si="92"/>
        <v>0.26954540422167228</v>
      </c>
      <c r="N738" s="10">
        <f t="shared" si="98"/>
        <v>2.5616829820695148</v>
      </c>
    </row>
    <row r="739" spans="3:14">
      <c r="C739" s="4">
        <f>Pressure!AB739*1000000</f>
        <v>1098428.4910505307</v>
      </c>
      <c r="D739" s="78">
        <f>Pressure!I739</f>
        <v>1.1195687429327048E-4</v>
      </c>
      <c r="E739" s="40">
        <f>Pressure!H739</f>
        <v>111.95687429327049</v>
      </c>
      <c r="F739" s="10">
        <f t="shared" si="94"/>
        <v>4.25</v>
      </c>
      <c r="G739" s="4">
        <f t="shared" si="93"/>
        <v>101000</v>
      </c>
      <c r="H739" s="42">
        <f t="shared" si="95"/>
        <v>2.5585650280856989</v>
      </c>
      <c r="I739" s="10">
        <f t="shared" si="96"/>
        <v>1.036770537815223</v>
      </c>
      <c r="J739" s="4">
        <f t="shared" si="97"/>
        <v>127.49853696690586</v>
      </c>
      <c r="K739" s="4">
        <f t="shared" si="91"/>
        <v>28.662950624276306</v>
      </c>
      <c r="L739" s="42">
        <f>Pressure!Q739</f>
        <v>1.523297032611578</v>
      </c>
      <c r="M739" s="10">
        <f t="shared" si="92"/>
        <v>0.2694568404082317</v>
      </c>
      <c r="N739" s="10">
        <f t="shared" si="98"/>
        <v>2.5616829820695148</v>
      </c>
    </row>
    <row r="740" spans="3:14">
      <c r="C740" s="4">
        <f>Pressure!AB740*1000000</f>
        <v>1098007.2484273817</v>
      </c>
      <c r="D740" s="78">
        <f>Pressure!I740</f>
        <v>1.1195687429327048E-4</v>
      </c>
      <c r="E740" s="40">
        <f>Pressure!H740</f>
        <v>111.95687429327049</v>
      </c>
      <c r="F740" s="10">
        <f t="shared" si="94"/>
        <v>4.25</v>
      </c>
      <c r="G740" s="4">
        <f t="shared" si="93"/>
        <v>101000</v>
      </c>
      <c r="H740" s="42">
        <f t="shared" si="95"/>
        <v>2.5578771058112197</v>
      </c>
      <c r="I740" s="10">
        <f t="shared" si="96"/>
        <v>1.0366983432114294</v>
      </c>
      <c r="J740" s="4">
        <f t="shared" si="97"/>
        <v>127.44076698027065</v>
      </c>
      <c r="K740" s="4">
        <f t="shared" si="91"/>
        <v>28.649963351528854</v>
      </c>
      <c r="L740" s="42">
        <f>Pressure!Q740</f>
        <v>1.5254102246236467</v>
      </c>
      <c r="M740" s="10">
        <f t="shared" si="92"/>
        <v>0.26936785033176658</v>
      </c>
      <c r="N740" s="10">
        <f t="shared" si="98"/>
        <v>2.5616829820695148</v>
      </c>
    </row>
    <row r="741" spans="3:14">
      <c r="C741" s="4">
        <f>Pressure!AB741*1000000</f>
        <v>1097584.0301672616</v>
      </c>
      <c r="D741" s="78">
        <f>Pressure!I741</f>
        <v>1.1195687429327048E-4</v>
      </c>
      <c r="E741" s="40">
        <f>Pressure!H741</f>
        <v>111.95687429327049</v>
      </c>
      <c r="F741" s="10">
        <f t="shared" si="94"/>
        <v>4.25</v>
      </c>
      <c r="G741" s="4">
        <f t="shared" si="93"/>
        <v>101000</v>
      </c>
      <c r="H741" s="42">
        <f t="shared" si="95"/>
        <v>2.5571859107862891</v>
      </c>
      <c r="I741" s="10">
        <f t="shared" si="96"/>
        <v>1.036625773773785</v>
      </c>
      <c r="J741" s="4">
        <f t="shared" si="97"/>
        <v>127.38272845547723</v>
      </c>
      <c r="K741" s="4">
        <f t="shared" si="91"/>
        <v>28.636915708708521</v>
      </c>
      <c r="L741" s="42">
        <f>Pressure!Q741</f>
        <v>1.5275236752187462</v>
      </c>
      <c r="M741" s="10">
        <f t="shared" si="92"/>
        <v>0.2692784340370063</v>
      </c>
      <c r="N741" s="10">
        <f t="shared" si="98"/>
        <v>2.5616829820695148</v>
      </c>
    </row>
    <row r="742" spans="3:14">
      <c r="C742" s="4">
        <f>Pressure!AB742*1000000</f>
        <v>1097158.8370460412</v>
      </c>
      <c r="D742" s="78">
        <f>Pressure!I742</f>
        <v>1.1195687429327048E-4</v>
      </c>
      <c r="E742" s="40">
        <f>Pressure!H742</f>
        <v>111.95687429327049</v>
      </c>
      <c r="F742" s="10">
        <f t="shared" si="94"/>
        <v>4.25</v>
      </c>
      <c r="G742" s="4">
        <f t="shared" si="93"/>
        <v>101000</v>
      </c>
      <c r="H742" s="42">
        <f t="shared" si="95"/>
        <v>2.5564914436093669</v>
      </c>
      <c r="I742" s="10">
        <f t="shared" si="96"/>
        <v>1.0365528290933461</v>
      </c>
      <c r="J742" s="4">
        <f t="shared" si="97"/>
        <v>127.32442153376785</v>
      </c>
      <c r="K742" s="4">
        <f t="shared" si="91"/>
        <v>28.623807727567971</v>
      </c>
      <c r="L742" s="42">
        <f>Pressure!Q742</f>
        <v>1.5296373857414414</v>
      </c>
      <c r="M742" s="10">
        <f t="shared" si="92"/>
        <v>0.26918859156898034</v>
      </c>
      <c r="N742" s="10">
        <f t="shared" si="98"/>
        <v>2.5616829820695148</v>
      </c>
    </row>
    <row r="743" spans="3:14">
      <c r="C743" s="4">
        <f>Pressure!AB743*1000000</f>
        <v>1096731.6698438022</v>
      </c>
      <c r="D743" s="78">
        <f>Pressure!I743</f>
        <v>1.1195687429327048E-4</v>
      </c>
      <c r="E743" s="40">
        <f>Pressure!H743</f>
        <v>111.95687429327049</v>
      </c>
      <c r="F743" s="10">
        <f t="shared" si="94"/>
        <v>4.25</v>
      </c>
      <c r="G743" s="4">
        <f t="shared" si="93"/>
        <v>101000</v>
      </c>
      <c r="H743" s="42">
        <f t="shared" si="95"/>
        <v>2.5557937048825967</v>
      </c>
      <c r="I743" s="10">
        <f t="shared" si="96"/>
        <v>1.0364795087588072</v>
      </c>
      <c r="J743" s="4">
        <f t="shared" si="97"/>
        <v>127.26584635713357</v>
      </c>
      <c r="K743" s="4">
        <f t="shared" si="91"/>
        <v>28.61063944002823</v>
      </c>
      <c r="L743" s="42">
        <f>Pressure!Q743</f>
        <v>1.5317513575377892</v>
      </c>
      <c r="M743" s="10">
        <f t="shared" si="92"/>
        <v>0.26909832297300701</v>
      </c>
      <c r="N743" s="10">
        <f t="shared" si="98"/>
        <v>2.5616829820695148</v>
      </c>
    </row>
    <row r="744" spans="3:14">
      <c r="C744" s="4">
        <f>Pressure!AB744*1000000</f>
        <v>1096302.5293448372</v>
      </c>
      <c r="D744" s="78">
        <f>Pressure!I744</f>
        <v>1.1195687429327048E-4</v>
      </c>
      <c r="E744" s="40">
        <f>Pressure!H744</f>
        <v>111.95687429327049</v>
      </c>
      <c r="F744" s="10">
        <f t="shared" si="94"/>
        <v>4.25</v>
      </c>
      <c r="G744" s="4">
        <f t="shared" si="93"/>
        <v>101000</v>
      </c>
      <c r="H744" s="42">
        <f t="shared" si="95"/>
        <v>2.5550926952117989</v>
      </c>
      <c r="I744" s="10">
        <f t="shared" si="96"/>
        <v>1.0364058123564923</v>
      </c>
      <c r="J744" s="4">
        <f t="shared" si="97"/>
        <v>127.20700306831418</v>
      </c>
      <c r="K744" s="4">
        <f t="shared" si="91"/>
        <v>28.597410878178628</v>
      </c>
      <c r="L744" s="42">
        <f>Pressure!Q744</f>
        <v>1.5338655919553481</v>
      </c>
      <c r="M744" s="10">
        <f t="shared" si="92"/>
        <v>0.26900762829477864</v>
      </c>
      <c r="N744" s="10">
        <f t="shared" si="98"/>
        <v>2.5616829820695148</v>
      </c>
    </row>
    <row r="745" spans="3:14">
      <c r="C745" s="4">
        <f>Pressure!AB745*1000000</f>
        <v>1095871.4163376433</v>
      </c>
      <c r="D745" s="78">
        <f>Pressure!I745</f>
        <v>1.1195687429327048E-4</v>
      </c>
      <c r="E745" s="40">
        <f>Pressure!H745</f>
        <v>111.95687429327049</v>
      </c>
      <c r="F745" s="10">
        <f t="shared" si="94"/>
        <v>4.25</v>
      </c>
      <c r="G745" s="4">
        <f t="shared" si="93"/>
        <v>101000</v>
      </c>
      <c r="H745" s="42">
        <f t="shared" si="95"/>
        <v>2.5543884152064593</v>
      </c>
      <c r="I745" s="10">
        <f t="shared" si="96"/>
        <v>1.0363317394703477</v>
      </c>
      <c r="J745" s="4">
        <f t="shared" si="97"/>
        <v>127.14789181079765</v>
      </c>
      <c r="K745" s="4">
        <f t="shared" si="91"/>
        <v>28.584122074276706</v>
      </c>
      <c r="L745" s="42">
        <f>Pressure!Q745</f>
        <v>1.5359800903431853</v>
      </c>
      <c r="M745" s="10">
        <f t="shared" si="92"/>
        <v>0.26891650758018759</v>
      </c>
      <c r="N745" s="10">
        <f t="shared" si="98"/>
        <v>2.5616829820695148</v>
      </c>
    </row>
    <row r="746" spans="3:14">
      <c r="C746" s="4">
        <f>Pressure!AB746*1000000</f>
        <v>1095438.3316149646</v>
      </c>
      <c r="D746" s="78">
        <f>Pressure!I746</f>
        <v>1.1195687429327048E-4</v>
      </c>
      <c r="E746" s="40">
        <f>Pressure!H746</f>
        <v>111.95687429327049</v>
      </c>
      <c r="F746" s="10">
        <f t="shared" si="94"/>
        <v>4.25</v>
      </c>
      <c r="G746" s="4">
        <f t="shared" si="93"/>
        <v>101000</v>
      </c>
      <c r="H746" s="42">
        <f t="shared" si="95"/>
        <v>2.5536808654798011</v>
      </c>
      <c r="I746" s="10">
        <f t="shared" si="96"/>
        <v>1.036257289681942</v>
      </c>
      <c r="J746" s="4">
        <f t="shared" si="97"/>
        <v>127.08851272882583</v>
      </c>
      <c r="K746" s="4">
        <f t="shared" si="91"/>
        <v>28.570773060749481</v>
      </c>
      <c r="L746" s="42">
        <f>Pressure!Q746</f>
        <v>1.5380948540518864</v>
      </c>
      <c r="M746" s="10">
        <f t="shared" si="92"/>
        <v>0.26882496087552588</v>
      </c>
      <c r="N746" s="10">
        <f t="shared" si="98"/>
        <v>2.5616829820695148</v>
      </c>
    </row>
    <row r="747" spans="3:14">
      <c r="C747" s="4">
        <f>Pressure!AB747*1000000</f>
        <v>1095003.2759737303</v>
      </c>
      <c r="D747" s="78">
        <f>Pressure!I747</f>
        <v>1.1195687429327048E-4</v>
      </c>
      <c r="E747" s="40">
        <f>Pressure!H747</f>
        <v>111.95687429327049</v>
      </c>
      <c r="F747" s="10">
        <f t="shared" si="94"/>
        <v>4.25</v>
      </c>
      <c r="G747" s="4">
        <f t="shared" si="93"/>
        <v>101000</v>
      </c>
      <c r="H747" s="42">
        <f t="shared" si="95"/>
        <v>2.5529700466486851</v>
      </c>
      <c r="I747" s="10">
        <f t="shared" si="96"/>
        <v>1.0361824625704459</v>
      </c>
      <c r="J747" s="4">
        <f t="shared" si="97"/>
        <v>127.02886596738603</v>
      </c>
      <c r="K747" s="4">
        <f t="shared" si="91"/>
        <v>28.557363870191544</v>
      </c>
      <c r="L747" s="42">
        <f>Pressure!Q747</f>
        <v>1.5402098844335637</v>
      </c>
      <c r="M747" s="10">
        <f t="shared" si="92"/>
        <v>0.26873298822733727</v>
      </c>
      <c r="N747" s="10">
        <f t="shared" si="98"/>
        <v>2.5616829820695148</v>
      </c>
    </row>
    <row r="748" spans="3:14">
      <c r="C748" s="4">
        <f>Pressure!AB748*1000000</f>
        <v>1094566.250215156</v>
      </c>
      <c r="D748" s="78">
        <f>Pressure!I748</f>
        <v>1.1195687429327048E-4</v>
      </c>
      <c r="E748" s="40">
        <f>Pressure!H748</f>
        <v>111.95687429327049</v>
      </c>
      <c r="F748" s="10">
        <f t="shared" si="94"/>
        <v>4.25</v>
      </c>
      <c r="G748" s="4">
        <f t="shared" si="93"/>
        <v>101000</v>
      </c>
      <c r="H748" s="42">
        <f t="shared" si="95"/>
        <v>2.5522559593337726</v>
      </c>
      <c r="I748" s="10">
        <f t="shared" si="96"/>
        <v>1.0361072577126436</v>
      </c>
      <c r="J748" s="4">
        <f t="shared" si="97"/>
        <v>126.96895167222502</v>
      </c>
      <c r="K748" s="4">
        <f t="shared" si="91"/>
        <v>28.543894535368242</v>
      </c>
      <c r="L748" s="42">
        <f>Pressure!Q748</f>
        <v>1.5423251828418643</v>
      </c>
      <c r="M748" s="10">
        <f t="shared" si="92"/>
        <v>0.26864058968244808</v>
      </c>
      <c r="N748" s="10">
        <f t="shared" si="98"/>
        <v>2.5616829820695148</v>
      </c>
    </row>
    <row r="749" spans="3:14">
      <c r="C749" s="4">
        <f>Pressure!AB749*1000000</f>
        <v>1094127.2551446317</v>
      </c>
      <c r="D749" s="78">
        <f>Pressure!I749</f>
        <v>1.1195687429327048E-4</v>
      </c>
      <c r="E749" s="40">
        <f>Pressure!H749</f>
        <v>111.95687429327049</v>
      </c>
      <c r="F749" s="10">
        <f t="shared" si="94"/>
        <v>4.25</v>
      </c>
      <c r="G749" s="4">
        <f t="shared" si="93"/>
        <v>101000</v>
      </c>
      <c r="H749" s="42">
        <f t="shared" si="95"/>
        <v>2.55153860415935</v>
      </c>
      <c r="I749" s="10">
        <f t="shared" si="96"/>
        <v>1.0360316746829055</v>
      </c>
      <c r="J749" s="4">
        <f t="shared" si="97"/>
        <v>126.90876998983369</v>
      </c>
      <c r="K749" s="4">
        <f t="shared" si="91"/>
        <v>28.530365089212196</v>
      </c>
      <c r="L749" s="42">
        <f>Pressure!Q749</f>
        <v>1.5444407506319797</v>
      </c>
      <c r="M749" s="10">
        <f t="shared" si="92"/>
        <v>0.26854776528807445</v>
      </c>
      <c r="N749" s="10">
        <f t="shared" si="98"/>
        <v>2.5616829820695148</v>
      </c>
    </row>
    <row r="750" spans="3:14">
      <c r="C750" s="4">
        <f>Pressure!AB750*1000000</f>
        <v>1093686.2915718199</v>
      </c>
      <c r="D750" s="78">
        <f>Pressure!I750</f>
        <v>1.1195687429327048E-4</v>
      </c>
      <c r="E750" s="40">
        <f>Pressure!H750</f>
        <v>111.95687429327049</v>
      </c>
      <c r="F750" s="10">
        <f t="shared" si="94"/>
        <v>4.25</v>
      </c>
      <c r="G750" s="4">
        <f t="shared" si="93"/>
        <v>101000</v>
      </c>
      <c r="H750" s="42">
        <f t="shared" si="95"/>
        <v>2.5508179817534797</v>
      </c>
      <c r="I750" s="10">
        <f t="shared" si="96"/>
        <v>1.0359557130531967</v>
      </c>
      <c r="J750" s="4">
        <f t="shared" si="97"/>
        <v>126.84832106746053</v>
      </c>
      <c r="K750" s="4">
        <f t="shared" si="91"/>
        <v>28.516775564826343</v>
      </c>
      <c r="L750" s="42">
        <f>Pressure!Q750</f>
        <v>1.5465565891606541</v>
      </c>
      <c r="M750" s="10">
        <f t="shared" si="92"/>
        <v>0.26845451509167589</v>
      </c>
      <c r="N750" s="10">
        <f t="shared" si="98"/>
        <v>2.5616829820695148</v>
      </c>
    </row>
    <row r="751" spans="3:14">
      <c r="C751" s="4">
        <f>Pressure!AB751*1000000</f>
        <v>1093243.3603106115</v>
      </c>
      <c r="D751" s="78">
        <f>Pressure!I751</f>
        <v>1.1195687429327048E-4</v>
      </c>
      <c r="E751" s="40">
        <f>Pressure!H751</f>
        <v>111.95687429327049</v>
      </c>
      <c r="F751" s="10">
        <f t="shared" si="94"/>
        <v>4.25</v>
      </c>
      <c r="G751" s="4">
        <f t="shared" si="93"/>
        <v>101000</v>
      </c>
      <c r="H751" s="42">
        <f t="shared" si="95"/>
        <v>2.5500940927479334</v>
      </c>
      <c r="I751" s="10">
        <f t="shared" si="96"/>
        <v>1.0358793723930622</v>
      </c>
      <c r="J751" s="4">
        <f t="shared" si="97"/>
        <v>126.78760505310574</v>
      </c>
      <c r="K751" s="4">
        <f t="shared" si="91"/>
        <v>28.503125995482609</v>
      </c>
      <c r="L751" s="42">
        <f>Pressure!Q751</f>
        <v>1.5486726997861928</v>
      </c>
      <c r="M751" s="10">
        <f t="shared" si="92"/>
        <v>0.26836083914104408</v>
      </c>
      <c r="N751" s="10">
        <f t="shared" si="98"/>
        <v>2.5616829820695148</v>
      </c>
    </row>
    <row r="752" spans="3:14">
      <c r="C752" s="4">
        <f>Pressure!AB752*1000000</f>
        <v>1092798.4621791344</v>
      </c>
      <c r="D752" s="78">
        <f>Pressure!I752</f>
        <v>1.1195687429327048E-4</v>
      </c>
      <c r="E752" s="40">
        <f>Pressure!H752</f>
        <v>111.95687429327049</v>
      </c>
      <c r="F752" s="10">
        <f t="shared" si="94"/>
        <v>4.25</v>
      </c>
      <c r="G752" s="4">
        <f t="shared" si="93"/>
        <v>101000</v>
      </c>
      <c r="H752" s="42">
        <f t="shared" si="95"/>
        <v>2.5493669377782089</v>
      </c>
      <c r="I752" s="10">
        <f t="shared" si="96"/>
        <v>1.0358026522696202</v>
      </c>
      <c r="J752" s="4">
        <f t="shared" si="97"/>
        <v>126.72662209552229</v>
      </c>
      <c r="K752" s="4">
        <f t="shared" si="91"/>
        <v>28.489416414622159</v>
      </c>
      <c r="L752" s="42">
        <f>Pressure!Q752</f>
        <v>1.5507890838684715</v>
      </c>
      <c r="M752" s="10">
        <f t="shared" si="92"/>
        <v>0.26826673748426583</v>
      </c>
      <c r="N752" s="10">
        <f t="shared" si="98"/>
        <v>2.5616829820695148</v>
      </c>
    </row>
    <row r="753" spans="3:14">
      <c r="C753" s="4">
        <f>Pressure!AB753*1000000</f>
        <v>1092351.5979997637</v>
      </c>
      <c r="D753" s="78">
        <f>Pressure!I753</f>
        <v>1.1195687429327048E-4</v>
      </c>
      <c r="E753" s="40">
        <f>Pressure!H753</f>
        <v>111.95687429327049</v>
      </c>
      <c r="F753" s="10">
        <f t="shared" si="94"/>
        <v>4.25</v>
      </c>
      <c r="G753" s="4">
        <f t="shared" si="93"/>
        <v>101000</v>
      </c>
      <c r="H753" s="42">
        <f t="shared" si="95"/>
        <v>2.548636517483545</v>
      </c>
      <c r="I753" s="10">
        <f t="shared" si="96"/>
        <v>1.0357255522475564</v>
      </c>
      <c r="J753" s="4">
        <f t="shared" si="97"/>
        <v>126.66537234421762</v>
      </c>
      <c r="K753" s="4">
        <f t="shared" si="91"/>
        <v>28.475646855855764</v>
      </c>
      <c r="L753" s="42">
        <f>Pressure!Q753</f>
        <v>1.5529057427689448</v>
      </c>
      <c r="M753" s="10">
        <f t="shared" si="92"/>
        <v>0.26817221016977827</v>
      </c>
      <c r="N753" s="10">
        <f t="shared" si="98"/>
        <v>2.5616829820695148</v>
      </c>
    </row>
    <row r="754" spans="3:14">
      <c r="C754" s="4">
        <f>Pressure!AB754*1000000</f>
        <v>1091902.7685991444</v>
      </c>
      <c r="D754" s="78">
        <f>Pressure!I754</f>
        <v>1.1195687429327048E-4</v>
      </c>
      <c r="E754" s="40">
        <f>Pressure!H754</f>
        <v>111.95687429327049</v>
      </c>
      <c r="F754" s="10">
        <f t="shared" si="94"/>
        <v>4.25</v>
      </c>
      <c r="G754" s="4">
        <f t="shared" si="93"/>
        <v>101000</v>
      </c>
      <c r="H754" s="42">
        <f t="shared" si="95"/>
        <v>2.5479028325069599</v>
      </c>
      <c r="I754" s="10">
        <f t="shared" si="96"/>
        <v>1.0356480718891186</v>
      </c>
      <c r="J754" s="4">
        <f t="shared" si="97"/>
        <v>126.60385594945654</v>
      </c>
      <c r="K754" s="4">
        <f t="shared" si="91"/>
        <v>28.461817352964466</v>
      </c>
      <c r="L754" s="42">
        <f>Pressure!Q754</f>
        <v>1.5550226778506548</v>
      </c>
      <c r="M754" s="10">
        <f t="shared" si="92"/>
        <v>0.26807725724625769</v>
      </c>
      <c r="N754" s="10">
        <f t="shared" si="98"/>
        <v>2.5616829820695148</v>
      </c>
    </row>
    <row r="755" spans="3:14">
      <c r="C755" s="4">
        <f>Pressure!AB755*1000000</f>
        <v>1091451.9748081644</v>
      </c>
      <c r="D755" s="78">
        <f>Pressure!I755</f>
        <v>1.1195687429327048E-4</v>
      </c>
      <c r="E755" s="40">
        <f>Pressure!H755</f>
        <v>111.95687429327049</v>
      </c>
      <c r="F755" s="10">
        <f t="shared" si="94"/>
        <v>4.25</v>
      </c>
      <c r="G755" s="4">
        <f t="shared" si="93"/>
        <v>101000</v>
      </c>
      <c r="H755" s="42">
        <f t="shared" si="95"/>
        <v>2.5471658834952025</v>
      </c>
      <c r="I755" s="10">
        <f t="shared" si="96"/>
        <v>1.035570210754106</v>
      </c>
      <c r="J755" s="4">
        <f t="shared" si="97"/>
        <v>126.54207306225781</v>
      </c>
      <c r="K755" s="4">
        <f t="shared" si="91"/>
        <v>28.447927939898793</v>
      </c>
      <c r="L755" s="42">
        <f>Pressure!Q755</f>
        <v>1.5571398904782405</v>
      </c>
      <c r="M755" s="10">
        <f t="shared" si="92"/>
        <v>0.26798187876275553</v>
      </c>
      <c r="N755" s="10">
        <f t="shared" si="98"/>
        <v>2.5616829820695148</v>
      </c>
    </row>
    <row r="756" spans="3:14">
      <c r="C756" s="4">
        <f>Pressure!AB756*1000000</f>
        <v>1090999.2174619483</v>
      </c>
      <c r="D756" s="78">
        <f>Pressure!I756</f>
        <v>1.1195687429327048E-4</v>
      </c>
      <c r="E756" s="40">
        <f>Pressure!H756</f>
        <v>111.95687429327049</v>
      </c>
      <c r="F756" s="10">
        <f t="shared" si="94"/>
        <v>4.25</v>
      </c>
      <c r="G756" s="4">
        <f t="shared" si="93"/>
        <v>101000</v>
      </c>
      <c r="H756" s="42">
        <f t="shared" si="95"/>
        <v>2.5464256710987518</v>
      </c>
      <c r="I756" s="10">
        <f t="shared" si="96"/>
        <v>1.0354919683998585</v>
      </c>
      <c r="J756" s="4">
        <f t="shared" si="97"/>
        <v>126.48002383439318</v>
      </c>
      <c r="K756" s="4">
        <f t="shared" si="91"/>
        <v>28.43397865077856</v>
      </c>
      <c r="L756" s="42">
        <f>Pressure!Q756</f>
        <v>1.5592573820179461</v>
      </c>
      <c r="M756" s="10">
        <f t="shared" si="92"/>
        <v>0.2678860747686056</v>
      </c>
      <c r="N756" s="10">
        <f t="shared" si="98"/>
        <v>2.5616829820695148</v>
      </c>
    </row>
    <row r="757" spans="3:14">
      <c r="C757" s="4">
        <f>Pressure!AB757*1000000</f>
        <v>1090544.4973999397</v>
      </c>
      <c r="D757" s="78">
        <f>Pressure!I757</f>
        <v>1.1195687429327048E-4</v>
      </c>
      <c r="E757" s="40">
        <f>Pressure!H757</f>
        <v>111.95687429327049</v>
      </c>
      <c r="F757" s="10">
        <f t="shared" si="94"/>
        <v>4.25</v>
      </c>
      <c r="G757" s="4">
        <f t="shared" si="93"/>
        <v>101000</v>
      </c>
      <c r="H757" s="42">
        <f t="shared" si="95"/>
        <v>2.5456821959719473</v>
      </c>
      <c r="I757" s="10">
        <f t="shared" si="96"/>
        <v>1.0354133443812632</v>
      </c>
      <c r="J757" s="4">
        <f t="shared" si="97"/>
        <v>126.41770841839886</v>
      </c>
      <c r="K757" s="4">
        <f t="shared" si="91"/>
        <v>28.419969519895432</v>
      </c>
      <c r="L757" s="42">
        <f>Pressure!Q757</f>
        <v>1.5613751538376299</v>
      </c>
      <c r="M757" s="10">
        <f t="shared" si="92"/>
        <v>0.26778984531345934</v>
      </c>
      <c r="N757" s="10">
        <f t="shared" si="98"/>
        <v>2.5616829820695148</v>
      </c>
    </row>
    <row r="758" spans="3:14">
      <c r="C758" s="4">
        <f>Pressure!AB758*1000000</f>
        <v>1090087.8154657751</v>
      </c>
      <c r="D758" s="78">
        <f>Pressure!I758</f>
        <v>1.1195687429327048E-4</v>
      </c>
      <c r="E758" s="40">
        <f>Pressure!H758</f>
        <v>111.95687429327049</v>
      </c>
      <c r="F758" s="10">
        <f t="shared" si="94"/>
        <v>4.25</v>
      </c>
      <c r="G758" s="4">
        <f t="shared" si="93"/>
        <v>101000</v>
      </c>
      <c r="H758" s="42">
        <f t="shared" si="95"/>
        <v>2.5449354587727813</v>
      </c>
      <c r="I758" s="10">
        <f t="shared" si="96"/>
        <v>1.0353343382507241</v>
      </c>
      <c r="J758" s="4">
        <f t="shared" si="97"/>
        <v>126.35512696755811</v>
      </c>
      <c r="K758" s="4">
        <f t="shared" si="91"/>
        <v>28.40590058170903</v>
      </c>
      <c r="L758" s="42">
        <f>Pressure!Q758</f>
        <v>1.563493207306774</v>
      </c>
      <c r="M758" s="10">
        <f t="shared" si="92"/>
        <v>0.267693190447304</v>
      </c>
      <c r="N758" s="10">
        <f t="shared" si="98"/>
        <v>2.5616829820695148</v>
      </c>
    </row>
    <row r="759" spans="3:14">
      <c r="C759" s="4">
        <f>Pressure!AB759*1000000</f>
        <v>1089629.172507436</v>
      </c>
      <c r="D759" s="78">
        <f>Pressure!I759</f>
        <v>1.1195687429327048E-4</v>
      </c>
      <c r="E759" s="40">
        <f>Pressure!H759</f>
        <v>111.95687429327049</v>
      </c>
      <c r="F759" s="10">
        <f t="shared" si="94"/>
        <v>4.25</v>
      </c>
      <c r="G759" s="4">
        <f t="shared" si="93"/>
        <v>101000</v>
      </c>
      <c r="H759" s="42">
        <f t="shared" si="95"/>
        <v>2.5441854601631499</v>
      </c>
      <c r="I759" s="10">
        <f t="shared" si="96"/>
        <v>1.0352549495581813</v>
      </c>
      <c r="J759" s="4">
        <f t="shared" si="97"/>
        <v>126.2922796359224</v>
      </c>
      <c r="K759" s="4">
        <f t="shared" si="91"/>
        <v>28.39177187085167</v>
      </c>
      <c r="L759" s="42">
        <f>Pressure!Q759</f>
        <v>1.5656115437964919</v>
      </c>
      <c r="M759" s="10">
        <f t="shared" si="92"/>
        <v>0.26759611022037788</v>
      </c>
      <c r="N759" s="10">
        <f t="shared" si="98"/>
        <v>2.5616829820695148</v>
      </c>
    </row>
    <row r="760" spans="3:14">
      <c r="C760" s="4">
        <f>Pressure!AB760*1000000</f>
        <v>1089168.5693771229</v>
      </c>
      <c r="D760" s="78">
        <f>Pressure!I760</f>
        <v>1.1195687429327048E-4</v>
      </c>
      <c r="E760" s="40">
        <f>Pressure!H760</f>
        <v>111.95687429327049</v>
      </c>
      <c r="F760" s="10">
        <f t="shared" si="94"/>
        <v>4.25</v>
      </c>
      <c r="G760" s="4">
        <f t="shared" si="93"/>
        <v>101000</v>
      </c>
      <c r="H760" s="42">
        <f t="shared" si="95"/>
        <v>2.5434322008086512</v>
      </c>
      <c r="I760" s="10">
        <f t="shared" si="96"/>
        <v>1.0351751778510796</v>
      </c>
      <c r="J760" s="4">
        <f t="shared" si="97"/>
        <v>126.22916657829398</v>
      </c>
      <c r="K760" s="4">
        <f t="shared" si="91"/>
        <v>28.377583422124452</v>
      </c>
      <c r="L760" s="42">
        <f>Pressure!Q760</f>
        <v>1.5677301646795385</v>
      </c>
      <c r="M760" s="10">
        <f t="shared" si="92"/>
        <v>0.26749860468328329</v>
      </c>
      <c r="N760" s="10">
        <f t="shared" si="98"/>
        <v>2.5616829820695148</v>
      </c>
    </row>
    <row r="761" spans="3:14">
      <c r="C761" s="4">
        <f>Pressure!AB761*1000000</f>
        <v>1088706.0069313534</v>
      </c>
      <c r="D761" s="78">
        <f>Pressure!I761</f>
        <v>1.1195687429327048E-4</v>
      </c>
      <c r="E761" s="40">
        <f>Pressure!H761</f>
        <v>111.95687429327049</v>
      </c>
      <c r="F761" s="10">
        <f t="shared" si="94"/>
        <v>4.25</v>
      </c>
      <c r="G761" s="4">
        <f t="shared" si="93"/>
        <v>101000</v>
      </c>
      <c r="H761" s="42">
        <f t="shared" si="95"/>
        <v>2.5426756813787419</v>
      </c>
      <c r="I761" s="10">
        <f t="shared" si="96"/>
        <v>1.0350950226743776</v>
      </c>
      <c r="J761" s="4">
        <f t="shared" si="97"/>
        <v>126.16578795023949</v>
      </c>
      <c r="K761" s="4">
        <f t="shared" si="91"/>
        <v>28.363335270500315</v>
      </c>
      <c r="L761" s="42">
        <f>Pressure!Q761</f>
        <v>1.5698490713303188</v>
      </c>
      <c r="M761" s="10">
        <f t="shared" si="92"/>
        <v>0.26740067388694977</v>
      </c>
      <c r="N761" s="10">
        <f t="shared" si="98"/>
        <v>2.5616829820695148</v>
      </c>
    </row>
    <row r="762" spans="3:14">
      <c r="C762" s="4">
        <f>Pressure!AB762*1000000</f>
        <v>1088241.4860309025</v>
      </c>
      <c r="D762" s="78">
        <f>Pressure!I762</f>
        <v>1.1195687429327048E-4</v>
      </c>
      <c r="E762" s="40">
        <f>Pressure!H762</f>
        <v>111.95687429327049</v>
      </c>
      <c r="F762" s="10">
        <f t="shared" si="94"/>
        <v>4.25</v>
      </c>
      <c r="G762" s="4">
        <f t="shared" si="93"/>
        <v>101000</v>
      </c>
      <c r="H762" s="42">
        <f t="shared" si="95"/>
        <v>2.5419159025466418</v>
      </c>
      <c r="I762" s="10">
        <f t="shared" si="96"/>
        <v>1.0350144835705286</v>
      </c>
      <c r="J762" s="4">
        <f t="shared" si="97"/>
        <v>126.10214390808173</v>
      </c>
      <c r="K762" s="4">
        <f t="shared" si="91"/>
        <v>28.34902745112219</v>
      </c>
      <c r="L762" s="42">
        <f>Pressure!Q762</f>
        <v>1.571968265124897</v>
      </c>
      <c r="M762" s="10">
        <f t="shared" si="92"/>
        <v>0.26730231788260828</v>
      </c>
      <c r="N762" s="10">
        <f t="shared" si="98"/>
        <v>2.5616829820695148</v>
      </c>
    </row>
    <row r="763" spans="3:14">
      <c r="C763" s="4">
        <f>Pressure!AB763*1000000</f>
        <v>1087775.0075408395</v>
      </c>
      <c r="D763" s="78">
        <f>Pressure!I763</f>
        <v>1.1195687429327048E-4</v>
      </c>
      <c r="E763" s="40">
        <f>Pressure!H763</f>
        <v>111.95687429327049</v>
      </c>
      <c r="F763" s="10">
        <f t="shared" si="94"/>
        <v>4.25</v>
      </c>
      <c r="G763" s="4">
        <f t="shared" si="93"/>
        <v>101000</v>
      </c>
      <c r="H763" s="42">
        <f t="shared" si="95"/>
        <v>2.5411528649893937</v>
      </c>
      <c r="I763" s="10">
        <f t="shared" si="96"/>
        <v>1.0349335600794798</v>
      </c>
      <c r="J763" s="4">
        <f t="shared" si="97"/>
        <v>126.03823460890497</v>
      </c>
      <c r="K763" s="4">
        <f t="shared" si="91"/>
        <v>28.334659999304208</v>
      </c>
      <c r="L763" s="42">
        <f>Pressure!Q763</f>
        <v>1.5740877474410049</v>
      </c>
      <c r="M763" s="10">
        <f t="shared" si="92"/>
        <v>0.26720353672175573</v>
      </c>
      <c r="N763" s="10">
        <f t="shared" si="98"/>
        <v>2.5616829820695148</v>
      </c>
    </row>
    <row r="764" spans="3:14">
      <c r="C764" s="4">
        <f>Pressure!AB764*1000000</f>
        <v>1087306.5723305335</v>
      </c>
      <c r="D764" s="78">
        <f>Pressure!I764</f>
        <v>1.1195687429327048E-4</v>
      </c>
      <c r="E764" s="40">
        <f>Pressure!H764</f>
        <v>111.95687429327049</v>
      </c>
      <c r="F764" s="10">
        <f t="shared" si="94"/>
        <v>4.25</v>
      </c>
      <c r="G764" s="4">
        <f t="shared" si="93"/>
        <v>101000</v>
      </c>
      <c r="H764" s="42">
        <f t="shared" si="95"/>
        <v>2.5403865693878744</v>
      </c>
      <c r="I764" s="10">
        <f t="shared" si="96"/>
        <v>1.0348522517386625</v>
      </c>
      <c r="J764" s="4">
        <f t="shared" si="97"/>
        <v>125.97406021055549</v>
      </c>
      <c r="K764" s="4">
        <f t="shared" si="91"/>
        <v>28.320232950531786</v>
      </c>
      <c r="L764" s="42">
        <f>Pressure!Q764</f>
        <v>1.5762075196580518</v>
      </c>
      <c r="M764" s="10">
        <f t="shared" si="92"/>
        <v>0.26710433045626936</v>
      </c>
      <c r="N764" s="10">
        <f t="shared" si="98"/>
        <v>2.5616829820695148</v>
      </c>
    </row>
    <row r="765" spans="3:14">
      <c r="C765" s="4">
        <f>Pressure!AB765*1000000</f>
        <v>1086836.1812736494</v>
      </c>
      <c r="D765" s="78">
        <f>Pressure!I765</f>
        <v>1.1195687429327048E-4</v>
      </c>
      <c r="E765" s="40">
        <f>Pressure!H765</f>
        <v>111.95687429327049</v>
      </c>
      <c r="F765" s="10">
        <f t="shared" si="94"/>
        <v>4.25</v>
      </c>
      <c r="G765" s="4">
        <f t="shared" si="93"/>
        <v>101000</v>
      </c>
      <c r="H765" s="42">
        <f t="shared" si="95"/>
        <v>2.5396170164267886</v>
      </c>
      <c r="I765" s="10">
        <f t="shared" si="96"/>
        <v>1.034770558082986</v>
      </c>
      <c r="J765" s="4">
        <f t="shared" si="97"/>
        <v>125.90962087164149</v>
      </c>
      <c r="K765" s="4">
        <f t="shared" si="91"/>
        <v>28.305746340461646</v>
      </c>
      <c r="L765" s="42">
        <f>Pressure!Q765</f>
        <v>1.5783275831571333</v>
      </c>
      <c r="M765" s="10">
        <f t="shared" si="92"/>
        <v>0.26700469913831903</v>
      </c>
      <c r="N765" s="10">
        <f t="shared" si="98"/>
        <v>2.5616829820695148</v>
      </c>
    </row>
    <row r="766" spans="3:14">
      <c r="C766" s="4">
        <f>Pressure!AB766*1000000</f>
        <v>1086363.8352481553</v>
      </c>
      <c r="D766" s="78">
        <f>Pressure!I766</f>
        <v>1.1195687429327048E-4</v>
      </c>
      <c r="E766" s="40">
        <f>Pressure!H766</f>
        <v>111.95687429327049</v>
      </c>
      <c r="F766" s="10">
        <f t="shared" si="94"/>
        <v>4.25</v>
      </c>
      <c r="G766" s="4">
        <f t="shared" si="93"/>
        <v>101000</v>
      </c>
      <c r="H766" s="42">
        <f t="shared" si="95"/>
        <v>2.5388442067946828</v>
      </c>
      <c r="I766" s="10">
        <f t="shared" si="96"/>
        <v>1.0346884786448263</v>
      </c>
      <c r="J766" s="4">
        <f t="shared" si="97"/>
        <v>125.84491675153357</v>
      </c>
      <c r="K766" s="4">
        <f t="shared" si="91"/>
        <v>28.291200204921896</v>
      </c>
      <c r="L766" s="42">
        <f>Pressure!Q766</f>
        <v>1.58044793932104</v>
      </c>
      <c r="M766" s="10">
        <f t="shared" si="92"/>
        <v>0.26690464282039167</v>
      </c>
      <c r="N766" s="10">
        <f t="shared" si="98"/>
        <v>2.5616829820695148</v>
      </c>
    </row>
    <row r="767" spans="3:14">
      <c r="C767" s="4">
        <f>Pressure!AB767*1000000</f>
        <v>1085889.5351362997</v>
      </c>
      <c r="D767" s="78">
        <f>Pressure!I767</f>
        <v>1.1195687429327048E-4</v>
      </c>
      <c r="E767" s="40">
        <f>Pressure!H767</f>
        <v>111.95687429327049</v>
      </c>
      <c r="F767" s="10">
        <f t="shared" si="94"/>
        <v>4.25</v>
      </c>
      <c r="G767" s="4">
        <f t="shared" si="93"/>
        <v>101000</v>
      </c>
      <c r="H767" s="42">
        <f t="shared" si="95"/>
        <v>2.5380681411839054</v>
      </c>
      <c r="I767" s="10">
        <f t="shared" si="96"/>
        <v>1.0346060129540167</v>
      </c>
      <c r="J767" s="4">
        <f t="shared" si="97"/>
        <v>125.77994801036225</v>
      </c>
      <c r="K767" s="4">
        <f t="shared" si="91"/>
        <v>28.276594579911482</v>
      </c>
      <c r="L767" s="42">
        <f>Pressure!Q767</f>
        <v>1.5825685895342674</v>
      </c>
      <c r="M767" s="10">
        <f t="shared" si="92"/>
        <v>0.26680416155531278</v>
      </c>
      <c r="N767" s="10">
        <f t="shared" si="98"/>
        <v>2.5616829820695148</v>
      </c>
    </row>
    <row r="768" spans="3:14">
      <c r="C768" s="4">
        <f>Pressure!AB768*1000000</f>
        <v>1085413.281824661</v>
      </c>
      <c r="D768" s="78">
        <f>Pressure!I768</f>
        <v>1.1195687429327048E-4</v>
      </c>
      <c r="E768" s="40">
        <f>Pressure!H768</f>
        <v>111.95687429327049</v>
      </c>
      <c r="F768" s="10">
        <f t="shared" si="94"/>
        <v>4.25</v>
      </c>
      <c r="G768" s="4">
        <f t="shared" si="93"/>
        <v>101000</v>
      </c>
      <c r="H768" s="42">
        <f t="shared" si="95"/>
        <v>2.5372888202906907</v>
      </c>
      <c r="I768" s="10">
        <f t="shared" si="96"/>
        <v>1.0345231605378464</v>
      </c>
      <c r="J768" s="4">
        <f t="shared" si="97"/>
        <v>125.71471480902453</v>
      </c>
      <c r="K768" s="4">
        <f t="shared" si="91"/>
        <v>28.261929501601667</v>
      </c>
      <c r="L768" s="42">
        <f>Pressure!Q768</f>
        <v>1.5846895351830244</v>
      </c>
      <c r="M768" s="10">
        <f t="shared" si="92"/>
        <v>0.26670325539619083</v>
      </c>
      <c r="N768" s="10">
        <f t="shared" si="98"/>
        <v>2.5616829820695148</v>
      </c>
    </row>
    <row r="769" spans="3:14">
      <c r="C769" s="4">
        <f>Pressure!AB769*1000000</f>
        <v>1084935.076204116</v>
      </c>
      <c r="D769" s="78">
        <f>Pressure!I769</f>
        <v>1.1195687429327048E-4</v>
      </c>
      <c r="E769" s="40">
        <f>Pressure!H769</f>
        <v>111.95687429327049</v>
      </c>
      <c r="F769" s="10">
        <f t="shared" si="94"/>
        <v>4.25</v>
      </c>
      <c r="G769" s="4">
        <f t="shared" si="93"/>
        <v>101000</v>
      </c>
      <c r="H769" s="42">
        <f t="shared" si="95"/>
        <v>2.5365062448151079</v>
      </c>
      <c r="I769" s="10">
        <f t="shared" si="96"/>
        <v>1.0344399209210455</v>
      </c>
      <c r="J769" s="4">
        <f t="shared" si="97"/>
        <v>125.64921730917951</v>
      </c>
      <c r="K769" s="4">
        <f t="shared" si="91"/>
        <v>28.247205006335037</v>
      </c>
      <c r="L769" s="42">
        <f>Pressure!Q769</f>
        <v>1.5868107776552431</v>
      </c>
      <c r="M769" s="10">
        <f t="shared" si="92"/>
        <v>0.2666019243965273</v>
      </c>
      <c r="N769" s="10">
        <f t="shared" si="98"/>
        <v>2.5616829820695148</v>
      </c>
    </row>
    <row r="770" spans="3:14">
      <c r="C770" s="4">
        <f>Pressure!AB770*1000000</f>
        <v>1084454.9191698739</v>
      </c>
      <c r="D770" s="78">
        <f>Pressure!I770</f>
        <v>1.1195687429327048E-4</v>
      </c>
      <c r="E770" s="40">
        <f>Pressure!H770</f>
        <v>111.95687429327049</v>
      </c>
      <c r="F770" s="10">
        <f t="shared" si="94"/>
        <v>4.25</v>
      </c>
      <c r="G770" s="4">
        <f t="shared" si="93"/>
        <v>101000</v>
      </c>
      <c r="H770" s="42">
        <f t="shared" si="95"/>
        <v>2.5357204154611193</v>
      </c>
      <c r="I770" s="10">
        <f t="shared" si="96"/>
        <v>1.034356293625784</v>
      </c>
      <c r="J770" s="4">
        <f t="shared" si="97"/>
        <v>125.58345567325345</v>
      </c>
      <c r="K770" s="4">
        <f t="shared" si="91"/>
        <v>28.232421130626648</v>
      </c>
      <c r="L770" s="42">
        <f>Pressure!Q770</f>
        <v>1.5889323183405875</v>
      </c>
      <c r="M770" s="10">
        <f t="shared" si="92"/>
        <v>0.26650016861001741</v>
      </c>
      <c r="N770" s="10">
        <f t="shared" si="98"/>
        <v>2.5616829820695148</v>
      </c>
    </row>
    <row r="771" spans="3:14">
      <c r="C771" s="4">
        <f>Pressure!AB771*1000000</f>
        <v>1083972.811621459</v>
      </c>
      <c r="D771" s="78">
        <f>Pressure!I771</f>
        <v>1.1195687429327048E-4</v>
      </c>
      <c r="E771" s="40">
        <f>Pressure!H771</f>
        <v>111.95687429327049</v>
      </c>
      <c r="F771" s="10">
        <f t="shared" si="94"/>
        <v>4.25</v>
      </c>
      <c r="G771" s="4">
        <f t="shared" si="93"/>
        <v>101000</v>
      </c>
      <c r="H771" s="42">
        <f t="shared" si="95"/>
        <v>2.5349313329365462</v>
      </c>
      <c r="I771" s="10">
        <f t="shared" si="96"/>
        <v>1.0342722781716576</v>
      </c>
      <c r="J771" s="4">
        <f t="shared" si="97"/>
        <v>125.51743006443716</v>
      </c>
      <c r="K771" s="4">
        <f t="shared" si="91"/>
        <v>28.217577911163428</v>
      </c>
      <c r="L771" s="42">
        <f>Pressure!Q771</f>
        <v>1.5910541586304627</v>
      </c>
      <c r="M771" s="10">
        <f t="shared" si="92"/>
        <v>0.26639798809080006</v>
      </c>
      <c r="N771" s="10">
        <f t="shared" si="98"/>
        <v>2.5616829820695148</v>
      </c>
    </row>
    <row r="772" spans="3:14">
      <c r="C772" s="4">
        <f>Pressure!AB772*1000000</f>
        <v>1083488.7544627083</v>
      </c>
      <c r="D772" s="78">
        <f>Pressure!I772</f>
        <v>1.1195687429327048E-4</v>
      </c>
      <c r="E772" s="40">
        <f>Pressure!H772</f>
        <v>111.95687429327049</v>
      </c>
      <c r="F772" s="10">
        <f t="shared" si="94"/>
        <v>4.25</v>
      </c>
      <c r="G772" s="4">
        <f t="shared" si="93"/>
        <v>101000</v>
      </c>
      <c r="H772" s="42">
        <f t="shared" si="95"/>
        <v>2.5341389979530731</v>
      </c>
      <c r="I772" s="10">
        <f t="shared" si="96"/>
        <v>1.0341878740756805</v>
      </c>
      <c r="J772" s="4">
        <f t="shared" si="97"/>
        <v>125.45114064668593</v>
      </c>
      <c r="K772" s="4">
        <f t="shared" si="91"/>
        <v>28.202675384804174</v>
      </c>
      <c r="L772" s="42">
        <f>Pressure!Q772</f>
        <v>1.593176299918025</v>
      </c>
      <c r="M772" s="10">
        <f t="shared" si="92"/>
        <v>0.26629538289328314</v>
      </c>
      <c r="N772" s="10">
        <f t="shared" si="98"/>
        <v>2.5616829820695148</v>
      </c>
    </row>
    <row r="773" spans="3:14">
      <c r="C773" s="4">
        <f>Pressure!AB773*1000000</f>
        <v>1083002.7486018008</v>
      </c>
      <c r="D773" s="78">
        <f>Pressure!I773</f>
        <v>1.1195687429327048E-4</v>
      </c>
      <c r="E773" s="40">
        <f>Pressure!H773</f>
        <v>111.95687429327049</v>
      </c>
      <c r="F773" s="10">
        <f t="shared" si="94"/>
        <v>4.25</v>
      </c>
      <c r="G773" s="4">
        <f t="shared" si="93"/>
        <v>101000</v>
      </c>
      <c r="H773" s="42">
        <f t="shared" si="95"/>
        <v>2.5333434112262956</v>
      </c>
      <c r="I773" s="10">
        <f t="shared" si="96"/>
        <v>1.0341030808522793</v>
      </c>
      <c r="J773" s="4">
        <f t="shared" si="97"/>
        <v>125.38458758472342</v>
      </c>
      <c r="K773" s="4">
        <f t="shared" si="91"/>
        <v>28.187713588580419</v>
      </c>
      <c r="L773" s="42">
        <f>Pressure!Q773</f>
        <v>1.5952987435981902</v>
      </c>
      <c r="M773" s="10">
        <f t="shared" si="92"/>
        <v>0.26619235307219913</v>
      </c>
      <c r="N773" s="10">
        <f t="shared" si="98"/>
        <v>2.5616829820695148</v>
      </c>
    </row>
    <row r="774" spans="3:14">
      <c r="C774" s="4">
        <f>Pressure!AB774*1000000</f>
        <v>1082514.7949512613</v>
      </c>
      <c r="D774" s="78">
        <f>Pressure!I774</f>
        <v>1.1195687429327048E-4</v>
      </c>
      <c r="E774" s="40">
        <f>Pressure!H774</f>
        <v>111.95687429327049</v>
      </c>
      <c r="F774" s="10">
        <f t="shared" si="94"/>
        <v>4.25</v>
      </c>
      <c r="G774" s="4">
        <f t="shared" si="93"/>
        <v>101000</v>
      </c>
      <c r="H774" s="42">
        <f t="shared" si="95"/>
        <v>2.5325445734757195</v>
      </c>
      <c r="I774" s="10">
        <f t="shared" si="96"/>
        <v>1.0340178980132857</v>
      </c>
      <c r="J774" s="4">
        <f t="shared" si="97"/>
        <v>125.31777104404226</v>
      </c>
      <c r="K774" s="4">
        <f t="shared" si="91"/>
        <v>28.172692559696564</v>
      </c>
      <c r="L774" s="42">
        <f>Pressure!Q774</f>
        <v>1.5974214910676436</v>
      </c>
      <c r="M774" s="10">
        <f t="shared" si="92"/>
        <v>0.26608889868260571</v>
      </c>
      <c r="N774" s="10">
        <f t="shared" si="98"/>
        <v>2.5616829820695148</v>
      </c>
    </row>
    <row r="775" spans="3:14">
      <c r="C775" s="4">
        <f>Pressure!AB775*1000000</f>
        <v>1082024.8944279333</v>
      </c>
      <c r="D775" s="78">
        <f>Pressure!I775</f>
        <v>1.1195687429327048E-4</v>
      </c>
      <c r="E775" s="40">
        <f>Pressure!H775</f>
        <v>111.95687429327049</v>
      </c>
      <c r="F775" s="10">
        <f t="shared" si="94"/>
        <v>4.25</v>
      </c>
      <c r="G775" s="4">
        <f t="shared" si="93"/>
        <v>101000</v>
      </c>
      <c r="H775" s="42">
        <f t="shared" si="95"/>
        <v>2.5317424854247301</v>
      </c>
      <c r="I775" s="10">
        <f t="shared" si="96"/>
        <v>1.0339323250679238</v>
      </c>
      <c r="J775" s="4">
        <f t="shared" si="97"/>
        <v>125.25069119090072</v>
      </c>
      <c r="K775" s="4">
        <f t="shared" si="91"/>
        <v>28.157612335529141</v>
      </c>
      <c r="L775" s="42">
        <f>Pressure!Q775</f>
        <v>1.599544543724849</v>
      </c>
      <c r="M775" s="10">
        <f t="shared" si="92"/>
        <v>0.26598501977987826</v>
      </c>
      <c r="N775" s="10">
        <f t="shared" si="98"/>
        <v>2.5616829820695148</v>
      </c>
    </row>
    <row r="776" spans="3:14">
      <c r="C776" s="4">
        <f>Pressure!AB776*1000000</f>
        <v>1081533.0479530012</v>
      </c>
      <c r="D776" s="78">
        <f>Pressure!I776</f>
        <v>1.1195687429327048E-4</v>
      </c>
      <c r="E776" s="40">
        <f>Pressure!H776</f>
        <v>111.95687429327049</v>
      </c>
      <c r="F776" s="10">
        <f t="shared" si="94"/>
        <v>4.25</v>
      </c>
      <c r="G776" s="4">
        <f t="shared" si="93"/>
        <v>101000</v>
      </c>
      <c r="H776" s="42">
        <f t="shared" si="95"/>
        <v>2.5309371478006151</v>
      </c>
      <c r="I776" s="10">
        <f t="shared" si="96"/>
        <v>1.0338463615228022</v>
      </c>
      <c r="J776" s="4">
        <f t="shared" si="97"/>
        <v>125.18334819232534</v>
      </c>
      <c r="K776" s="4">
        <f t="shared" si="91"/>
        <v>28.142472953627387</v>
      </c>
      <c r="L776" s="42">
        <f>Pressure!Q776</f>
        <v>1.6016679029700585</v>
      </c>
      <c r="M776" s="10">
        <f t="shared" si="92"/>
        <v>0.26588071641976091</v>
      </c>
      <c r="N776" s="10">
        <f t="shared" si="98"/>
        <v>2.5616829820695148</v>
      </c>
    </row>
    <row r="777" spans="3:14">
      <c r="C777" s="4">
        <f>Pressure!AB777*1000000</f>
        <v>1081039.2564520091</v>
      </c>
      <c r="D777" s="78">
        <f>Pressure!I777</f>
        <v>1.1195687429327048E-4</v>
      </c>
      <c r="E777" s="40">
        <f>Pressure!H777</f>
        <v>111.95687429327049</v>
      </c>
      <c r="F777" s="10">
        <f t="shared" si="94"/>
        <v>4.25</v>
      </c>
      <c r="G777" s="4">
        <f t="shared" si="93"/>
        <v>101000</v>
      </c>
      <c r="H777" s="42">
        <f t="shared" si="95"/>
        <v>2.5301285613346098</v>
      </c>
      <c r="I777" s="10">
        <f t="shared" si="96"/>
        <v>1.0337600068819097</v>
      </c>
      <c r="J777" s="4">
        <f t="shared" si="97"/>
        <v>125.11574221611379</v>
      </c>
      <c r="K777" s="4">
        <f t="shared" si="91"/>
        <v>28.127274451713905</v>
      </c>
      <c r="L777" s="42">
        <f>Pressure!Q777</f>
        <v>1.6037915702053214</v>
      </c>
      <c r="M777" s="10">
        <f t="shared" si="92"/>
        <v>0.2657759886582563</v>
      </c>
      <c r="N777" s="10">
        <f t="shared" si="98"/>
        <v>2.5616829820695148</v>
      </c>
    </row>
    <row r="778" spans="3:14">
      <c r="C778" s="4">
        <f>Pressure!AB778*1000000</f>
        <v>1080543.5208548508</v>
      </c>
      <c r="D778" s="78">
        <f>Pressure!I778</f>
        <v>1.1195687429327048E-4</v>
      </c>
      <c r="E778" s="40">
        <f>Pressure!H778</f>
        <v>111.95687429327049</v>
      </c>
      <c r="F778" s="10">
        <f t="shared" si="94"/>
        <v>4.25</v>
      </c>
      <c r="G778" s="4">
        <f t="shared" si="93"/>
        <v>101000</v>
      </c>
      <c r="H778" s="42">
        <f t="shared" si="95"/>
        <v>2.5293167267618686</v>
      </c>
      <c r="I778" s="10">
        <f t="shared" si="96"/>
        <v>1.0336732606466039</v>
      </c>
      <c r="J778" s="4">
        <f t="shared" si="97"/>
        <v>125.04787343083363</v>
      </c>
      <c r="K778" s="4">
        <f t="shared" si="91"/>
        <v>28.112016867684375</v>
      </c>
      <c r="L778" s="42">
        <f>Pressure!Q778</f>
        <v>1.6059155468344941</v>
      </c>
      <c r="M778" s="10">
        <f t="shared" si="92"/>
        <v>0.26567083655173429</v>
      </c>
      <c r="N778" s="10">
        <f t="shared" si="98"/>
        <v>2.5616829820695148</v>
      </c>
    </row>
    <row r="779" spans="3:14">
      <c r="C779" s="4">
        <f>Pressure!AB779*1000000</f>
        <v>1080045.8420957732</v>
      </c>
      <c r="D779" s="78">
        <f>Pressure!I779</f>
        <v>1.1195687429327048E-4</v>
      </c>
      <c r="E779" s="40">
        <f>Pressure!H779</f>
        <v>111.95687429327049</v>
      </c>
      <c r="F779" s="10">
        <f t="shared" si="94"/>
        <v>4.25</v>
      </c>
      <c r="G779" s="4">
        <f t="shared" si="93"/>
        <v>101000</v>
      </c>
      <c r="H779" s="42">
        <f t="shared" si="95"/>
        <v>2.5285016448214859</v>
      </c>
      <c r="I779" s="10">
        <f t="shared" si="96"/>
        <v>1.0335861223156031</v>
      </c>
      <c r="J779" s="4">
        <f t="shared" si="97"/>
        <v>124.9797420058228</v>
      </c>
      <c r="K779" s="4">
        <f t="shared" si="91"/>
        <v>28.09670023960766</v>
      </c>
      <c r="L779" s="42">
        <f>Pressure!Q779</f>
        <v>1.6080398342632496</v>
      </c>
      <c r="M779" s="10">
        <f t="shared" si="92"/>
        <v>0.26556526015689919</v>
      </c>
      <c r="N779" s="10">
        <f t="shared" si="98"/>
        <v>2.5616829820695148</v>
      </c>
    </row>
    <row r="780" spans="3:14">
      <c r="C780" s="4">
        <f>Pressure!AB780*1000000</f>
        <v>1079546.2211133668</v>
      </c>
      <c r="D780" s="78">
        <f>Pressure!I780</f>
        <v>1.1195687429327048E-4</v>
      </c>
      <c r="E780" s="40">
        <f>Pressure!H780</f>
        <v>111.95687429327049</v>
      </c>
      <c r="F780" s="10">
        <f t="shared" si="94"/>
        <v>4.25</v>
      </c>
      <c r="G780" s="4">
        <f t="shared" si="93"/>
        <v>101000</v>
      </c>
      <c r="H780" s="42">
        <f t="shared" si="95"/>
        <v>2.5276833162564651</v>
      </c>
      <c r="I780" s="10">
        <f t="shared" si="96"/>
        <v>1.033498591384973</v>
      </c>
      <c r="J780" s="4">
        <f t="shared" si="97"/>
        <v>124.91134811118816</v>
      </c>
      <c r="K780" s="4">
        <f t="shared" si="91"/>
        <v>28.081324605725499</v>
      </c>
      <c r="L780" s="42">
        <f>Pressure!Q780</f>
        <v>1.6101644338990866</v>
      </c>
      <c r="M780" s="10">
        <f t="shared" si="92"/>
        <v>0.26545925953075605</v>
      </c>
      <c r="N780" s="10">
        <f t="shared" si="98"/>
        <v>2.5616829820695148</v>
      </c>
    </row>
    <row r="781" spans="3:14">
      <c r="C781" s="4">
        <f>Pressure!AB781*1000000</f>
        <v>1079044.658850628</v>
      </c>
      <c r="D781" s="78">
        <f>Pressure!I781</f>
        <v>1.1195687429327048E-4</v>
      </c>
      <c r="E781" s="40">
        <f>Pressure!H781</f>
        <v>111.95687429327049</v>
      </c>
      <c r="F781" s="10">
        <f t="shared" si="94"/>
        <v>4.25</v>
      </c>
      <c r="G781" s="4">
        <f t="shared" si="93"/>
        <v>101000</v>
      </c>
      <c r="H781" s="42">
        <f t="shared" si="95"/>
        <v>2.526861741813835</v>
      </c>
      <c r="I781" s="10">
        <f t="shared" si="96"/>
        <v>1.0334106673481303</v>
      </c>
      <c r="J781" s="4">
        <f t="shared" si="97"/>
        <v>124.84269191781434</v>
      </c>
      <c r="K781" s="4">
        <f t="shared" si="91"/>
        <v>28.065890004454463</v>
      </c>
      <c r="L781" s="42">
        <f>Pressure!Q781</f>
        <v>1.6122893471513393</v>
      </c>
      <c r="M781" s="10">
        <f t="shared" si="92"/>
        <v>0.26535283473064247</v>
      </c>
      <c r="N781" s="10">
        <f t="shared" si="98"/>
        <v>2.5616829820695148</v>
      </c>
    </row>
    <row r="782" spans="3:14">
      <c r="C782" s="4">
        <f>Pressure!AB782*1000000</f>
        <v>1078541.1562548876</v>
      </c>
      <c r="D782" s="78">
        <f>Pressure!I782</f>
        <v>1.1195687429327048E-4</v>
      </c>
      <c r="E782" s="40">
        <f>Pressure!H782</f>
        <v>111.95687429327049</v>
      </c>
      <c r="F782" s="10">
        <f t="shared" si="94"/>
        <v>4.25</v>
      </c>
      <c r="G782" s="4">
        <f t="shared" si="93"/>
        <v>101000</v>
      </c>
      <c r="H782" s="42">
        <f t="shared" si="95"/>
        <v>2.5260369222445269</v>
      </c>
      <c r="I782" s="10">
        <f t="shared" si="96"/>
        <v>1.0333223496958202</v>
      </c>
      <c r="J782" s="4">
        <f t="shared" si="97"/>
        <v>124.77377359735398</v>
      </c>
      <c r="K782" s="4">
        <f t="shared" si="91"/>
        <v>28.050396474383792</v>
      </c>
      <c r="L782" s="42">
        <f>Pressure!Q782</f>
        <v>1.6144145754311869</v>
      </c>
      <c r="M782" s="10">
        <f t="shared" si="92"/>
        <v>0.26524598581422248</v>
      </c>
      <c r="N782" s="10">
        <f t="shared" si="98"/>
        <v>2.5616829820695148</v>
      </c>
    </row>
    <row r="783" spans="3:14">
      <c r="C783" s="4">
        <f>Pressure!AB783*1000000</f>
        <v>1078035.7142778719</v>
      </c>
      <c r="D783" s="78">
        <f>Pressure!I783</f>
        <v>1.1195687429327048E-4</v>
      </c>
      <c r="E783" s="40">
        <f>Pressure!H783</f>
        <v>111.95687429327049</v>
      </c>
      <c r="F783" s="10">
        <f t="shared" si="94"/>
        <v>4.25</v>
      </c>
      <c r="G783" s="4">
        <f t="shared" si="93"/>
        <v>101000</v>
      </c>
      <c r="H783" s="42">
        <f t="shared" si="95"/>
        <v>2.5252088583034764</v>
      </c>
      <c r="I783" s="10">
        <f t="shared" si="96"/>
        <v>1.0332336379161169</v>
      </c>
      <c r="J783" s="4">
        <f t="shared" si="97"/>
        <v>124.70459332223608</v>
      </c>
      <c r="K783" s="4">
        <f t="shared" ref="K783:K846" si="99">J783/4.4482</f>
        <v>28.034844054277254</v>
      </c>
      <c r="L783" s="42">
        <f>Pressure!Q783</f>
        <v>1.6165401201516636</v>
      </c>
      <c r="M783" s="10">
        <f t="shared" ref="M783:M846" si="100">(J783+J782)/2*(L783-L782)</f>
        <v>0.26513871283953655</v>
      </c>
      <c r="N783" s="10">
        <f t="shared" si="98"/>
        <v>2.5616829820695148</v>
      </c>
    </row>
    <row r="784" spans="3:14">
      <c r="C784" s="4">
        <f>Pressure!AB784*1000000</f>
        <v>1077528.333875651</v>
      </c>
      <c r="D784" s="78">
        <f>Pressure!I784</f>
        <v>1.1195687429327048E-4</v>
      </c>
      <c r="E784" s="40">
        <f>Pressure!H784</f>
        <v>111.95687429327049</v>
      </c>
      <c r="F784" s="10">
        <f t="shared" si="94"/>
        <v>4.25</v>
      </c>
      <c r="G784" s="4">
        <f t="shared" si="93"/>
        <v>101000</v>
      </c>
      <c r="H784" s="42">
        <f t="shared" si="95"/>
        <v>2.5243775507495427</v>
      </c>
      <c r="I784" s="10">
        <f t="shared" si="96"/>
        <v>1.0331445314944043</v>
      </c>
      <c r="J784" s="4">
        <f t="shared" si="97"/>
        <v>124.63515126565889</v>
      </c>
      <c r="K784" s="4">
        <f t="shared" si="99"/>
        <v>28.019232783071555</v>
      </c>
      <c r="L784" s="42">
        <f>Pressure!Q784</f>
        <v>1.6186659827276677</v>
      </c>
      <c r="M784" s="10">
        <f t="shared" si="100"/>
        <v>0.26503101586491484</v>
      </c>
      <c r="N784" s="10">
        <f t="shared" si="98"/>
        <v>2.5616829820695148</v>
      </c>
    </row>
    <row r="785" spans="3:14">
      <c r="C785" s="4">
        <f>Pressure!AB785*1000000</f>
        <v>1077019.0160087189</v>
      </c>
      <c r="D785" s="78">
        <f>Pressure!I785</f>
        <v>1.1195687429327048E-4</v>
      </c>
      <c r="E785" s="40">
        <f>Pressure!H785</f>
        <v>111.95687429327049</v>
      </c>
      <c r="F785" s="10">
        <f t="shared" si="94"/>
        <v>4.25</v>
      </c>
      <c r="G785" s="4">
        <f t="shared" si="93"/>
        <v>101000</v>
      </c>
      <c r="H785" s="42">
        <f t="shared" si="95"/>
        <v>2.5235430003456347</v>
      </c>
      <c r="I785" s="10">
        <f t="shared" si="96"/>
        <v>1.0330550299133821</v>
      </c>
      <c r="J785" s="4">
        <f t="shared" si="97"/>
        <v>124.56544760160114</v>
      </c>
      <c r="K785" s="4">
        <f t="shared" si="99"/>
        <v>28.003562699878859</v>
      </c>
      <c r="L785" s="42">
        <f>Pressure!Q785</f>
        <v>1.6207921645759715</v>
      </c>
      <c r="M785" s="10">
        <f t="shared" si="100"/>
        <v>0.26492289494900501</v>
      </c>
      <c r="N785" s="10">
        <f t="shared" si="98"/>
        <v>2.5616829820695148</v>
      </c>
    </row>
    <row r="786" spans="3:14">
      <c r="C786" s="4">
        <f>Pressure!AB786*1000000</f>
        <v>1076507.7616419462</v>
      </c>
      <c r="D786" s="78">
        <f>Pressure!I786</f>
        <v>1.1195687429327048E-4</v>
      </c>
      <c r="E786" s="40">
        <f>Pressure!H786</f>
        <v>111.95687429327049</v>
      </c>
      <c r="F786" s="10">
        <f t="shared" si="94"/>
        <v>4.25</v>
      </c>
      <c r="G786" s="4">
        <f t="shared" si="93"/>
        <v>101000</v>
      </c>
      <c r="H786" s="42">
        <f t="shared" si="95"/>
        <v>2.5227052078586403</v>
      </c>
      <c r="I786" s="10">
        <f t="shared" si="96"/>
        <v>1.0329651326530462</v>
      </c>
      <c r="J786" s="4">
        <f t="shared" si="97"/>
        <v>124.49548250481554</v>
      </c>
      <c r="K786" s="4">
        <f t="shared" si="99"/>
        <v>27.987833843985328</v>
      </c>
      <c r="L786" s="42">
        <f>Pressure!Q786</f>
        <v>1.6229186671152309</v>
      </c>
      <c r="M786" s="10">
        <f t="shared" si="100"/>
        <v>0.26481435015080018</v>
      </c>
      <c r="N786" s="10">
        <f t="shared" si="98"/>
        <v>2.5616829820695148</v>
      </c>
    </row>
    <row r="787" spans="3:14">
      <c r="C787" s="4">
        <f>Pressure!AB787*1000000</f>
        <v>1075994.5717445777</v>
      </c>
      <c r="D787" s="78">
        <f>Pressure!I787</f>
        <v>1.1195687429327048E-4</v>
      </c>
      <c r="E787" s="40">
        <f>Pressure!H787</f>
        <v>111.95687429327049</v>
      </c>
      <c r="F787" s="10">
        <f t="shared" si="94"/>
        <v>4.25</v>
      </c>
      <c r="G787" s="4">
        <f t="shared" si="93"/>
        <v>101000</v>
      </c>
      <c r="H787" s="42">
        <f t="shared" si="95"/>
        <v>2.5218641740594196</v>
      </c>
      <c r="I787" s="10">
        <f t="shared" si="96"/>
        <v>1.0328748391906788</v>
      </c>
      <c r="J787" s="4">
        <f t="shared" si="97"/>
        <v>124.42525615082847</v>
      </c>
      <c r="K787" s="4">
        <f t="shared" si="99"/>
        <v>27.972046254851058</v>
      </c>
      <c r="L787" s="42">
        <f>Pressure!Q787</f>
        <v>1.6250454917659953</v>
      </c>
      <c r="M787" s="10">
        <f t="shared" si="100"/>
        <v>0.264705381529655</v>
      </c>
      <c r="N787" s="10">
        <f t="shared" si="98"/>
        <v>2.5616829820695148</v>
      </c>
    </row>
    <row r="788" spans="3:14">
      <c r="C788" s="4">
        <f>Pressure!AB788*1000000</f>
        <v>1075479.447290279</v>
      </c>
      <c r="D788" s="78">
        <f>Pressure!I788</f>
        <v>1.1195687429327048E-4</v>
      </c>
      <c r="E788" s="40">
        <f>Pressure!H788</f>
        <v>111.95687429327049</v>
      </c>
      <c r="F788" s="10">
        <f t="shared" si="94"/>
        <v>4.25</v>
      </c>
      <c r="G788" s="4">
        <f t="shared" si="93"/>
        <v>101000</v>
      </c>
      <c r="H788" s="42">
        <f t="shared" si="95"/>
        <v>2.5210198997228876</v>
      </c>
      <c r="I788" s="10">
        <f t="shared" si="96"/>
        <v>1.0327841490008469</v>
      </c>
      <c r="J788" s="4">
        <f t="shared" si="97"/>
        <v>124.35476871594645</v>
      </c>
      <c r="K788" s="4">
        <f t="shared" si="99"/>
        <v>27.956199972111516</v>
      </c>
      <c r="L788" s="42">
        <f>Pressure!Q788</f>
        <v>1.6271726399507171</v>
      </c>
      <c r="M788" s="10">
        <f t="shared" si="100"/>
        <v>0.26459598914520432</v>
      </c>
      <c r="N788" s="10">
        <f t="shared" si="98"/>
        <v>2.5616829820695148</v>
      </c>
    </row>
    <row r="789" spans="3:14">
      <c r="C789" s="4">
        <f>Pressure!AB789*1000000</f>
        <v>1074962.3892571023</v>
      </c>
      <c r="D789" s="78">
        <f>Pressure!I789</f>
        <v>1.1195687429327048E-4</v>
      </c>
      <c r="E789" s="40">
        <f>Pressure!H789</f>
        <v>111.95687429327049</v>
      </c>
      <c r="F789" s="10">
        <f t="shared" si="94"/>
        <v>4.25</v>
      </c>
      <c r="G789" s="4">
        <f t="shared" si="93"/>
        <v>101000</v>
      </c>
      <c r="H789" s="42">
        <f t="shared" si="95"/>
        <v>2.5201723856279492</v>
      </c>
      <c r="I789" s="10">
        <f t="shared" si="96"/>
        <v>1.0326930615553855</v>
      </c>
      <c r="J789" s="4">
        <f t="shared" si="97"/>
        <v>124.28402037725148</v>
      </c>
      <c r="K789" s="4">
        <f t="shared" si="99"/>
        <v>27.940295035576522</v>
      </c>
      <c r="L789" s="42">
        <f>Pressure!Q789</f>
        <v>1.6293001130937621</v>
      </c>
      <c r="M789" s="10">
        <f t="shared" si="100"/>
        <v>0.26448617305749883</v>
      </c>
      <c r="N789" s="10">
        <f t="shared" si="98"/>
        <v>2.5616829820695148</v>
      </c>
    </row>
    <row r="790" spans="3:14">
      <c r="C790" s="4">
        <f>Pressure!AB790*1000000</f>
        <v>1074443.3986275238</v>
      </c>
      <c r="D790" s="78">
        <f>Pressure!I790</f>
        <v>1.1195687429327048E-4</v>
      </c>
      <c r="E790" s="40">
        <f>Pressure!H790</f>
        <v>111.95687429327049</v>
      </c>
      <c r="F790" s="10">
        <f t="shared" si="94"/>
        <v>4.25</v>
      </c>
      <c r="G790" s="4">
        <f t="shared" si="93"/>
        <v>101000</v>
      </c>
      <c r="H790" s="42">
        <f t="shared" si="95"/>
        <v>2.5193216325575731</v>
      </c>
      <c r="I790" s="10">
        <f t="shared" si="96"/>
        <v>1.032601576323396</v>
      </c>
      <c r="J790" s="4">
        <f t="shared" si="97"/>
        <v>124.21301131260641</v>
      </c>
      <c r="K790" s="4">
        <f t="shared" si="99"/>
        <v>27.924331485231423</v>
      </c>
      <c r="L790" s="42">
        <f>Pressure!Q790</f>
        <v>1.6314279126214182</v>
      </c>
      <c r="M790" s="10">
        <f t="shared" si="100"/>
        <v>0.2643759333268077</v>
      </c>
      <c r="N790" s="10">
        <f t="shared" si="98"/>
        <v>2.5616829820695148</v>
      </c>
    </row>
    <row r="791" spans="3:14">
      <c r="C791" s="4">
        <f>Pressure!AB791*1000000</f>
        <v>1073922.4763884016</v>
      </c>
      <c r="D791" s="78">
        <f>Pressure!I791</f>
        <v>1.1195687429327048E-4</v>
      </c>
      <c r="E791" s="40">
        <f>Pressure!H791</f>
        <v>111.95687429327049</v>
      </c>
      <c r="F791" s="10">
        <f t="shared" si="94"/>
        <v>4.25</v>
      </c>
      <c r="G791" s="4">
        <f t="shared" si="93"/>
        <v>101000</v>
      </c>
      <c r="H791" s="42">
        <f t="shared" si="95"/>
        <v>2.5184676412987144</v>
      </c>
      <c r="I791" s="10">
        <f t="shared" si="96"/>
        <v>1.0325096927712258</v>
      </c>
      <c r="J791" s="4">
        <f t="shared" si="97"/>
        <v>124.14174170064894</v>
      </c>
      <c r="K791" s="4">
        <f t="shared" si="99"/>
        <v>27.908309361235766</v>
      </c>
      <c r="L791" s="42">
        <f>Pressure!Q791</f>
        <v>1.6335560399619065</v>
      </c>
      <c r="M791" s="10">
        <f t="shared" si="100"/>
        <v>0.26426527001386185</v>
      </c>
      <c r="N791" s="10">
        <f t="shared" si="98"/>
        <v>2.5616829820695148</v>
      </c>
    </row>
    <row r="792" spans="3:14">
      <c r="C792" s="4">
        <f>Pressure!AB792*1000000</f>
        <v>1073399.6235310268</v>
      </c>
      <c r="D792" s="78">
        <f>Pressure!I792</f>
        <v>1.1195687429327048E-4</v>
      </c>
      <c r="E792" s="40">
        <f>Pressure!H792</f>
        <v>111.95687429327049</v>
      </c>
      <c r="F792" s="10">
        <f t="shared" si="94"/>
        <v>4.25</v>
      </c>
      <c r="G792" s="4">
        <f t="shared" si="93"/>
        <v>101000</v>
      </c>
      <c r="H792" s="42">
        <f t="shared" si="95"/>
        <v>2.5176104126424059</v>
      </c>
      <c r="I792" s="10">
        <f t="shared" si="96"/>
        <v>1.0324174103624695</v>
      </c>
      <c r="J792" s="4">
        <f t="shared" si="97"/>
        <v>124.07021172079884</v>
      </c>
      <c r="K792" s="4">
        <f t="shared" si="99"/>
        <v>27.892228703924921</v>
      </c>
      <c r="L792" s="42">
        <f>Pressure!Q792</f>
        <v>1.6356844965453905</v>
      </c>
      <c r="M792" s="10">
        <f t="shared" si="100"/>
        <v>0.26415418317965716</v>
      </c>
      <c r="N792" s="10">
        <f t="shared" si="98"/>
        <v>2.5616829820695148</v>
      </c>
    </row>
    <row r="793" spans="3:14">
      <c r="C793" s="4">
        <f>Pressure!AB793*1000000</f>
        <v>1072874.8410511187</v>
      </c>
      <c r="D793" s="78">
        <f>Pressure!I793</f>
        <v>1.1195687429327048E-4</v>
      </c>
      <c r="E793" s="40">
        <f>Pressure!H793</f>
        <v>111.95687429327049</v>
      </c>
      <c r="F793" s="10">
        <f t="shared" si="94"/>
        <v>4.25</v>
      </c>
      <c r="G793" s="4">
        <f t="shared" si="93"/>
        <v>101000</v>
      </c>
      <c r="H793" s="42">
        <f t="shared" si="95"/>
        <v>2.5167499473837482</v>
      </c>
      <c r="I793" s="10">
        <f t="shared" si="96"/>
        <v>1.0323247285579564</v>
      </c>
      <c r="J793" s="4">
        <f t="shared" si="97"/>
        <v>123.99842155325737</v>
      </c>
      <c r="K793" s="4">
        <f t="shared" si="99"/>
        <v>27.87608955380994</v>
      </c>
      <c r="L793" s="42">
        <f>Pressure!Q793</f>
        <v>1.6378132838039861</v>
      </c>
      <c r="M793" s="10">
        <f t="shared" si="100"/>
        <v>0.26404267288551203</v>
      </c>
      <c r="N793" s="10">
        <f t="shared" si="98"/>
        <v>2.5616829820695148</v>
      </c>
    </row>
    <row r="794" spans="3:14">
      <c r="C794" s="4">
        <f>Pressure!AB794*1000000</f>
        <v>1072348.1299488139</v>
      </c>
      <c r="D794" s="78">
        <f>Pressure!I794</f>
        <v>1.1195687429327048E-4</v>
      </c>
      <c r="E794" s="40">
        <f>Pressure!H794</f>
        <v>111.95687429327049</v>
      </c>
      <c r="F794" s="10">
        <f t="shared" si="94"/>
        <v>4.25</v>
      </c>
      <c r="G794" s="4">
        <f t="shared" si="93"/>
        <v>101000</v>
      </c>
      <c r="H794" s="42">
        <f t="shared" si="95"/>
        <v>2.515886246321891</v>
      </c>
      <c r="I794" s="10">
        <f t="shared" si="96"/>
        <v>1.03223164681574</v>
      </c>
      <c r="J794" s="4">
        <f t="shared" si="97"/>
        <v>123.9263713790059</v>
      </c>
      <c r="K794" s="4">
        <f t="shared" si="99"/>
        <v>27.859891951577247</v>
      </c>
      <c r="L794" s="42">
        <f>Pressure!Q794</f>
        <v>1.6399424031717713</v>
      </c>
      <c r="M794" s="10">
        <f t="shared" si="100"/>
        <v>0.26393073919311588</v>
      </c>
      <c r="N794" s="10">
        <f t="shared" si="98"/>
        <v>2.5616829820695148</v>
      </c>
    </row>
    <row r="795" spans="3:14">
      <c r="C795" s="4">
        <f>Pressure!AB795*1000000</f>
        <v>1071819.4912286736</v>
      </c>
      <c r="D795" s="78">
        <f>Pressure!I795</f>
        <v>1.1195687429327048E-4</v>
      </c>
      <c r="E795" s="40">
        <f>Pressure!H795</f>
        <v>111.95687429327049</v>
      </c>
      <c r="F795" s="10">
        <f t="shared" si="94"/>
        <v>4.25</v>
      </c>
      <c r="G795" s="4">
        <f t="shared" si="93"/>
        <v>101000</v>
      </c>
      <c r="H795" s="42">
        <f t="shared" si="95"/>
        <v>2.5150193102600511</v>
      </c>
      <c r="I795" s="10">
        <f t="shared" si="96"/>
        <v>1.0321381645910861</v>
      </c>
      <c r="J795" s="4">
        <f t="shared" si="97"/>
        <v>123.85406137980672</v>
      </c>
      <c r="K795" s="4">
        <f t="shared" si="99"/>
        <v>27.843635938088827</v>
      </c>
      <c r="L795" s="42">
        <f>Pressure!Q795</f>
        <v>1.6420718560847971</v>
      </c>
      <c r="M795" s="10">
        <f t="shared" si="100"/>
        <v>0.26381838216452319</v>
      </c>
      <c r="N795" s="10">
        <f t="shared" si="98"/>
        <v>2.5616829820695148</v>
      </c>
    </row>
    <row r="796" spans="3:14">
      <c r="C796" s="4">
        <f>Pressure!AB796*1000000</f>
        <v>1071288.9258997156</v>
      </c>
      <c r="D796" s="78">
        <f>Pressure!I796</f>
        <v>1.1195687429327048E-4</v>
      </c>
      <c r="E796" s="40">
        <f>Pressure!H796</f>
        <v>111.95687429327049</v>
      </c>
      <c r="F796" s="10">
        <f t="shared" si="94"/>
        <v>4.25</v>
      </c>
      <c r="G796" s="4">
        <f t="shared" ref="G796:G862" si="101">IF(C796/(1+(k-1)/2*N796^2)^(k/(k-1))&lt;patm*1000000,patm*1000000,C796/(1+(k-1)/2*N796^2)^(k/(k-1)))</f>
        <v>101000</v>
      </c>
      <c r="H796" s="42">
        <f t="shared" si="95"/>
        <v>2.514149140005562</v>
      </c>
      <c r="I796" s="10">
        <f t="shared" si="96"/>
        <v>1.0320442813364705</v>
      </c>
      <c r="J796" s="4">
        <f t="shared" si="97"/>
        <v>123.78149173820778</v>
      </c>
      <c r="K796" s="4">
        <f t="shared" si="99"/>
        <v>27.827321554383296</v>
      </c>
      <c r="L796" s="42">
        <f>Pressure!Q796</f>
        <v>1.6442016439810965</v>
      </c>
      <c r="M796" s="10">
        <f t="shared" si="100"/>
        <v>0.26370560186207254</v>
      </c>
      <c r="N796" s="10">
        <f t="shared" si="98"/>
        <v>2.5616829820695148</v>
      </c>
    </row>
    <row r="797" spans="3:14">
      <c r="C797" s="4">
        <f>Pressure!AB797*1000000</f>
        <v>1070756.4349753668</v>
      </c>
      <c r="D797" s="78">
        <f>Pressure!I797</f>
        <v>1.1195687429327048E-4</v>
      </c>
      <c r="E797" s="40">
        <f>Pressure!H797</f>
        <v>111.95687429327049</v>
      </c>
      <c r="F797" s="10">
        <f t="shared" ref="F797:F860" si="102">aexit/E797</f>
        <v>4.25</v>
      </c>
      <c r="G797" s="4">
        <f t="shared" si="101"/>
        <v>101000</v>
      </c>
      <c r="H797" s="42">
        <f t="shared" ref="H797:H860" si="103">1/(((k+1)/2)^(1/(k-1))*(patm*1000000/C797)^(1/k)*SQRT((k+1)/(k-1)*(1-(patm*1000000/C797)^((k-1)/k))))</f>
        <v>2.5132757363697995</v>
      </c>
      <c r="I797" s="10">
        <f t="shared" ref="I797:I860" si="104">etanoz*SQRT(2*k^2/(k-1)*(2/(k+1))^((k+1)/(k-1))*(1-(G797/C797)^((k-1)/k)))+(G797-patm*1000000)/C797*(aexit/E797)</f>
        <v>1.0319499965015593</v>
      </c>
      <c r="J797" s="4">
        <f t="shared" ref="J797:J860" si="105">I797*D797*C797</f>
        <v>123.70866263753607</v>
      </c>
      <c r="K797" s="4">
        <f t="shared" si="99"/>
        <v>27.810948841674399</v>
      </c>
      <c r="L797" s="42">
        <f>Pressure!Q797</f>
        <v>1.6463317683006948</v>
      </c>
      <c r="M797" s="10">
        <f t="shared" si="100"/>
        <v>0.26359239834846204</v>
      </c>
      <c r="N797" s="10">
        <f t="shared" si="98"/>
        <v>2.5616829820695148</v>
      </c>
    </row>
    <row r="798" spans="3:14">
      <c r="C798" s="4">
        <f>Pressure!AB798*1000000</f>
        <v>1070222.0194735266</v>
      </c>
      <c r="D798" s="78">
        <f>Pressure!I798</f>
        <v>1.1195687429327048E-4</v>
      </c>
      <c r="E798" s="40">
        <f>Pressure!H798</f>
        <v>111.95687429327049</v>
      </c>
      <c r="F798" s="10">
        <f t="shared" si="102"/>
        <v>4.25</v>
      </c>
      <c r="G798" s="4">
        <f t="shared" si="101"/>
        <v>101000</v>
      </c>
      <c r="H798" s="42">
        <f t="shared" si="103"/>
        <v>2.5123991001682868</v>
      </c>
      <c r="I798" s="10">
        <f t="shared" si="104"/>
        <v>1.0318553095332086</v>
      </c>
      <c r="J798" s="4">
        <f t="shared" si="105"/>
        <v>123.6355742619064</v>
      </c>
      <c r="K798" s="4">
        <f t="shared" si="99"/>
        <v>27.794517841352995</v>
      </c>
      <c r="L798" s="42">
        <f>Pressure!Q798</f>
        <v>1.6484622304856202</v>
      </c>
      <c r="M798" s="10">
        <f t="shared" si="100"/>
        <v>0.26347877168674699</v>
      </c>
      <c r="N798" s="10">
        <f t="shared" ref="N798:N861" si="106">N797-1/834*(me-mef)</f>
        <v>2.5616829820695148</v>
      </c>
    </row>
    <row r="799" spans="3:14">
      <c r="C799" s="4">
        <f>Pressure!AB799*1000000</f>
        <v>1069685.6804165393</v>
      </c>
      <c r="D799" s="78">
        <f>Pressure!I799</f>
        <v>1.1195687429327048E-4</v>
      </c>
      <c r="E799" s="40">
        <f>Pressure!H799</f>
        <v>111.95687429327049</v>
      </c>
      <c r="F799" s="10">
        <f t="shared" si="102"/>
        <v>4.25</v>
      </c>
      <c r="G799" s="4">
        <f t="shared" si="101"/>
        <v>101000</v>
      </c>
      <c r="H799" s="42">
        <f t="shared" si="103"/>
        <v>2.5115192322206452</v>
      </c>
      <c r="I799" s="10">
        <f t="shared" si="104"/>
        <v>1.0317602198754507</v>
      </c>
      <c r="J799" s="4">
        <f t="shared" si="105"/>
        <v>123.56222679621771</v>
      </c>
      <c r="K799" s="4">
        <f t="shared" si="99"/>
        <v>27.778028594986221</v>
      </c>
      <c r="L799" s="42">
        <f>Pressure!Q799</f>
        <v>1.6505930319799134</v>
      </c>
      <c r="M799" s="10">
        <f t="shared" si="100"/>
        <v>0.26336472194031241</v>
      </c>
      <c r="N799" s="10">
        <f t="shared" si="106"/>
        <v>2.5616829820695148</v>
      </c>
    </row>
    <row r="800" spans="3:14">
      <c r="C800" s="4">
        <f>Pressure!AB800*1000000</f>
        <v>1069147.4188311761</v>
      </c>
      <c r="D800" s="78">
        <f>Pressure!I800</f>
        <v>1.1195687429327048E-4</v>
      </c>
      <c r="E800" s="40">
        <f>Pressure!H800</f>
        <v>111.95687429327049</v>
      </c>
      <c r="F800" s="10">
        <f t="shared" si="102"/>
        <v>4.25</v>
      </c>
      <c r="G800" s="4">
        <f t="shared" si="101"/>
        <v>101000</v>
      </c>
      <c r="H800" s="42">
        <f t="shared" si="103"/>
        <v>2.5106361333505731</v>
      </c>
      <c r="I800" s="10">
        <f t="shared" si="104"/>
        <v>1.031664726969479</v>
      </c>
      <c r="J800" s="4">
        <f t="shared" si="105"/>
        <v>123.48862042615072</v>
      </c>
      <c r="K800" s="4">
        <f t="shared" si="99"/>
        <v>27.761481144316964</v>
      </c>
      <c r="L800" s="42">
        <f>Pressure!Q800</f>
        <v>1.6527241742296379</v>
      </c>
      <c r="M800" s="10">
        <f t="shared" si="100"/>
        <v>0.26325024917291706</v>
      </c>
      <c r="N800" s="10">
        <f t="shared" si="106"/>
        <v>2.5616829820695148</v>
      </c>
    </row>
    <row r="801" spans="3:14">
      <c r="C801" s="4">
        <f>Pressure!AB801*1000000</f>
        <v>1068607.2357487041</v>
      </c>
      <c r="D801" s="78">
        <f>Pressure!I801</f>
        <v>1.1195687429327048E-4</v>
      </c>
      <c r="E801" s="40">
        <f>Pressure!H801</f>
        <v>111.95687429327049</v>
      </c>
      <c r="F801" s="10">
        <f t="shared" si="102"/>
        <v>4.25</v>
      </c>
      <c r="G801" s="4">
        <f t="shared" si="101"/>
        <v>101000</v>
      </c>
      <c r="H801" s="42">
        <f t="shared" si="103"/>
        <v>2.5097498043859567</v>
      </c>
      <c r="I801" s="10">
        <f t="shared" si="104"/>
        <v>1.0315688302536488</v>
      </c>
      <c r="J801" s="4">
        <f t="shared" si="105"/>
        <v>123.41475533817717</v>
      </c>
      <c r="K801" s="4">
        <f t="shared" si="99"/>
        <v>27.744875531265944</v>
      </c>
      <c r="L801" s="42">
        <f>Pressure!Q801</f>
        <v>1.6548556586828902</v>
      </c>
      <c r="M801" s="10">
        <f t="shared" si="100"/>
        <v>0.26313535344858607</v>
      </c>
      <c r="N801" s="10">
        <f t="shared" si="106"/>
        <v>2.5616829820695148</v>
      </c>
    </row>
    <row r="802" spans="3:14">
      <c r="C802" s="4">
        <f>Pressure!AB802*1000000</f>
        <v>1068065.1322048397</v>
      </c>
      <c r="D802" s="78">
        <f>Pressure!I802</f>
        <v>1.1195687429327048E-4</v>
      </c>
      <c r="E802" s="40">
        <f>Pressure!H802</f>
        <v>111.95687429327049</v>
      </c>
      <c r="F802" s="10">
        <f t="shared" si="102"/>
        <v>4.25</v>
      </c>
      <c r="G802" s="4">
        <f t="shared" si="101"/>
        <v>101000</v>
      </c>
      <c r="H802" s="42">
        <f t="shared" si="103"/>
        <v>2.5088602461587937</v>
      </c>
      <c r="I802" s="10">
        <f t="shared" si="104"/>
        <v>1.0314725291634603</v>
      </c>
      <c r="J802" s="4">
        <f t="shared" si="105"/>
        <v>123.34063171955393</v>
      </c>
      <c r="K802" s="4">
        <f t="shared" si="99"/>
        <v>27.728211797930381</v>
      </c>
      <c r="L802" s="42">
        <f>Pressure!Q802</f>
        <v>1.65698748678981</v>
      </c>
      <c r="M802" s="10">
        <f t="shared" si="100"/>
        <v>0.26302003483177377</v>
      </c>
      <c r="N802" s="10">
        <f t="shared" si="106"/>
        <v>2.5616829820695148</v>
      </c>
    </row>
    <row r="803" spans="3:14">
      <c r="C803" s="4">
        <f>Pressure!AB803*1000000</f>
        <v>1067521.1092397743</v>
      </c>
      <c r="D803" s="78">
        <f>Pressure!I803</f>
        <v>1.1195687429327048E-4</v>
      </c>
      <c r="E803" s="40">
        <f>Pressure!H803</f>
        <v>111.95687429327049</v>
      </c>
      <c r="F803" s="10">
        <f t="shared" si="102"/>
        <v>4.25</v>
      </c>
      <c r="G803" s="4">
        <f t="shared" si="101"/>
        <v>101000</v>
      </c>
      <c r="H803" s="42">
        <f t="shared" si="103"/>
        <v>2.507967459505239</v>
      </c>
      <c r="I803" s="10">
        <f t="shared" si="104"/>
        <v>1.03137582313155</v>
      </c>
      <c r="J803" s="4">
        <f t="shared" si="105"/>
        <v>123.26624975832615</v>
      </c>
      <c r="K803" s="4">
        <f t="shared" si="99"/>
        <v>27.71148998658472</v>
      </c>
      <c r="L803" s="42">
        <f>Pressure!Q803</f>
        <v>1.6591196600025904</v>
      </c>
      <c r="M803" s="10">
        <f t="shared" si="100"/>
        <v>0.26290429338721899</v>
      </c>
      <c r="N803" s="10">
        <f t="shared" si="106"/>
        <v>2.5616829820695148</v>
      </c>
    </row>
    <row r="804" spans="3:14">
      <c r="C804" s="4">
        <f>Pressure!AB804*1000000</f>
        <v>1066975.1678981725</v>
      </c>
      <c r="D804" s="78">
        <f>Pressure!I804</f>
        <v>1.1195687429327048E-4</v>
      </c>
      <c r="E804" s="40">
        <f>Pressure!H804</f>
        <v>111.95687429327049</v>
      </c>
      <c r="F804" s="10">
        <f t="shared" si="102"/>
        <v>4.25</v>
      </c>
      <c r="G804" s="4">
        <f t="shared" si="101"/>
        <v>101000</v>
      </c>
      <c r="H804" s="42">
        <f t="shared" si="103"/>
        <v>2.5070714452656055</v>
      </c>
      <c r="I804" s="10">
        <f t="shared" si="104"/>
        <v>1.0312787115876816</v>
      </c>
      <c r="J804" s="4">
        <f t="shared" si="105"/>
        <v>123.19160964332748</v>
      </c>
      <c r="K804" s="4">
        <f t="shared" si="99"/>
        <v>27.694710139680655</v>
      </c>
      <c r="L804" s="42">
        <f>Pressure!Q804</f>
        <v>1.6612521797754882</v>
      </c>
      <c r="M804" s="10">
        <f t="shared" si="100"/>
        <v>0.26278812918005312</v>
      </c>
      <c r="N804" s="10">
        <f t="shared" si="106"/>
        <v>2.5616829820695148</v>
      </c>
    </row>
    <row r="805" spans="3:14">
      <c r="C805" s="4">
        <f>Pressure!AB805*1000000</f>
        <v>1066427.309229169</v>
      </c>
      <c r="D805" s="78">
        <f>Pressure!I805</f>
        <v>1.1195687429327048E-4</v>
      </c>
      <c r="E805" s="40">
        <f>Pressure!H805</f>
        <v>111.95687429327049</v>
      </c>
      <c r="F805" s="10">
        <f t="shared" si="102"/>
        <v>4.25</v>
      </c>
      <c r="G805" s="4">
        <f t="shared" si="101"/>
        <v>101000</v>
      </c>
      <c r="H805" s="42">
        <f t="shared" si="103"/>
        <v>2.5061722042843497</v>
      </c>
      <c r="I805" s="10">
        <f t="shared" si="104"/>
        <v>1.0311811939587316</v>
      </c>
      <c r="J805" s="4">
        <f t="shared" si="105"/>
        <v>123.11671156417933</v>
      </c>
      <c r="K805" s="4">
        <f t="shared" si="99"/>
        <v>27.677872299846978</v>
      </c>
      <c r="L805" s="42">
        <f>Pressure!Q805</f>
        <v>1.6633850475648346</v>
      </c>
      <c r="M805" s="10">
        <f t="shared" si="100"/>
        <v>0.26267154227573958</v>
      </c>
      <c r="N805" s="10">
        <f t="shared" si="106"/>
        <v>2.5616829820695148</v>
      </c>
    </row>
    <row r="806" spans="3:14">
      <c r="C806" s="4">
        <f>Pressure!AB806*1000000</f>
        <v>1065877.5342864012</v>
      </c>
      <c r="D806" s="78">
        <f>Pressure!I806</f>
        <v>1.1195687429327048E-4</v>
      </c>
      <c r="E806" s="40">
        <f>Pressure!H806</f>
        <v>111.95687429327049</v>
      </c>
      <c r="F806" s="10">
        <f t="shared" si="102"/>
        <v>4.25</v>
      </c>
      <c r="G806" s="4">
        <f t="shared" si="101"/>
        <v>101000</v>
      </c>
      <c r="H806" s="42">
        <f t="shared" si="103"/>
        <v>2.5052697374101398</v>
      </c>
      <c r="I806" s="10">
        <f t="shared" si="104"/>
        <v>1.0310832696686862</v>
      </c>
      <c r="J806" s="4">
        <f t="shared" si="105"/>
        <v>123.04155571129554</v>
      </c>
      <c r="K806" s="4">
        <f t="shared" si="99"/>
        <v>27.660976509890641</v>
      </c>
      <c r="L806" s="42">
        <f>Pressure!Q806</f>
        <v>1.665518264829045</v>
      </c>
      <c r="M806" s="10">
        <f t="shared" si="100"/>
        <v>0.26255453274007318</v>
      </c>
      <c r="N806" s="10">
        <f t="shared" si="106"/>
        <v>2.5616829820695148</v>
      </c>
    </row>
    <row r="807" spans="3:14">
      <c r="C807" s="4">
        <f>Pressure!AB807*1000000</f>
        <v>1065325.8441279796</v>
      </c>
      <c r="D807" s="78">
        <f>Pressure!I807</f>
        <v>1.1195687429327048E-4</v>
      </c>
      <c r="E807" s="40">
        <f>Pressure!H807</f>
        <v>111.95687429327049</v>
      </c>
      <c r="F807" s="10">
        <f t="shared" si="102"/>
        <v>4.25</v>
      </c>
      <c r="G807" s="4">
        <f t="shared" si="101"/>
        <v>101000</v>
      </c>
      <c r="H807" s="42">
        <f t="shared" si="103"/>
        <v>2.5043640454957989</v>
      </c>
      <c r="I807" s="10">
        <f t="shared" si="104"/>
        <v>1.0309849381386256</v>
      </c>
      <c r="J807" s="4">
        <f t="shared" si="105"/>
        <v>122.96614227587871</v>
      </c>
      <c r="K807" s="4">
        <f t="shared" si="99"/>
        <v>27.644022812795896</v>
      </c>
      <c r="L807" s="42">
        <f>Pressure!Q807</f>
        <v>1.6676518330286294</v>
      </c>
      <c r="M807" s="10">
        <f t="shared" si="100"/>
        <v>0.26243710063920334</v>
      </c>
      <c r="N807" s="10">
        <f t="shared" si="106"/>
        <v>2.5616829820695148</v>
      </c>
    </row>
    <row r="808" spans="3:14">
      <c r="C808" s="4">
        <f>Pressure!AB808*1000000</f>
        <v>1064772.2398165241</v>
      </c>
      <c r="D808" s="78">
        <f>Pressure!I808</f>
        <v>1.1195687429327048E-4</v>
      </c>
      <c r="E808" s="40">
        <f>Pressure!H808</f>
        <v>111.95687429327049</v>
      </c>
      <c r="F808" s="10">
        <f t="shared" si="102"/>
        <v>4.25</v>
      </c>
      <c r="G808" s="4">
        <f t="shared" si="101"/>
        <v>101000</v>
      </c>
      <c r="H808" s="42">
        <f t="shared" si="103"/>
        <v>2.5034551293983713</v>
      </c>
      <c r="I808" s="10">
        <f t="shared" si="104"/>
        <v>1.0308861987867151</v>
      </c>
      <c r="J808" s="4">
        <f t="shared" si="105"/>
        <v>122.89047144992455</v>
      </c>
      <c r="K808" s="4">
        <f t="shared" si="99"/>
        <v>27.627011251725314</v>
      </c>
      <c r="L808" s="42">
        <f>Pressure!Q808</f>
        <v>1.6697857536262035</v>
      </c>
      <c r="M808" s="10">
        <f t="shared" si="100"/>
        <v>0.26231924603965695</v>
      </c>
      <c r="N808" s="10">
        <f t="shared" si="106"/>
        <v>2.5616829820695148</v>
      </c>
    </row>
    <row r="809" spans="3:14">
      <c r="C809" s="4">
        <f>Pressure!AB809*1000000</f>
        <v>1064216.7224191381</v>
      </c>
      <c r="D809" s="78">
        <f>Pressure!I809</f>
        <v>1.1195687429327048E-4</v>
      </c>
      <c r="E809" s="40">
        <f>Pressure!H809</f>
        <v>111.95687429327049</v>
      </c>
      <c r="F809" s="10">
        <f t="shared" si="102"/>
        <v>4.25</v>
      </c>
      <c r="G809" s="4">
        <f t="shared" si="101"/>
        <v>101000</v>
      </c>
      <c r="H809" s="42">
        <f t="shared" si="103"/>
        <v>2.5025429899790761</v>
      </c>
      <c r="I809" s="10">
        <f t="shared" si="104"/>
        <v>1.030787051028194</v>
      </c>
      <c r="J809" s="4">
        <f t="shared" si="105"/>
        <v>122.8145434262191</v>
      </c>
      <c r="K809" s="4">
        <f t="shared" si="99"/>
        <v>27.609941870019131</v>
      </c>
      <c r="L809" s="42">
        <f>Pressure!Q809</f>
        <v>1.6719200280864985</v>
      </c>
      <c r="M809" s="10">
        <f t="shared" si="100"/>
        <v>0.26220096900828016</v>
      </c>
      <c r="N809" s="10">
        <f t="shared" si="106"/>
        <v>2.5616829820695148</v>
      </c>
    </row>
    <row r="810" spans="3:14">
      <c r="C810" s="4">
        <f>Pressure!AB810*1000000</f>
        <v>1063659.2930074488</v>
      </c>
      <c r="D810" s="78">
        <f>Pressure!I810</f>
        <v>1.1195687429327048E-4</v>
      </c>
      <c r="E810" s="40">
        <f>Pressure!H810</f>
        <v>111.95687429327049</v>
      </c>
      <c r="F810" s="10">
        <f t="shared" si="102"/>
        <v>4.25</v>
      </c>
      <c r="G810" s="4">
        <f t="shared" si="101"/>
        <v>101000</v>
      </c>
      <c r="H810" s="42">
        <f t="shared" si="103"/>
        <v>2.5016276281033809</v>
      </c>
      <c r="I810" s="10">
        <f t="shared" si="104"/>
        <v>1.0306874942753679</v>
      </c>
      <c r="J810" s="4">
        <f t="shared" si="105"/>
        <v>122.73835839834381</v>
      </c>
      <c r="K810" s="4">
        <f t="shared" si="99"/>
        <v>27.592814711196397</v>
      </c>
      <c r="L810" s="42">
        <f>Pressure!Q810</f>
        <v>1.6740546578763718</v>
      </c>
      <c r="M810" s="10">
        <f t="shared" si="100"/>
        <v>0.26208226961226327</v>
      </c>
      <c r="N810" s="10">
        <f t="shared" si="106"/>
        <v>2.5616829820695148</v>
      </c>
    </row>
    <row r="811" spans="3:14">
      <c r="C811" s="4">
        <f>Pressure!AB811*1000000</f>
        <v>1063099.9526575892</v>
      </c>
      <c r="D811" s="78">
        <f>Pressure!I811</f>
        <v>1.1195687429327048E-4</v>
      </c>
      <c r="E811" s="40">
        <f>Pressure!H811</f>
        <v>111.95687429327049</v>
      </c>
      <c r="F811" s="10">
        <f t="shared" si="102"/>
        <v>4.25</v>
      </c>
      <c r="G811" s="4">
        <f t="shared" si="101"/>
        <v>101000</v>
      </c>
      <c r="H811" s="42">
        <f t="shared" si="103"/>
        <v>2.5007090446409705</v>
      </c>
      <c r="I811" s="10">
        <f t="shared" si="104"/>
        <v>1.0305875279375956</v>
      </c>
      <c r="J811" s="4">
        <f t="shared" si="105"/>
        <v>122.66191656067333</v>
      </c>
      <c r="K811" s="4">
        <f t="shared" si="99"/>
        <v>27.575629818954482</v>
      </c>
      <c r="L811" s="42">
        <f>Pressure!Q811</f>
        <v>1.6761896444648174</v>
      </c>
      <c r="M811" s="10">
        <f t="shared" si="100"/>
        <v>0.26196314791919273</v>
      </c>
      <c r="N811" s="10">
        <f t="shared" si="106"/>
        <v>2.5616829820695148</v>
      </c>
    </row>
    <row r="812" spans="3:14">
      <c r="C812" s="4">
        <f>Pressure!AB812*1000000</f>
        <v>1062538.702450207</v>
      </c>
      <c r="D812" s="78">
        <f>Pressure!I812</f>
        <v>1.1195687429327048E-4</v>
      </c>
      <c r="E812" s="40">
        <f>Pressure!H812</f>
        <v>111.95687429327049</v>
      </c>
      <c r="F812" s="10">
        <f t="shared" si="102"/>
        <v>4.25</v>
      </c>
      <c r="G812" s="4">
        <f t="shared" si="101"/>
        <v>101000</v>
      </c>
      <c r="H812" s="42">
        <f t="shared" si="103"/>
        <v>2.4997872404657606</v>
      </c>
      <c r="I812" s="10">
        <f t="shared" si="104"/>
        <v>1.0304871514212792</v>
      </c>
      <c r="J812" s="4">
        <f t="shared" si="105"/>
        <v>122.58521810837691</v>
      </c>
      <c r="K812" s="4">
        <f t="shared" si="99"/>
        <v>27.558387237169395</v>
      </c>
      <c r="L812" s="42">
        <f>Pressure!Q812</f>
        <v>1.678324989322977</v>
      </c>
      <c r="M812" s="10">
        <f t="shared" si="100"/>
        <v>0.26184360399696355</v>
      </c>
      <c r="N812" s="10">
        <f t="shared" si="106"/>
        <v>2.5616829820695148</v>
      </c>
    </row>
    <row r="813" spans="3:14">
      <c r="C813" s="4">
        <f>Pressure!AB813*1000000</f>
        <v>1061975.5434704733</v>
      </c>
      <c r="D813" s="78">
        <f>Pressure!I813</f>
        <v>1.1195687429327048E-4</v>
      </c>
      <c r="E813" s="40">
        <f>Pressure!H813</f>
        <v>111.95687429327049</v>
      </c>
      <c r="F813" s="10">
        <f t="shared" si="102"/>
        <v>4.25</v>
      </c>
      <c r="G813" s="4">
        <f t="shared" si="101"/>
        <v>101000</v>
      </c>
      <c r="H813" s="42">
        <f t="shared" si="103"/>
        <v>2.4988622164559171</v>
      </c>
      <c r="I813" s="10">
        <f t="shared" si="104"/>
        <v>1.0303863641298532</v>
      </c>
      <c r="J813" s="4">
        <f t="shared" si="105"/>
        <v>122.50826323741941</v>
      </c>
      <c r="K813" s="4">
        <f t="shared" si="99"/>
        <v>27.541087009896007</v>
      </c>
      <c r="L813" s="42">
        <f>Pressure!Q813</f>
        <v>1.6804606939241498</v>
      </c>
      <c r="M813" s="10">
        <f t="shared" si="100"/>
        <v>0.26172363791383096</v>
      </c>
      <c r="N813" s="10">
        <f t="shared" si="106"/>
        <v>2.5616829820695148</v>
      </c>
    </row>
    <row r="814" spans="3:14">
      <c r="C814" s="4">
        <f>Pressure!AB814*1000000</f>
        <v>1061410.4768080697</v>
      </c>
      <c r="D814" s="78">
        <f>Pressure!I814</f>
        <v>1.1195687429327048E-4</v>
      </c>
      <c r="E814" s="40">
        <f>Pressure!H814</f>
        <v>111.95687429327049</v>
      </c>
      <c r="F814" s="10">
        <f t="shared" si="102"/>
        <v>4.25</v>
      </c>
      <c r="G814" s="4">
        <f t="shared" si="101"/>
        <v>101000</v>
      </c>
      <c r="H814" s="42">
        <f t="shared" si="103"/>
        <v>2.4979339734938351</v>
      </c>
      <c r="I814" s="10">
        <f t="shared" si="104"/>
        <v>1.0302851654637715</v>
      </c>
      <c r="J814" s="4">
        <f t="shared" si="105"/>
        <v>122.43105214455986</v>
      </c>
      <c r="K814" s="4">
        <f t="shared" si="99"/>
        <v>27.523729181367713</v>
      </c>
      <c r="L814" s="42">
        <f>Pressure!Q814</f>
        <v>1.6825967597438038</v>
      </c>
      <c r="M814" s="10">
        <f t="shared" si="100"/>
        <v>0.26160324973845928</v>
      </c>
      <c r="N814" s="10">
        <f t="shared" si="106"/>
        <v>2.5616829820695148</v>
      </c>
    </row>
    <row r="815" spans="3:14">
      <c r="C815" s="4">
        <f>Pressure!AB815*1000000</f>
        <v>1060843.5035572392</v>
      </c>
      <c r="D815" s="78">
        <f>Pressure!I815</f>
        <v>1.1195687429327048E-4</v>
      </c>
      <c r="E815" s="40">
        <f>Pressure!H815</f>
        <v>111.95687429327049</v>
      </c>
      <c r="F815" s="10">
        <f t="shared" si="102"/>
        <v>4.25</v>
      </c>
      <c r="G815" s="4">
        <f t="shared" si="101"/>
        <v>101000</v>
      </c>
      <c r="H815" s="42">
        <f t="shared" si="103"/>
        <v>2.4970025124662221</v>
      </c>
      <c r="I815" s="10">
        <f t="shared" si="104"/>
        <v>1.0301835548205029</v>
      </c>
      <c r="J815" s="4">
        <f t="shared" si="105"/>
        <v>122.35358502735806</v>
      </c>
      <c r="K815" s="4">
        <f t="shared" si="99"/>
        <v>27.506313795997947</v>
      </c>
      <c r="L815" s="42">
        <f>Pressure!Q815</f>
        <v>1.6847331882595864</v>
      </c>
      <c r="M815" s="10">
        <f t="shared" si="100"/>
        <v>0.26148243953978545</v>
      </c>
      <c r="N815" s="10">
        <f t="shared" si="106"/>
        <v>2.5616829820695148</v>
      </c>
    </row>
    <row r="816" spans="3:14">
      <c r="C816" s="4">
        <f>Pressure!AB816*1000000</f>
        <v>1060274.6248167418</v>
      </c>
      <c r="D816" s="78">
        <f>Pressure!I816</f>
        <v>1.1195687429327048E-4</v>
      </c>
      <c r="E816" s="40">
        <f>Pressure!H816</f>
        <v>111.95687429327049</v>
      </c>
      <c r="F816" s="10">
        <f t="shared" si="102"/>
        <v>4.25</v>
      </c>
      <c r="G816" s="4">
        <f t="shared" si="101"/>
        <v>101000</v>
      </c>
      <c r="H816" s="42">
        <f t="shared" si="103"/>
        <v>2.4960678342640299</v>
      </c>
      <c r="I816" s="10">
        <f t="shared" si="104"/>
        <v>1.0300815315945133</v>
      </c>
      <c r="J816" s="4">
        <f t="shared" si="105"/>
        <v>122.27586208416908</v>
      </c>
      <c r="K816" s="4">
        <f t="shared" si="99"/>
        <v>27.488840898378914</v>
      </c>
      <c r="L816" s="42">
        <f>Pressure!Q816</f>
        <v>1.6868699809513346</v>
      </c>
      <c r="M816" s="10">
        <f t="shared" si="100"/>
        <v>0.26136120738715179</v>
      </c>
      <c r="N816" s="10">
        <f t="shared" si="106"/>
        <v>2.5616829820695148</v>
      </c>
    </row>
    <row r="817" spans="3:14">
      <c r="C817" s="4">
        <f>Pressure!AB817*1000000</f>
        <v>1059703.8416898986</v>
      </c>
      <c r="D817" s="78">
        <f>Pressure!I817</f>
        <v>1.1195687429327048E-4</v>
      </c>
      <c r="E817" s="40">
        <f>Pressure!H817</f>
        <v>111.95687429327049</v>
      </c>
      <c r="F817" s="10">
        <f t="shared" si="102"/>
        <v>4.25</v>
      </c>
      <c r="G817" s="4">
        <f t="shared" si="101"/>
        <v>101000</v>
      </c>
      <c r="H817" s="42">
        <f t="shared" si="103"/>
        <v>2.4951299397825291</v>
      </c>
      <c r="I817" s="10">
        <f t="shared" si="104"/>
        <v>1.029979095177262</v>
      </c>
      <c r="J817" s="4">
        <f t="shared" si="105"/>
        <v>122.1978835141492</v>
      </c>
      <c r="K817" s="4">
        <f t="shared" si="99"/>
        <v>27.471310533282946</v>
      </c>
      <c r="L817" s="42">
        <f>Pressure!Q817</f>
        <v>1.6890071393010861</v>
      </c>
      <c r="M817" s="10">
        <f t="shared" si="100"/>
        <v>0.26123955335024579</v>
      </c>
      <c r="N817" s="10">
        <f t="shared" si="106"/>
        <v>2.5616829820695148</v>
      </c>
    </row>
    <row r="818" spans="3:14">
      <c r="C818" s="4">
        <f>Pressure!AB818*1000000</f>
        <v>1059131.1552845465</v>
      </c>
      <c r="D818" s="78">
        <f>Pressure!I818</f>
        <v>1.1195687429327048E-4</v>
      </c>
      <c r="E818" s="40">
        <f>Pressure!H818</f>
        <v>111.95687429327049</v>
      </c>
      <c r="F818" s="10">
        <f t="shared" si="102"/>
        <v>4.25</v>
      </c>
      <c r="G818" s="4">
        <f t="shared" si="101"/>
        <v>101000</v>
      </c>
      <c r="H818" s="42">
        <f t="shared" si="103"/>
        <v>2.4941888299212276</v>
      </c>
      <c r="I818" s="10">
        <f t="shared" si="104"/>
        <v>1.0298762449571786</v>
      </c>
      <c r="J818" s="4">
        <f t="shared" si="105"/>
        <v>122.11964951724944</v>
      </c>
      <c r="K818" s="4">
        <f t="shared" si="99"/>
        <v>27.453722745661043</v>
      </c>
      <c r="L818" s="42">
        <f>Pressure!Q818</f>
        <v>1.6911446647930908</v>
      </c>
      <c r="M818" s="10">
        <f t="shared" si="100"/>
        <v>0.26111747749914921</v>
      </c>
      <c r="N818" s="10">
        <f t="shared" si="106"/>
        <v>2.5616829820695148</v>
      </c>
    </row>
    <row r="819" spans="3:14">
      <c r="C819" s="4">
        <f>Pressure!AB819*1000000</f>
        <v>1058556.5667131031</v>
      </c>
      <c r="D819" s="78">
        <f>Pressure!I819</f>
        <v>1.1195687429327048E-4</v>
      </c>
      <c r="E819" s="40">
        <f>Pressure!H819</f>
        <v>111.95687429327049</v>
      </c>
      <c r="F819" s="10">
        <f t="shared" si="102"/>
        <v>4.25</v>
      </c>
      <c r="G819" s="4">
        <f t="shared" si="101"/>
        <v>101000</v>
      </c>
      <c r="H819" s="42">
        <f t="shared" si="103"/>
        <v>2.4932445055839909</v>
      </c>
      <c r="I819" s="10">
        <f t="shared" si="104"/>
        <v>1.0297729803196656</v>
      </c>
      <c r="J819" s="4">
        <f t="shared" si="105"/>
        <v>122.04116029422495</v>
      </c>
      <c r="K819" s="4">
        <f t="shared" si="99"/>
        <v>27.436077580644969</v>
      </c>
      <c r="L819" s="42">
        <f>Pressure!Q819</f>
        <v>1.6932825589138203</v>
      </c>
      <c r="M819" s="10">
        <f t="shared" si="100"/>
        <v>0.26099497990425369</v>
      </c>
      <c r="N819" s="10">
        <f t="shared" si="106"/>
        <v>2.5616829820695148</v>
      </c>
    </row>
    <row r="820" spans="3:14">
      <c r="C820" s="4">
        <f>Pressure!AB820*1000000</f>
        <v>1057980.0770925339</v>
      </c>
      <c r="D820" s="78">
        <f>Pressure!I820</f>
        <v>1.1195687429327048E-4</v>
      </c>
      <c r="E820" s="40">
        <f>Pressure!H820</f>
        <v>111.95687429327049</v>
      </c>
      <c r="F820" s="10">
        <f t="shared" si="102"/>
        <v>4.25</v>
      </c>
      <c r="G820" s="4">
        <f t="shared" si="101"/>
        <v>101000</v>
      </c>
      <c r="H820" s="42">
        <f t="shared" si="103"/>
        <v>2.4922969676789815</v>
      </c>
      <c r="I820" s="10">
        <f t="shared" si="104"/>
        <v>1.0296693006470787</v>
      </c>
      <c r="J820" s="4">
        <f t="shared" si="105"/>
        <v>121.96241604663034</v>
      </c>
      <c r="K820" s="4">
        <f t="shared" si="99"/>
        <v>27.418375083546231</v>
      </c>
      <c r="L820" s="42">
        <f>Pressure!Q820</f>
        <v>1.6954208231519796</v>
      </c>
      <c r="M820" s="10">
        <f t="shared" si="100"/>
        <v>0.26087206063631502</v>
      </c>
      <c r="N820" s="10">
        <f t="shared" si="106"/>
        <v>2.5616829820695148</v>
      </c>
    </row>
    <row r="821" spans="3:14">
      <c r="C821" s="4">
        <f>Pressure!AB821*1000000</f>
        <v>1057401.6875443719</v>
      </c>
      <c r="D821" s="78">
        <f>Pressure!I821</f>
        <v>1.1195687429327048E-4</v>
      </c>
      <c r="E821" s="40">
        <f>Pressure!H821</f>
        <v>111.95687429327049</v>
      </c>
      <c r="F821" s="10">
        <f t="shared" si="102"/>
        <v>4.25</v>
      </c>
      <c r="G821" s="4">
        <f t="shared" si="101"/>
        <v>101000</v>
      </c>
      <c r="H821" s="42">
        <f t="shared" si="103"/>
        <v>2.4913462171186946</v>
      </c>
      <c r="I821" s="10">
        <f t="shared" si="104"/>
        <v>1.0295652053187194</v>
      </c>
      <c r="J821" s="4">
        <f t="shared" si="105"/>
        <v>121.88341697682252</v>
      </c>
      <c r="K821" s="4">
        <f t="shared" si="99"/>
        <v>27.400615299856689</v>
      </c>
      <c r="L821" s="42">
        <f>Pressure!Q821</f>
        <v>1.6975594589985179</v>
      </c>
      <c r="M821" s="10">
        <f t="shared" si="100"/>
        <v>0.26074871976647257</v>
      </c>
      <c r="N821" s="10">
        <f t="shared" si="106"/>
        <v>2.5616829820695148</v>
      </c>
    </row>
    <row r="822" spans="3:14">
      <c r="C822" s="4">
        <f>Pressure!AB822*1000000</f>
        <v>1056821.3991947307</v>
      </c>
      <c r="D822" s="78">
        <f>Pressure!I822</f>
        <v>1.1195687429327048E-4</v>
      </c>
      <c r="E822" s="40">
        <f>Pressure!H822</f>
        <v>111.95687429327049</v>
      </c>
      <c r="F822" s="10">
        <f t="shared" si="102"/>
        <v>4.25</v>
      </c>
      <c r="G822" s="4">
        <f t="shared" si="101"/>
        <v>101000</v>
      </c>
      <c r="H822" s="42">
        <f t="shared" si="103"/>
        <v>2.4903922548199828</v>
      </c>
      <c r="I822" s="10">
        <f t="shared" si="104"/>
        <v>1.0294606937108239</v>
      </c>
      <c r="J822" s="4">
        <f t="shared" si="105"/>
        <v>121.80416328796252</v>
      </c>
      <c r="K822" s="4">
        <f t="shared" si="99"/>
        <v>27.382798275248984</v>
      </c>
      <c r="L822" s="42">
        <f>Pressure!Q822</f>
        <v>1.6996984679466394</v>
      </c>
      <c r="M822" s="10">
        <f t="shared" si="100"/>
        <v>0.26062495736622182</v>
      </c>
      <c r="N822" s="10">
        <f t="shared" si="106"/>
        <v>2.5616829820695148</v>
      </c>
    </row>
    <row r="823" spans="3:14">
      <c r="C823" s="4">
        <f>Pressure!AB823*1000000</f>
        <v>1056239.213174291</v>
      </c>
      <c r="D823" s="78">
        <f>Pressure!I823</f>
        <v>1.1195687429327048E-4</v>
      </c>
      <c r="E823" s="40">
        <f>Pressure!H823</f>
        <v>111.95687429327049</v>
      </c>
      <c r="F823" s="10">
        <f t="shared" si="102"/>
        <v>4.25</v>
      </c>
      <c r="G823" s="4">
        <f t="shared" si="101"/>
        <v>101000</v>
      </c>
      <c r="H823" s="42">
        <f t="shared" si="103"/>
        <v>2.4894350817040358</v>
      </c>
      <c r="I823" s="10">
        <f t="shared" si="104"/>
        <v>1.0293557651965479</v>
      </c>
      <c r="J823" s="4">
        <f t="shared" si="105"/>
        <v>121.7246551840136</v>
      </c>
      <c r="K823" s="4">
        <f t="shared" si="99"/>
        <v>27.364924055576097</v>
      </c>
      <c r="L823" s="42">
        <f>Pressure!Q823</f>
        <v>1.7018378514918142</v>
      </c>
      <c r="M823" s="10">
        <f t="shared" si="100"/>
        <v>0.26050077350740874</v>
      </c>
      <c r="N823" s="10">
        <f t="shared" si="106"/>
        <v>2.5616829820695148</v>
      </c>
    </row>
    <row r="824" spans="3:14">
      <c r="C824" s="4">
        <f>Pressure!AB824*1000000</f>
        <v>1055655.1306183003</v>
      </c>
      <c r="D824" s="78">
        <f>Pressure!I824</f>
        <v>1.1195687429327048E-4</v>
      </c>
      <c r="E824" s="40">
        <f>Pressure!H824</f>
        <v>111.95687429327049</v>
      </c>
      <c r="F824" s="10">
        <f t="shared" si="102"/>
        <v>4.25</v>
      </c>
      <c r="G824" s="4">
        <f t="shared" si="101"/>
        <v>101000</v>
      </c>
      <c r="H824" s="42">
        <f t="shared" si="103"/>
        <v>2.4884746986963755</v>
      </c>
      <c r="I824" s="10">
        <f t="shared" si="104"/>
        <v>1.0292504191459564</v>
      </c>
      <c r="J824" s="4">
        <f t="shared" si="105"/>
        <v>121.6448928697416</v>
      </c>
      <c r="K824" s="4">
        <f t="shared" si="99"/>
        <v>27.346992686871452</v>
      </c>
      <c r="L824" s="42">
        <f>Pressure!Q824</f>
        <v>1.7039776111317899</v>
      </c>
      <c r="M824" s="10">
        <f t="shared" si="100"/>
        <v>0.26037616826227628</v>
      </c>
      <c r="N824" s="10">
        <f t="shared" si="106"/>
        <v>2.5616829820695148</v>
      </c>
    </row>
    <row r="825" spans="3:14">
      <c r="C825" s="4">
        <f>Pressure!AB825*1000000</f>
        <v>1055069.1526666111</v>
      </c>
      <c r="D825" s="78">
        <f>Pressure!I825</f>
        <v>1.1195687429327048E-4</v>
      </c>
      <c r="E825" s="40">
        <f>Pressure!H825</f>
        <v>111.95687429327049</v>
      </c>
      <c r="F825" s="10">
        <f t="shared" si="102"/>
        <v>4.25</v>
      </c>
      <c r="G825" s="4">
        <f t="shared" si="101"/>
        <v>101000</v>
      </c>
      <c r="H825" s="42">
        <f t="shared" si="103"/>
        <v>2.4875111067269291</v>
      </c>
      <c r="I825" s="10">
        <f t="shared" si="104"/>
        <v>1.0291446549260155</v>
      </c>
      <c r="J825" s="4">
        <f t="shared" si="105"/>
        <v>121.5648765507198</v>
      </c>
      <c r="K825" s="4">
        <f t="shared" si="99"/>
        <v>27.329004215349986</v>
      </c>
      <c r="L825" s="42">
        <f>Pressure!Q825</f>
        <v>1.7061177483666019</v>
      </c>
      <c r="M825" s="10">
        <f t="shared" si="100"/>
        <v>0.26025114170338393</v>
      </c>
      <c r="N825" s="10">
        <f t="shared" si="106"/>
        <v>2.5616829820695148</v>
      </c>
    </row>
    <row r="826" spans="3:14">
      <c r="C826" s="4">
        <f>Pressure!AB826*1000000</f>
        <v>1054481.2804636601</v>
      </c>
      <c r="D826" s="78">
        <f>Pressure!I826</f>
        <v>1.1195687429327048E-4</v>
      </c>
      <c r="E826" s="40">
        <f>Pressure!H826</f>
        <v>111.95687429327049</v>
      </c>
      <c r="F826" s="10">
        <f t="shared" si="102"/>
        <v>4.25</v>
      </c>
      <c r="G826" s="4">
        <f t="shared" si="101"/>
        <v>101000</v>
      </c>
      <c r="H826" s="42">
        <f t="shared" si="103"/>
        <v>2.4865443067299906</v>
      </c>
      <c r="I826" s="10">
        <f t="shared" si="104"/>
        <v>1.029038471900577</v>
      </c>
      <c r="J826" s="4">
        <f t="shared" si="105"/>
        <v>121.48460643332642</v>
      </c>
      <c r="K826" s="4">
        <f t="shared" si="99"/>
        <v>27.310958687407584</v>
      </c>
      <c r="L826" s="42">
        <f>Pressure!Q826</f>
        <v>1.7082582646985851</v>
      </c>
      <c r="M826" s="10">
        <f t="shared" si="100"/>
        <v>0.26012569390371187</v>
      </c>
      <c r="N826" s="10">
        <f t="shared" si="106"/>
        <v>2.5616829820695148</v>
      </c>
    </row>
    <row r="827" spans="3:14">
      <c r="C827" s="4">
        <f>Pressure!AB827*1000000</f>
        <v>1053891.5151584928</v>
      </c>
      <c r="D827" s="78">
        <f>Pressure!I827</f>
        <v>1.1195687429327048E-4</v>
      </c>
      <c r="E827" s="40">
        <f>Pressure!H827</f>
        <v>111.95687429327049</v>
      </c>
      <c r="F827" s="10">
        <f t="shared" si="102"/>
        <v>4.25</v>
      </c>
      <c r="G827" s="4">
        <f t="shared" si="101"/>
        <v>101000</v>
      </c>
      <c r="H827" s="42">
        <f t="shared" si="103"/>
        <v>2.485574299644266</v>
      </c>
      <c r="I827" s="10">
        <f t="shared" si="104"/>
        <v>1.0289318694303702</v>
      </c>
      <c r="J827" s="4">
        <f t="shared" si="105"/>
        <v>121.40408272474795</v>
      </c>
      <c r="K827" s="4">
        <f t="shared" si="99"/>
        <v>27.292856149621858</v>
      </c>
      <c r="L827" s="42">
        <f>Pressure!Q827</f>
        <v>1.7103991616323844</v>
      </c>
      <c r="M827" s="10">
        <f t="shared" si="100"/>
        <v>0.25999982493652191</v>
      </c>
      <c r="N827" s="10">
        <f t="shared" si="106"/>
        <v>2.5616829820695148</v>
      </c>
    </row>
    <row r="828" spans="3:14">
      <c r="C828" s="4">
        <f>Pressure!AB828*1000000</f>
        <v>1053299.8579047448</v>
      </c>
      <c r="D828" s="78">
        <f>Pressure!I828</f>
        <v>1.1195687429327048E-4</v>
      </c>
      <c r="E828" s="40">
        <f>Pressure!H828</f>
        <v>111.95687429327049</v>
      </c>
      <c r="F828" s="10">
        <f t="shared" si="102"/>
        <v>4.25</v>
      </c>
      <c r="G828" s="4">
        <f t="shared" si="101"/>
        <v>101000</v>
      </c>
      <c r="H828" s="42">
        <f t="shared" si="103"/>
        <v>2.4846010864128436</v>
      </c>
      <c r="I828" s="10">
        <f t="shared" si="104"/>
        <v>1.0288248468729875</v>
      </c>
      <c r="J828" s="4">
        <f t="shared" si="105"/>
        <v>121.32330563297685</v>
      </c>
      <c r="K828" s="4">
        <f t="shared" si="99"/>
        <v>27.274696648751597</v>
      </c>
      <c r="L828" s="42">
        <f>Pressure!Q828</f>
        <v>1.7125404406749667</v>
      </c>
      <c r="M828" s="10">
        <f t="shared" si="100"/>
        <v>0.25987353487556825</v>
      </c>
      <c r="N828" s="10">
        <f t="shared" si="106"/>
        <v>2.5616829820695148</v>
      </c>
    </row>
    <row r="829" spans="3:14">
      <c r="C829" s="4">
        <f>Pressure!AB829*1000000</f>
        <v>1052706.3098606674</v>
      </c>
      <c r="D829" s="78">
        <f>Pressure!I829</f>
        <v>1.1195687429327048E-4</v>
      </c>
      <c r="E829" s="40">
        <f>Pressure!H829</f>
        <v>111.95687429327049</v>
      </c>
      <c r="F829" s="10">
        <f t="shared" si="102"/>
        <v>4.25</v>
      </c>
      <c r="G829" s="4">
        <f t="shared" si="101"/>
        <v>101000</v>
      </c>
      <c r="H829" s="42">
        <f t="shared" si="103"/>
        <v>2.4836246679832334</v>
      </c>
      <c r="I829" s="10">
        <f t="shared" si="104"/>
        <v>1.0287174035828714</v>
      </c>
      <c r="J829" s="4">
        <f t="shared" si="105"/>
        <v>121.24227536681467</v>
      </c>
      <c r="K829" s="4">
        <f t="shared" si="99"/>
        <v>27.256480231737481</v>
      </c>
      <c r="L829" s="42">
        <f>Pressure!Q829</f>
        <v>1.7146821033356314</v>
      </c>
      <c r="M829" s="10">
        <f t="shared" si="100"/>
        <v>0.25974682379485026</v>
      </c>
      <c r="N829" s="10">
        <f t="shared" si="106"/>
        <v>2.5616829820695148</v>
      </c>
    </row>
    <row r="830" spans="3:14">
      <c r="C830" s="4">
        <f>Pressure!AB830*1000000</f>
        <v>1052110.8721891264</v>
      </c>
      <c r="D830" s="78">
        <f>Pressure!I830</f>
        <v>1.1195687429327048E-4</v>
      </c>
      <c r="E830" s="40">
        <f>Pressure!H830</f>
        <v>111.95687429327049</v>
      </c>
      <c r="F830" s="10">
        <f t="shared" si="102"/>
        <v>4.25</v>
      </c>
      <c r="G830" s="4">
        <f t="shared" si="101"/>
        <v>101000</v>
      </c>
      <c r="H830" s="42">
        <f t="shared" si="103"/>
        <v>2.4826450453073763</v>
      </c>
      <c r="I830" s="10">
        <f t="shared" si="104"/>
        <v>1.0286095389113077</v>
      </c>
      <c r="J830" s="4">
        <f t="shared" si="105"/>
        <v>121.16099213587252</v>
      </c>
      <c r="K830" s="4">
        <f t="shared" si="99"/>
        <v>27.238206945702199</v>
      </c>
      <c r="L830" s="42">
        <f>Pressure!Q830</f>
        <v>1.7168241511260223</v>
      </c>
      <c r="M830" s="10">
        <f t="shared" si="100"/>
        <v>0.25961969176882588</v>
      </c>
      <c r="N830" s="10">
        <f t="shared" si="106"/>
        <v>2.5616829820695148</v>
      </c>
    </row>
    <row r="831" spans="3:14">
      <c r="C831" s="4">
        <f>Pressure!AB831*1000000</f>
        <v>1051513.5460576103</v>
      </c>
      <c r="D831" s="78">
        <f>Pressure!I831</f>
        <v>1.1195687429327048E-4</v>
      </c>
      <c r="E831" s="40">
        <f>Pressure!H831</f>
        <v>111.95687429327049</v>
      </c>
      <c r="F831" s="10">
        <f t="shared" si="102"/>
        <v>4.25</v>
      </c>
      <c r="G831" s="4">
        <f t="shared" si="101"/>
        <v>101000</v>
      </c>
      <c r="H831" s="42">
        <f t="shared" si="103"/>
        <v>2.4816622193416502</v>
      </c>
      <c r="I831" s="10">
        <f t="shared" si="104"/>
        <v>1.0285012522064076</v>
      </c>
      <c r="J831" s="4">
        <f t="shared" si="105"/>
        <v>121.07945615057166</v>
      </c>
      <c r="K831" s="4">
        <f t="shared" si="99"/>
        <v>27.219876837950554</v>
      </c>
      <c r="L831" s="42">
        <f>Pressure!Q831</f>
        <v>1.7189665855601379</v>
      </c>
      <c r="M831" s="10">
        <f t="shared" si="100"/>
        <v>0.25949213887224576</v>
      </c>
      <c r="N831" s="10">
        <f t="shared" si="106"/>
        <v>2.5616829820695148</v>
      </c>
    </row>
    <row r="832" spans="3:14">
      <c r="C832" s="4">
        <f>Pressure!AB832*1000000</f>
        <v>1050914.3326382269</v>
      </c>
      <c r="D832" s="78">
        <f>Pressure!I832</f>
        <v>1.1195687429327048E-4</v>
      </c>
      <c r="E832" s="40">
        <f>Pressure!H832</f>
        <v>111.95687429327049</v>
      </c>
      <c r="F832" s="10">
        <f t="shared" si="102"/>
        <v>4.25</v>
      </c>
      <c r="G832" s="4">
        <f t="shared" si="101"/>
        <v>101000</v>
      </c>
      <c r="H832" s="42">
        <f t="shared" si="103"/>
        <v>2.4806761910468729</v>
      </c>
      <c r="I832" s="10">
        <f t="shared" si="104"/>
        <v>1.0283925428130993</v>
      </c>
      <c r="J832" s="4">
        <f t="shared" si="105"/>
        <v>120.99766762214364</v>
      </c>
      <c r="K832" s="4">
        <f t="shared" si="99"/>
        <v>27.201489955969524</v>
      </c>
      <c r="L832" s="42">
        <f>Pressure!Q832</f>
        <v>1.7211094081543443</v>
      </c>
      <c r="M832" s="10">
        <f t="shared" si="100"/>
        <v>0.25936416518033617</v>
      </c>
      <c r="N832" s="10">
        <f t="shared" si="106"/>
        <v>2.5616829820695148</v>
      </c>
    </row>
    <row r="833" spans="3:14">
      <c r="C833" s="4">
        <f>Pressure!AB833*1000000</f>
        <v>1050313.2331077214</v>
      </c>
      <c r="D833" s="78">
        <f>Pressure!I833</f>
        <v>1.1195687429327048E-4</v>
      </c>
      <c r="E833" s="40">
        <f>Pressure!H833</f>
        <v>111.95687429327049</v>
      </c>
      <c r="F833" s="10">
        <f t="shared" si="102"/>
        <v>4.25</v>
      </c>
      <c r="G833" s="4">
        <f t="shared" si="101"/>
        <v>101000</v>
      </c>
      <c r="H833" s="42">
        <f t="shared" si="103"/>
        <v>2.4796869613883263</v>
      </c>
      <c r="I833" s="10">
        <f t="shared" si="104"/>
        <v>1.0282834100731151</v>
      </c>
      <c r="J833" s="4">
        <f t="shared" si="105"/>
        <v>120.9156267626325</v>
      </c>
      <c r="K833" s="4">
        <f t="shared" si="99"/>
        <v>27.183046347428736</v>
      </c>
      <c r="L833" s="42">
        <f>Pressure!Q833</f>
        <v>1.723252620427385</v>
      </c>
      <c r="M833" s="10">
        <f t="shared" si="100"/>
        <v>0.25923577076858084</v>
      </c>
      <c r="N833" s="10">
        <f t="shared" si="106"/>
        <v>2.5616829820695148</v>
      </c>
    </row>
    <row r="834" spans="3:14">
      <c r="C834" s="4">
        <f>Pressure!AB834*1000000</f>
        <v>1049710.2486474772</v>
      </c>
      <c r="D834" s="78">
        <f>Pressure!I834</f>
        <v>1.1195687429327048E-4</v>
      </c>
      <c r="E834" s="40">
        <f>Pressure!H834</f>
        <v>111.95687429327049</v>
      </c>
      <c r="F834" s="10">
        <f t="shared" si="102"/>
        <v>4.25</v>
      </c>
      <c r="G834" s="4">
        <f t="shared" si="101"/>
        <v>101000</v>
      </c>
      <c r="H834" s="42">
        <f t="shared" si="103"/>
        <v>2.478694531335766</v>
      </c>
      <c r="I834" s="10">
        <f t="shared" si="104"/>
        <v>1.0281738533249791</v>
      </c>
      <c r="J834" s="4">
        <f t="shared" si="105"/>
        <v>120.83333378489509</v>
      </c>
      <c r="K834" s="4">
        <f t="shared" si="99"/>
        <v>27.164546060180545</v>
      </c>
      <c r="L834" s="42">
        <f>Pressure!Q834</f>
        <v>1.7253962239003933</v>
      </c>
      <c r="M834" s="10">
        <f t="shared" si="100"/>
        <v>0.25910695571290576</v>
      </c>
      <c r="N834" s="10">
        <f t="shared" si="106"/>
        <v>2.5616829820695148</v>
      </c>
    </row>
    <row r="835" spans="3:14">
      <c r="C835" s="4">
        <f>Pressure!AB835*1000000</f>
        <v>1049105.3804435313</v>
      </c>
      <c r="D835" s="78">
        <f>Pressure!I835</f>
        <v>1.1195687429327048E-4</v>
      </c>
      <c r="E835" s="40">
        <f>Pressure!H835</f>
        <v>111.95687429327049</v>
      </c>
      <c r="F835" s="10">
        <f t="shared" si="102"/>
        <v>4.25</v>
      </c>
      <c r="G835" s="4">
        <f t="shared" si="101"/>
        <v>101000</v>
      </c>
      <c r="H835" s="42">
        <f t="shared" si="103"/>
        <v>2.4776989018634485</v>
      </c>
      <c r="I835" s="10">
        <f t="shared" si="104"/>
        <v>1.028063871903997</v>
      </c>
      <c r="J835" s="4">
        <f t="shared" si="105"/>
        <v>120.75078890260316</v>
      </c>
      <c r="K835" s="4">
        <f t="shared" si="99"/>
        <v>27.1459891422605</v>
      </c>
      <c r="L835" s="42">
        <f>Pressure!Q835</f>
        <v>1.7275402200969032</v>
      </c>
      <c r="M835" s="10">
        <f t="shared" si="100"/>
        <v>0.25897772008959546</v>
      </c>
      <c r="N835" s="10">
        <f t="shared" si="106"/>
        <v>2.5616829820695148</v>
      </c>
    </row>
    <row r="836" spans="3:14">
      <c r="C836" s="4">
        <f>Pressure!AB836*1000000</f>
        <v>1048498.6296865488</v>
      </c>
      <c r="D836" s="78">
        <f>Pressure!I836</f>
        <v>1.1195687429327048E-4</v>
      </c>
      <c r="E836" s="40">
        <f>Pressure!H836</f>
        <v>111.95687429327049</v>
      </c>
      <c r="F836" s="10">
        <f t="shared" si="102"/>
        <v>4.25</v>
      </c>
      <c r="G836" s="4">
        <f t="shared" si="101"/>
        <v>101000</v>
      </c>
      <c r="H836" s="42">
        <f t="shared" si="103"/>
        <v>2.4767000739500875</v>
      </c>
      <c r="I836" s="10">
        <f t="shared" si="104"/>
        <v>1.0279534651422368</v>
      </c>
      <c r="J836" s="4">
        <f t="shared" si="105"/>
        <v>120.66799233023997</v>
      </c>
      <c r="K836" s="4">
        <f t="shared" si="99"/>
        <v>27.127375641886598</v>
      </c>
      <c r="L836" s="42">
        <f>Pressure!Q836</f>
        <v>1.7296846105428618</v>
      </c>
      <c r="M836" s="10">
        <f t="shared" si="100"/>
        <v>0.25884806397533899</v>
      </c>
      <c r="N836" s="10">
        <f t="shared" si="106"/>
        <v>2.5616829820695148</v>
      </c>
    </row>
    <row r="837" spans="3:14">
      <c r="C837" s="4">
        <f>Pressure!AB837*1000000</f>
        <v>1047889.9975718672</v>
      </c>
      <c r="D837" s="78">
        <f>Pressure!I837</f>
        <v>1.1195687429327048E-4</v>
      </c>
      <c r="E837" s="40">
        <f>Pressure!H837</f>
        <v>111.95687429327049</v>
      </c>
      <c r="F837" s="10">
        <f t="shared" si="102"/>
        <v>4.25</v>
      </c>
      <c r="G837" s="4">
        <f t="shared" si="101"/>
        <v>101000</v>
      </c>
      <c r="H837" s="42">
        <f t="shared" si="103"/>
        <v>2.4756980485789311</v>
      </c>
      <c r="I837" s="10">
        <f t="shared" si="104"/>
        <v>1.0278426323685255</v>
      </c>
      <c r="J837" s="4">
        <f t="shared" si="105"/>
        <v>120.58494428310644</v>
      </c>
      <c r="K837" s="4">
        <f t="shared" si="99"/>
        <v>27.108705607460646</v>
      </c>
      <c r="L837" s="42">
        <f>Pressure!Q837</f>
        <v>1.7318293967666396</v>
      </c>
      <c r="M837" s="10">
        <f t="shared" si="100"/>
        <v>0.2587179874471201</v>
      </c>
      <c r="N837" s="10">
        <f t="shared" si="106"/>
        <v>2.5616829820695148</v>
      </c>
    </row>
    <row r="838" spans="3:14">
      <c r="C838" s="4">
        <f>Pressure!AB838*1000000</f>
        <v>1047279.4852994822</v>
      </c>
      <c r="D838" s="78">
        <f>Pressure!I838</f>
        <v>1.1195687429327048E-4</v>
      </c>
      <c r="E838" s="40">
        <f>Pressure!H838</f>
        <v>111.95687429327049</v>
      </c>
      <c r="F838" s="10">
        <f t="shared" si="102"/>
        <v>4.25</v>
      </c>
      <c r="G838" s="4">
        <f t="shared" si="101"/>
        <v>101000</v>
      </c>
      <c r="H838" s="42">
        <f t="shared" si="103"/>
        <v>2.4746928267377357</v>
      </c>
      <c r="I838" s="10">
        <f t="shared" si="104"/>
        <v>1.027731372908431</v>
      </c>
      <c r="J838" s="4">
        <f t="shared" si="105"/>
        <v>120.50164497731926</v>
      </c>
      <c r="K838" s="4">
        <f t="shared" si="99"/>
        <v>27.089979087567841</v>
      </c>
      <c r="L838" s="42">
        <f>Pressure!Q838</f>
        <v>1.7339745802990429</v>
      </c>
      <c r="M838" s="10">
        <f t="shared" si="100"/>
        <v>0.2585874905823764</v>
      </c>
      <c r="N838" s="10">
        <f t="shared" si="106"/>
        <v>2.5616829820695148</v>
      </c>
    </row>
    <row r="839" spans="3:14">
      <c r="C839" s="4">
        <f>Pressure!AB839*1000000</f>
        <v>1046667.0940740588</v>
      </c>
      <c r="D839" s="78">
        <f>Pressure!I839</f>
        <v>1.1195687429327048E-4</v>
      </c>
      <c r="E839" s="40">
        <f>Pressure!H839</f>
        <v>111.95687429327049</v>
      </c>
      <c r="F839" s="10">
        <f t="shared" si="102"/>
        <v>4.25</v>
      </c>
      <c r="G839" s="4">
        <f t="shared" si="101"/>
        <v>101000</v>
      </c>
      <c r="H839" s="42">
        <f t="shared" si="103"/>
        <v>2.4736844094187962</v>
      </c>
      <c r="I839" s="10">
        <f t="shared" si="104"/>
        <v>1.0276196860842508</v>
      </c>
      <c r="J839" s="4">
        <f t="shared" si="105"/>
        <v>120.41809462981237</v>
      </c>
      <c r="K839" s="4">
        <f t="shared" si="99"/>
        <v>27.071196130977107</v>
      </c>
      <c r="L839" s="42">
        <f>Pressure!Q839</f>
        <v>1.7361201626733256</v>
      </c>
      <c r="M839" s="10">
        <f t="shared" si="100"/>
        <v>0.25845657345891243</v>
      </c>
      <c r="N839" s="10">
        <f t="shared" si="106"/>
        <v>2.5616829820695148</v>
      </c>
    </row>
    <row r="840" spans="3:14">
      <c r="C840" s="4">
        <f>Pressure!AB840*1000000</f>
        <v>1046052.8251049244</v>
      </c>
      <c r="D840" s="78">
        <f>Pressure!I840</f>
        <v>1.1195687429327048E-4</v>
      </c>
      <c r="E840" s="40">
        <f>Pressure!H840</f>
        <v>111.95687429327049</v>
      </c>
      <c r="F840" s="10">
        <f t="shared" si="102"/>
        <v>4.25</v>
      </c>
      <c r="G840" s="4">
        <f t="shared" si="101"/>
        <v>101000</v>
      </c>
      <c r="H840" s="42">
        <f t="shared" si="103"/>
        <v>2.4726727976189271</v>
      </c>
      <c r="I840" s="10">
        <f t="shared" si="104"/>
        <v>1.0275075712149981</v>
      </c>
      <c r="J840" s="4">
        <f t="shared" si="105"/>
        <v>120.33429345833626</v>
      </c>
      <c r="K840" s="4">
        <f t="shared" si="99"/>
        <v>27.052356786640949</v>
      </c>
      <c r="L840" s="42">
        <f>Pressure!Q840</f>
        <v>1.7382661454252002</v>
      </c>
      <c r="M840" s="10">
        <f t="shared" si="100"/>
        <v>0.2583252361548945</v>
      </c>
      <c r="N840" s="10">
        <f t="shared" si="106"/>
        <v>2.5616829820695148</v>
      </c>
    </row>
    <row r="841" spans="3:14">
      <c r="C841" s="4">
        <f>Pressure!AB841*1000000</f>
        <v>1045436.6796060993</v>
      </c>
      <c r="D841" s="78">
        <f>Pressure!I841</f>
        <v>1.1195687429327048E-4</v>
      </c>
      <c r="E841" s="40">
        <f>Pressure!H841</f>
        <v>111.95687429327049</v>
      </c>
      <c r="F841" s="10">
        <f t="shared" si="102"/>
        <v>4.25</v>
      </c>
      <c r="G841" s="4">
        <f t="shared" si="101"/>
        <v>101000</v>
      </c>
      <c r="H841" s="42">
        <f t="shared" si="103"/>
        <v>2.4716579923395199</v>
      </c>
      <c r="I841" s="10">
        <f t="shared" si="104"/>
        <v>1.0273950276163926</v>
      </c>
      <c r="J841" s="4">
        <f t="shared" si="105"/>
        <v>120.25024168146211</v>
      </c>
      <c r="K841" s="4">
        <f t="shared" si="99"/>
        <v>27.033461103696354</v>
      </c>
      <c r="L841" s="42">
        <f>Pressure!Q841</f>
        <v>1.7404125300928501</v>
      </c>
      <c r="M841" s="10">
        <f t="shared" si="100"/>
        <v>0.25819347874887533</v>
      </c>
      <c r="N841" s="10">
        <f t="shared" si="106"/>
        <v>2.5616829820695148</v>
      </c>
    </row>
    <row r="842" spans="3:14">
      <c r="C842" s="4">
        <f>Pressure!AB842*1000000</f>
        <v>1044818.658796268</v>
      </c>
      <c r="D842" s="78">
        <f>Pressure!I842</f>
        <v>1.1195687429327048E-4</v>
      </c>
      <c r="E842" s="40">
        <f>Pressure!H842</f>
        <v>111.95687429327049</v>
      </c>
      <c r="F842" s="10">
        <f t="shared" si="102"/>
        <v>4.25</v>
      </c>
      <c r="G842" s="4">
        <f t="shared" si="101"/>
        <v>101000</v>
      </c>
      <c r="H842" s="42">
        <f t="shared" si="103"/>
        <v>2.4706399945864925</v>
      </c>
      <c r="I842" s="10">
        <f t="shared" si="104"/>
        <v>1.027282054600841</v>
      </c>
      <c r="J842" s="4">
        <f t="shared" si="105"/>
        <v>120.16593951857793</v>
      </c>
      <c r="K842" s="4">
        <f t="shared" si="99"/>
        <v>27.014509131463946</v>
      </c>
      <c r="L842" s="42">
        <f>Pressure!Q842</f>
        <v>1.7425593182169412</v>
      </c>
      <c r="M842" s="10">
        <f t="shared" si="100"/>
        <v>0.25806130131978772</v>
      </c>
      <c r="N842" s="10">
        <f t="shared" si="106"/>
        <v>2.5616829820695148</v>
      </c>
    </row>
    <row r="843" spans="3:14">
      <c r="C843" s="4">
        <f>Pressure!AB843*1000000</f>
        <v>1044198.7638988546</v>
      </c>
      <c r="D843" s="78">
        <f>Pressure!I843</f>
        <v>1.1195687429327048E-4</v>
      </c>
      <c r="E843" s="40">
        <f>Pressure!H843</f>
        <v>111.95687429327049</v>
      </c>
      <c r="F843" s="10">
        <f t="shared" si="102"/>
        <v>4.25</v>
      </c>
      <c r="G843" s="4">
        <f t="shared" si="101"/>
        <v>101000</v>
      </c>
      <c r="H843" s="42">
        <f t="shared" si="103"/>
        <v>2.4696188053704224</v>
      </c>
      <c r="I843" s="10">
        <f t="shared" si="104"/>
        <v>1.0271686514774376</v>
      </c>
      <c r="J843" s="4">
        <f t="shared" si="105"/>
        <v>120.08138718989885</v>
      </c>
      <c r="K843" s="4">
        <f t="shared" si="99"/>
        <v>26.995500919450304</v>
      </c>
      <c r="L843" s="42">
        <f>Pressure!Q843</f>
        <v>1.7447065113406333</v>
      </c>
      <c r="M843" s="10">
        <f t="shared" si="100"/>
        <v>0.25792870394691914</v>
      </c>
      <c r="N843" s="10">
        <f t="shared" si="106"/>
        <v>2.5616829820695148</v>
      </c>
    </row>
    <row r="844" spans="3:14">
      <c r="C844" s="4">
        <f>Pressure!AB844*1000000</f>
        <v>1043576.9961419277</v>
      </c>
      <c r="D844" s="78">
        <f>Pressure!I844</f>
        <v>1.1195687429327048E-4</v>
      </c>
      <c r="E844" s="40">
        <f>Pressure!H844</f>
        <v>111.95687429327049</v>
      </c>
      <c r="F844" s="10">
        <f t="shared" si="102"/>
        <v>4.25</v>
      </c>
      <c r="G844" s="4">
        <f t="shared" si="101"/>
        <v>101000</v>
      </c>
      <c r="H844" s="42">
        <f t="shared" si="103"/>
        <v>2.4685944257063914</v>
      </c>
      <c r="I844" s="10">
        <f t="shared" si="104"/>
        <v>1.0270548175519327</v>
      </c>
      <c r="J844" s="4">
        <f t="shared" si="105"/>
        <v>119.99658491645438</v>
      </c>
      <c r="K844" s="4">
        <f t="shared" si="99"/>
        <v>26.976436517345078</v>
      </c>
      <c r="L844" s="42">
        <f>Pressure!Q844</f>
        <v>1.7468541110095925</v>
      </c>
      <c r="M844" s="10">
        <f t="shared" si="100"/>
        <v>0.25779568671000935</v>
      </c>
      <c r="N844" s="10">
        <f t="shared" si="106"/>
        <v>2.5616829820695148</v>
      </c>
    </row>
    <row r="845" spans="3:14">
      <c r="C845" s="4">
        <f>Pressure!AB845*1000000</f>
        <v>1042953.3567582916</v>
      </c>
      <c r="D845" s="78">
        <f>Pressure!I845</f>
        <v>1.1195687429327048E-4</v>
      </c>
      <c r="E845" s="40">
        <f>Pressure!H845</f>
        <v>111.95687429327049</v>
      </c>
      <c r="F845" s="10">
        <f t="shared" si="102"/>
        <v>4.25</v>
      </c>
      <c r="G845" s="4">
        <f t="shared" si="101"/>
        <v>101000</v>
      </c>
      <c r="H845" s="42">
        <f t="shared" si="103"/>
        <v>2.4675668566141304</v>
      </c>
      <c r="I845" s="10">
        <f t="shared" si="104"/>
        <v>1.0269405521267343</v>
      </c>
      <c r="J845" s="4">
        <f t="shared" si="105"/>
        <v>119.91153292010078</v>
      </c>
      <c r="K845" s="4">
        <f t="shared" si="99"/>
        <v>26.957315975023782</v>
      </c>
      <c r="L845" s="42">
        <f>Pressure!Q845</f>
        <v>1.7490021187720033</v>
      </c>
      <c r="M845" s="10">
        <f t="shared" si="100"/>
        <v>0.25766224968913704</v>
      </c>
      <c r="N845" s="10">
        <f t="shared" si="106"/>
        <v>2.5616829820695148</v>
      </c>
    </row>
    <row r="846" spans="3:14">
      <c r="C846" s="4">
        <f>Pressure!AB846*1000000</f>
        <v>1042327.8469854371</v>
      </c>
      <c r="D846" s="78">
        <f>Pressure!I846</f>
        <v>1.1195687429327048E-4</v>
      </c>
      <c r="E846" s="40">
        <f>Pressure!H846</f>
        <v>111.95687429327049</v>
      </c>
      <c r="F846" s="10">
        <f t="shared" si="102"/>
        <v>4.25</v>
      </c>
      <c r="G846" s="4">
        <f t="shared" si="101"/>
        <v>101000</v>
      </c>
      <c r="H846" s="42">
        <f t="shared" si="103"/>
        <v>2.4665360991179472</v>
      </c>
      <c r="I846" s="10">
        <f t="shared" si="104"/>
        <v>1.0268258545008864</v>
      </c>
      <c r="J846" s="4">
        <f t="shared" si="105"/>
        <v>119.82623142351453</v>
      </c>
      <c r="K846" s="4">
        <f t="shared" si="99"/>
        <v>26.938139342546318</v>
      </c>
      <c r="L846" s="42">
        <f>Pressure!Q846</f>
        <v>1.7511505361785793</v>
      </c>
      <c r="M846" s="10">
        <f t="shared" si="100"/>
        <v>0.25752839296472019</v>
      </c>
      <c r="N846" s="10">
        <f t="shared" si="106"/>
        <v>2.5616829820695148</v>
      </c>
    </row>
    <row r="847" spans="3:14">
      <c r="C847" s="4">
        <f>Pressure!AB847*1000000</f>
        <v>1041700.4680656061</v>
      </c>
      <c r="D847" s="78">
        <f>Pressure!I847</f>
        <v>1.1195687429327048E-4</v>
      </c>
      <c r="E847" s="40">
        <f>Pressure!H847</f>
        <v>111.95687429327049</v>
      </c>
      <c r="F847" s="10">
        <f t="shared" si="102"/>
        <v>4.25</v>
      </c>
      <c r="G847" s="4">
        <f t="shared" si="101"/>
        <v>101000</v>
      </c>
      <c r="H847" s="42">
        <f t="shared" si="103"/>
        <v>2.4655021542468361</v>
      </c>
      <c r="I847" s="10">
        <f t="shared" si="104"/>
        <v>1.0267107239700641</v>
      </c>
      <c r="J847" s="4">
        <f t="shared" si="105"/>
        <v>119.74068065020101</v>
      </c>
      <c r="K847" s="4">
        <f t="shared" ref="K847:K910" si="107">J847/4.4482</f>
        <v>26.918906670158943</v>
      </c>
      <c r="L847" s="42">
        <f>Pressure!Q847</f>
        <v>1.7532993647825768</v>
      </c>
      <c r="M847" s="10">
        <f t="shared" ref="M847:M910" si="108">(J847+J846)/2*(L847-L846)</f>
        <v>0.25739411661767159</v>
      </c>
      <c r="N847" s="10">
        <f t="shared" si="106"/>
        <v>2.5616829820695148</v>
      </c>
    </row>
    <row r="848" spans="3:14">
      <c r="C848" s="4">
        <f>Pressure!AB848*1000000</f>
        <v>1041071.2212457211</v>
      </c>
      <c r="D848" s="78">
        <f>Pressure!I848</f>
        <v>1.1195687429327048E-4</v>
      </c>
      <c r="E848" s="40">
        <f>Pressure!H848</f>
        <v>111.95687429327049</v>
      </c>
      <c r="F848" s="10">
        <f t="shared" si="102"/>
        <v>4.25</v>
      </c>
      <c r="G848" s="4">
        <f t="shared" si="101"/>
        <v>101000</v>
      </c>
      <c r="H848" s="42">
        <f t="shared" si="103"/>
        <v>2.4644650230343568</v>
      </c>
      <c r="I848" s="10">
        <f t="shared" si="104"/>
        <v>1.0265951598265486</v>
      </c>
      <c r="J848" s="4">
        <f t="shared" si="105"/>
        <v>119.65488082448515</v>
      </c>
      <c r="K848" s="4">
        <f t="shared" si="107"/>
        <v>26.899618008292151</v>
      </c>
      <c r="L848" s="42">
        <f>Pressure!Q848</f>
        <v>1.7554486061398058</v>
      </c>
      <c r="M848" s="10">
        <f t="shared" si="108"/>
        <v>0.25725942072923225</v>
      </c>
      <c r="N848" s="10">
        <f t="shared" si="106"/>
        <v>2.5616829820695148</v>
      </c>
    </row>
    <row r="849" spans="3:14">
      <c r="C849" s="4">
        <f>Pressure!AB849*1000000</f>
        <v>1040440.107777463</v>
      </c>
      <c r="D849" s="78">
        <f>Pressure!I849</f>
        <v>1.1195687429327048E-4</v>
      </c>
      <c r="E849" s="40">
        <f>Pressure!H849</f>
        <v>111.95687429327049</v>
      </c>
      <c r="F849" s="10">
        <f t="shared" si="102"/>
        <v>4.25</v>
      </c>
      <c r="G849" s="4">
        <f t="shared" si="101"/>
        <v>101000</v>
      </c>
      <c r="H849" s="42">
        <f t="shared" si="103"/>
        <v>2.4634247065187758</v>
      </c>
      <c r="I849" s="10">
        <f t="shared" si="104"/>
        <v>1.0264791613592252</v>
      </c>
      <c r="J849" s="4">
        <f t="shared" si="105"/>
        <v>119.56883217152202</v>
      </c>
      <c r="K849" s="4">
        <f t="shared" si="107"/>
        <v>26.880273407563063</v>
      </c>
      <c r="L849" s="42">
        <f>Pressure!Q849</f>
        <v>1.7575982618086423</v>
      </c>
      <c r="M849" s="10">
        <f t="shared" si="108"/>
        <v>0.25712430538099307</v>
      </c>
      <c r="N849" s="10">
        <f t="shared" si="106"/>
        <v>2.5616829820695148</v>
      </c>
    </row>
    <row r="850" spans="3:14">
      <c r="C850" s="4">
        <f>Pressure!AB850*1000000</f>
        <v>1039807.1289172282</v>
      </c>
      <c r="D850" s="78">
        <f>Pressure!I850</f>
        <v>1.1195687429327048E-4</v>
      </c>
      <c r="E850" s="40">
        <f>Pressure!H850</f>
        <v>111.95687429327049</v>
      </c>
      <c r="F850" s="10">
        <f t="shared" si="102"/>
        <v>4.25</v>
      </c>
      <c r="G850" s="4">
        <f t="shared" si="101"/>
        <v>101000</v>
      </c>
      <c r="H850" s="42">
        <f t="shared" si="103"/>
        <v>2.4623812057429841</v>
      </c>
      <c r="I850" s="10">
        <f t="shared" si="104"/>
        <v>1.0263627278535625</v>
      </c>
      <c r="J850" s="4">
        <f t="shared" si="105"/>
        <v>119.48253491729109</v>
      </c>
      <c r="K850" s="4">
        <f t="shared" si="107"/>
        <v>26.860872918774131</v>
      </c>
      <c r="L850" s="42">
        <f>Pressure!Q850</f>
        <v>1.7597483333500408</v>
      </c>
      <c r="M850" s="10">
        <f t="shared" si="108"/>
        <v>0.2569887706550264</v>
      </c>
      <c r="N850" s="10">
        <f t="shared" si="106"/>
        <v>2.5616829820695148</v>
      </c>
    </row>
    <row r="851" spans="3:14">
      <c r="C851" s="4">
        <f>Pressure!AB851*1000000</f>
        <v>1039172.2859261872</v>
      </c>
      <c r="D851" s="78">
        <f>Pressure!I851</f>
        <v>1.1195687429327048E-4</v>
      </c>
      <c r="E851" s="40">
        <f>Pressure!H851</f>
        <v>111.95687429327049</v>
      </c>
      <c r="F851" s="10">
        <f t="shared" si="102"/>
        <v>4.25</v>
      </c>
      <c r="G851" s="4">
        <f t="shared" si="101"/>
        <v>101000</v>
      </c>
      <c r="H851" s="42">
        <f t="shared" si="103"/>
        <v>2.4613345217546088</v>
      </c>
      <c r="I851" s="10">
        <f t="shared" si="104"/>
        <v>1.0262458585916066</v>
      </c>
      <c r="J851" s="4">
        <f t="shared" si="105"/>
        <v>119.39598928860423</v>
      </c>
      <c r="K851" s="4">
        <f t="shared" si="107"/>
        <v>26.841416592914939</v>
      </c>
      <c r="L851" s="42">
        <f>Pressure!Q851</f>
        <v>1.7618988223275456</v>
      </c>
      <c r="M851" s="10">
        <f t="shared" si="108"/>
        <v>0.25685281663369636</v>
      </c>
      <c r="N851" s="10">
        <f t="shared" si="106"/>
        <v>2.5616829820695148</v>
      </c>
    </row>
    <row r="852" spans="3:14">
      <c r="C852" s="4">
        <f>Pressure!AB852*1000000</f>
        <v>1038535.5800702274</v>
      </c>
      <c r="D852" s="78">
        <f>Pressure!I852</f>
        <v>1.1195687429327048E-4</v>
      </c>
      <c r="E852" s="40">
        <f>Pressure!H852</f>
        <v>111.95687429327049</v>
      </c>
      <c r="F852" s="10">
        <f t="shared" si="102"/>
        <v>4.25</v>
      </c>
      <c r="G852" s="4">
        <f t="shared" si="101"/>
        <v>101000</v>
      </c>
      <c r="H852" s="42">
        <f t="shared" si="103"/>
        <v>2.4602846556059164</v>
      </c>
      <c r="I852" s="10">
        <f t="shared" si="104"/>
        <v>1.0261285528519568</v>
      </c>
      <c r="J852" s="4">
        <f t="shared" si="105"/>
        <v>119.30919551309802</v>
      </c>
      <c r="K852" s="4">
        <f t="shared" si="107"/>
        <v>26.821904481160473</v>
      </c>
      <c r="L852" s="42">
        <f>Pressure!Q852</f>
        <v>1.7640497303073037</v>
      </c>
      <c r="M852" s="10">
        <f t="shared" si="108"/>
        <v>0.25671644339981181</v>
      </c>
      <c r="N852" s="10">
        <f t="shared" si="106"/>
        <v>2.5616829820695148</v>
      </c>
    </row>
    <row r="853" spans="3:14">
      <c r="C853" s="4">
        <f>Pressure!AB853*1000000</f>
        <v>1037897.0126199869</v>
      </c>
      <c r="D853" s="78">
        <f>Pressure!I853</f>
        <v>1.1195687429327048E-4</v>
      </c>
      <c r="E853" s="40">
        <f>Pressure!H853</f>
        <v>111.95687429327049</v>
      </c>
      <c r="F853" s="10">
        <f t="shared" si="102"/>
        <v>4.25</v>
      </c>
      <c r="G853" s="4">
        <f t="shared" si="101"/>
        <v>101000</v>
      </c>
      <c r="H853" s="42">
        <f t="shared" si="103"/>
        <v>2.4592316083538659</v>
      </c>
      <c r="I853" s="10">
        <f t="shared" si="104"/>
        <v>1.0260108099097569</v>
      </c>
      <c r="J853" s="4">
        <f t="shared" si="105"/>
        <v>119.22215381923837</v>
      </c>
      <c r="K853" s="4">
        <f t="shared" si="107"/>
        <v>26.802336634872166</v>
      </c>
      <c r="L853" s="42">
        <f>Pressure!Q853</f>
        <v>1.7662010588580774</v>
      </c>
      <c r="M853" s="10">
        <f t="shared" si="108"/>
        <v>0.25657965103661667</v>
      </c>
      <c r="N853" s="10">
        <f t="shared" si="106"/>
        <v>2.5616829820695148</v>
      </c>
    </row>
    <row r="854" spans="3:14">
      <c r="C854" s="4">
        <f>Pressure!AB854*1000000</f>
        <v>1037256.584850879</v>
      </c>
      <c r="D854" s="78">
        <f>Pressure!I854</f>
        <v>1.1195687429327048E-4</v>
      </c>
      <c r="E854" s="40">
        <f>Pressure!H854</f>
        <v>111.95687429327049</v>
      </c>
      <c r="F854" s="10">
        <f t="shared" si="102"/>
        <v>4.25</v>
      </c>
      <c r="G854" s="4">
        <f t="shared" si="101"/>
        <v>101000</v>
      </c>
      <c r="H854" s="42">
        <f t="shared" si="103"/>
        <v>2.4581753810601588</v>
      </c>
      <c r="I854" s="10">
        <f t="shared" si="104"/>
        <v>1.0258926290366845</v>
      </c>
      <c r="J854" s="4">
        <f t="shared" si="105"/>
        <v>119.13486443632401</v>
      </c>
      <c r="K854" s="4">
        <f t="shared" si="107"/>
        <v>26.78271310559867</v>
      </c>
      <c r="L854" s="42">
        <f>Pressure!Q854</f>
        <v>1.7683528095512557</v>
      </c>
      <c r="M854" s="10">
        <f t="shared" si="108"/>
        <v>0.25644243962765956</v>
      </c>
      <c r="N854" s="10">
        <f t="shared" si="106"/>
        <v>2.5616829820695148</v>
      </c>
    </row>
    <row r="855" spans="3:14">
      <c r="C855" s="4">
        <f>Pressure!AB855*1000000</f>
        <v>1036614.2980431002</v>
      </c>
      <c r="D855" s="78">
        <f>Pressure!I855</f>
        <v>1.1195687429327048E-4</v>
      </c>
      <c r="E855" s="40">
        <f>Pressure!H855</f>
        <v>111.95687429327049</v>
      </c>
      <c r="F855" s="10">
        <f t="shared" si="102"/>
        <v>4.25</v>
      </c>
      <c r="G855" s="4">
        <f t="shared" si="101"/>
        <v>101000</v>
      </c>
      <c r="H855" s="42">
        <f t="shared" si="103"/>
        <v>2.4571159747912539</v>
      </c>
      <c r="I855" s="10">
        <f t="shared" si="104"/>
        <v>1.0257740095009378</v>
      </c>
      <c r="J855" s="4">
        <f t="shared" si="105"/>
        <v>119.04732759448763</v>
      </c>
      <c r="K855" s="4">
        <f t="shared" si="107"/>
        <v>26.763033945076128</v>
      </c>
      <c r="L855" s="42">
        <f>Pressure!Q855</f>
        <v>1.7705049839608671</v>
      </c>
      <c r="M855" s="10">
        <f t="shared" si="108"/>
        <v>0.25630480925692478</v>
      </c>
      <c r="N855" s="10">
        <f t="shared" si="106"/>
        <v>2.5616829820695148</v>
      </c>
    </row>
    <row r="856" spans="3:14">
      <c r="C856" s="4">
        <f>Pressure!AB856*1000000</f>
        <v>1035970.1534815808</v>
      </c>
      <c r="D856" s="78">
        <f>Pressure!I856</f>
        <v>1.1195687429327048E-4</v>
      </c>
      <c r="E856" s="40">
        <f>Pressure!H856</f>
        <v>111.95687429327049</v>
      </c>
      <c r="F856" s="10">
        <f t="shared" si="102"/>
        <v>4.25</v>
      </c>
      <c r="G856" s="4">
        <f t="shared" si="101"/>
        <v>101000</v>
      </c>
      <c r="H856" s="42">
        <f t="shared" si="103"/>
        <v>2.4560533906182833</v>
      </c>
      <c r="I856" s="10">
        <f t="shared" si="104"/>
        <v>1.0256549505672095</v>
      </c>
      <c r="J856" s="4">
        <f t="shared" si="105"/>
        <v>118.95954352468902</v>
      </c>
      <c r="K856" s="4">
        <f t="shared" si="107"/>
        <v>26.743299205226613</v>
      </c>
      <c r="L856" s="42">
        <f>Pressure!Q856</f>
        <v>1.7726575836635921</v>
      </c>
      <c r="M856" s="10">
        <f t="shared" si="108"/>
        <v>0.25616676000881955</v>
      </c>
      <c r="N856" s="10">
        <f t="shared" si="106"/>
        <v>2.5616829820695148</v>
      </c>
    </row>
    <row r="857" spans="3:14">
      <c r="C857" s="4">
        <f>Pressure!AB857*1000000</f>
        <v>1035324.1524560479</v>
      </c>
      <c r="D857" s="78">
        <f>Pressure!I857</f>
        <v>1.1195687429327048E-4</v>
      </c>
      <c r="E857" s="40">
        <f>Pressure!H857</f>
        <v>111.95687429327049</v>
      </c>
      <c r="F857" s="10">
        <f t="shared" si="102"/>
        <v>4.25</v>
      </c>
      <c r="G857" s="4">
        <f t="shared" si="101"/>
        <v>101000</v>
      </c>
      <c r="H857" s="42">
        <f t="shared" si="103"/>
        <v>2.4549876296171633</v>
      </c>
      <c r="I857" s="10">
        <f t="shared" si="104"/>
        <v>1.0255354514966868</v>
      </c>
      <c r="J857" s="4">
        <f t="shared" si="105"/>
        <v>118.8715124587242</v>
      </c>
      <c r="K857" s="4">
        <f t="shared" si="107"/>
        <v>26.723508938160201</v>
      </c>
      <c r="L857" s="42">
        <f>Pressure!Q857</f>
        <v>1.7748106102387755</v>
      </c>
      <c r="M857" s="10">
        <f t="shared" si="108"/>
        <v>0.25602829196811683</v>
      </c>
      <c r="N857" s="10">
        <f t="shared" si="106"/>
        <v>2.5616829820695148</v>
      </c>
    </row>
    <row r="858" spans="3:14">
      <c r="C858" s="4">
        <f>Pressure!AB858*1000000</f>
        <v>1034676.2962610185</v>
      </c>
      <c r="D858" s="78">
        <f>Pressure!I858</f>
        <v>1.1195687429327048E-4</v>
      </c>
      <c r="E858" s="40">
        <f>Pressure!H858</f>
        <v>111.95687429327049</v>
      </c>
      <c r="F858" s="10">
        <f t="shared" si="102"/>
        <v>4.25</v>
      </c>
      <c r="G858" s="4">
        <f t="shared" si="101"/>
        <v>101000</v>
      </c>
      <c r="H858" s="42">
        <f t="shared" si="103"/>
        <v>2.4539186928685823</v>
      </c>
      <c r="I858" s="10">
        <f t="shared" si="104"/>
        <v>1.0254155115470307</v>
      </c>
      <c r="J858" s="4">
        <f t="shared" si="105"/>
        <v>118.78323462922391</v>
      </c>
      <c r="K858" s="4">
        <f t="shared" si="107"/>
        <v>26.703663196174613</v>
      </c>
      <c r="L858" s="42">
        <f>Pressure!Q858</f>
        <v>1.7769640652684391</v>
      </c>
      <c r="M858" s="10">
        <f t="shared" si="108"/>
        <v>0.25588940521998343</v>
      </c>
      <c r="N858" s="10">
        <f t="shared" si="106"/>
        <v>2.5616829820695148</v>
      </c>
    </row>
    <row r="859" spans="3:14">
      <c r="C859" s="4">
        <f>Pressure!AB859*1000000</f>
        <v>1034026.5861958016</v>
      </c>
      <c r="D859" s="78">
        <f>Pressure!I859</f>
        <v>1.1195687429327048E-4</v>
      </c>
      <c r="E859" s="40">
        <f>Pressure!H859</f>
        <v>111.95687429327049</v>
      </c>
      <c r="F859" s="10">
        <f t="shared" si="102"/>
        <v>4.25</v>
      </c>
      <c r="G859" s="4">
        <f t="shared" si="101"/>
        <v>101000</v>
      </c>
      <c r="H859" s="42">
        <f t="shared" si="103"/>
        <v>2.4528465814580134</v>
      </c>
      <c r="I859" s="10">
        <f t="shared" si="104"/>
        <v>1.0252951299723634</v>
      </c>
      <c r="J859" s="4">
        <f t="shared" si="105"/>
        <v>118.69471026965451</v>
      </c>
      <c r="K859" s="4">
        <f t="shared" si="107"/>
        <v>26.683762031755432</v>
      </c>
      <c r="L859" s="42">
        <f>Pressure!Q859</f>
        <v>1.7791179503372938</v>
      </c>
      <c r="M859" s="10">
        <f t="shared" si="108"/>
        <v>0.2557500998499993</v>
      </c>
      <c r="N859" s="10">
        <f t="shared" si="106"/>
        <v>2.5616829820695148</v>
      </c>
    </row>
    <row r="860" spans="3:14">
      <c r="C860" s="4">
        <f>Pressure!AB860*1000000</f>
        <v>1033375.0235645249</v>
      </c>
      <c r="D860" s="78">
        <f>Pressure!I860</f>
        <v>1.1195687429327048E-4</v>
      </c>
      <c r="E860" s="40">
        <f>Pressure!H860</f>
        <v>111.95687429327049</v>
      </c>
      <c r="F860" s="10">
        <f t="shared" si="102"/>
        <v>4.25</v>
      </c>
      <c r="G860" s="4">
        <f t="shared" si="101"/>
        <v>101000</v>
      </c>
      <c r="H860" s="42">
        <f t="shared" si="103"/>
        <v>2.4517712964757488</v>
      </c>
      <c r="I860" s="10">
        <f t="shared" si="104"/>
        <v>1.0251743060232572</v>
      </c>
      <c r="J860" s="4">
        <f t="shared" si="105"/>
        <v>118.60593961432134</v>
      </c>
      <c r="K860" s="4">
        <f t="shared" si="107"/>
        <v>26.663805497576849</v>
      </c>
      <c r="L860" s="42">
        <f>Pressure!Q860</f>
        <v>1.7812722670327525</v>
      </c>
      <c r="M860" s="10">
        <f t="shared" si="108"/>
        <v>0.25561037594412861</v>
      </c>
      <c r="N860" s="10">
        <f t="shared" si="106"/>
        <v>2.5616829820695148</v>
      </c>
    </row>
    <row r="861" spans="3:14">
      <c r="C861" s="4">
        <f>Pressure!AB861*1000000</f>
        <v>1032721.6096760785</v>
      </c>
      <c r="D861" s="78">
        <f>Pressure!I861</f>
        <v>1.1195687429327048E-4</v>
      </c>
      <c r="E861" s="40">
        <f>Pressure!H861</f>
        <v>111.95687429327049</v>
      </c>
      <c r="F861" s="10">
        <f>aexit/E861</f>
        <v>4.25</v>
      </c>
      <c r="G861" s="4">
        <f t="shared" si="101"/>
        <v>101000</v>
      </c>
      <c r="H861" s="42">
        <f t="shared" ref="H861:H909" si="109">1/(((k+1)/2)^(1/(k-1))*(patm*1000000/C861)^(1/k)*SQRT((k+1)/(k-1)*(1-(patm*1000000/C861)^((k-1)/k))))</f>
        <v>2.4506928390168241</v>
      </c>
      <c r="I861" s="10">
        <f t="shared" ref="I861:I909" si="110">etanoz*SQRT(2*k^2/(k-1)*(2/(k+1))^((k+1)/(k-1))*(1-(G861/C861)^((k-1)/k)))+(G861-patm*1000000)/C861*(aexit/E861)</f>
        <v>1.0250530389467083</v>
      </c>
      <c r="J861" s="4">
        <f t="shared" ref="J861:J910" si="111">I861*D861*C861</f>
        <v>118.51692289836136</v>
      </c>
      <c r="K861" s="4">
        <f t="shared" si="107"/>
        <v>26.643793646500015</v>
      </c>
      <c r="L861" s="42">
        <f>Pressure!Q861</f>
        <v>1.7834270169449431</v>
      </c>
      <c r="M861" s="10">
        <f t="shared" si="108"/>
        <v>0.25547023358878823</v>
      </c>
      <c r="N861" s="10">
        <f t="shared" si="106"/>
        <v>2.5616829820695148</v>
      </c>
    </row>
    <row r="862" spans="3:14">
      <c r="C862" s="4">
        <f>Pressure!AB862*1000000</f>
        <v>1032066.3458441987</v>
      </c>
      <c r="D862" s="78">
        <f>Pressure!I862</f>
        <v>1.1195687429327048E-4</v>
      </c>
      <c r="E862" s="112">
        <f>Pressure!H862</f>
        <v>111.95687429327049</v>
      </c>
      <c r="F862" s="113">
        <f>aexit/E862</f>
        <v>4.25</v>
      </c>
      <c r="G862" s="4">
        <f t="shared" si="101"/>
        <v>101000</v>
      </c>
      <c r="H862" s="42">
        <f t="shared" si="109"/>
        <v>2.4496112101811471</v>
      </c>
      <c r="I862" s="10">
        <f t="shared" si="110"/>
        <v>1.0249313279861358</v>
      </c>
      <c r="J862" s="4">
        <f t="shared" si="111"/>
        <v>118.42766035775439</v>
      </c>
      <c r="K862" s="4">
        <f t="shared" si="107"/>
        <v>26.623726531575556</v>
      </c>
      <c r="L862" s="42">
        <f>Pressure!Q862</f>
        <v>1.7855822016667202</v>
      </c>
      <c r="M862" s="10">
        <f t="shared" si="108"/>
        <v>0.25532967287071312</v>
      </c>
      <c r="N862" s="113">
        <f>N861-1/834*(me-mef)</f>
        <v>2.5616829820695148</v>
      </c>
    </row>
    <row r="863" spans="3:14">
      <c r="C863" s="4">
        <f>Pressure!AB863*1000000</f>
        <v>997822.85673758155</v>
      </c>
      <c r="D863" s="80">
        <f>astarf</f>
        <v>1.1195687429327048E-4</v>
      </c>
      <c r="E863" s="40">
        <f>atfinal</f>
        <v>111.95687429327049</v>
      </c>
      <c r="G863" s="4">
        <f t="shared" ref="G863:G910" si="112">IF(C863/(1+(k-1)/2*mef^2)^(k/(k-1))&lt;patm*1000000,patm*1000000,C863/(1+(k-1)/2*mef^2)^(k/(k-1)))</f>
        <v>101000</v>
      </c>
      <c r="H863" s="42">
        <f t="shared" si="109"/>
        <v>2.3929199672532646</v>
      </c>
      <c r="I863" s="10">
        <f t="shared" si="110"/>
        <v>1.0184267600597543</v>
      </c>
      <c r="J863" s="4">
        <f t="shared" si="111"/>
        <v>113.77163914645827</v>
      </c>
      <c r="K863" s="4">
        <f t="shared" si="107"/>
        <v>25.577006237682269</v>
      </c>
      <c r="L863" s="42">
        <f>Pressure!Q863</f>
        <v>1.7862816630621294</v>
      </c>
      <c r="M863" s="10">
        <f t="shared" si="108"/>
        <v>8.1207223022129724E-2</v>
      </c>
    </row>
    <row r="864" spans="3:14">
      <c r="C864" s="4">
        <f>Pressure!AB864*1000000</f>
        <v>964715.55093053286</v>
      </c>
      <c r="D864" s="80">
        <f t="shared" ref="D864:D910" si="113">astarf</f>
        <v>1.1195687429327048E-4</v>
      </c>
      <c r="E864" s="40">
        <f t="shared" ref="E864:E910" si="114">atfinal</f>
        <v>111.95687429327049</v>
      </c>
      <c r="G864" s="4">
        <f t="shared" si="112"/>
        <v>101000</v>
      </c>
      <c r="H864" s="42">
        <f t="shared" si="109"/>
        <v>2.3377928983912879</v>
      </c>
      <c r="I864" s="10">
        <f t="shared" si="110"/>
        <v>1.011854314705861</v>
      </c>
      <c r="J864" s="4">
        <f t="shared" si="111"/>
        <v>109.2868811520558</v>
      </c>
      <c r="K864" s="4">
        <f t="shared" si="107"/>
        <v>24.568787633662112</v>
      </c>
      <c r="L864" s="42">
        <f>Pressure!Q864</f>
        <v>1.7869811244575386</v>
      </c>
      <c r="M864" s="10">
        <f t="shared" si="108"/>
        <v>7.8010411932956977E-2</v>
      </c>
    </row>
    <row r="865" spans="3:13">
      <c r="C865" s="4">
        <f>Pressure!AB865*1000000</f>
        <v>932706.73038106307</v>
      </c>
      <c r="D865" s="80">
        <f t="shared" si="113"/>
        <v>1.1195687429327048E-4</v>
      </c>
      <c r="E865" s="40">
        <f t="shared" si="114"/>
        <v>111.95687429327049</v>
      </c>
      <c r="G865" s="4">
        <f t="shared" si="112"/>
        <v>101000</v>
      </c>
      <c r="H865" s="42">
        <f t="shared" si="109"/>
        <v>2.2841896807556425</v>
      </c>
      <c r="I865" s="10">
        <f t="shared" si="110"/>
        <v>1.0052125563694281</v>
      </c>
      <c r="J865" s="4">
        <f t="shared" si="111"/>
        <v>104.96724057550988</v>
      </c>
      <c r="K865" s="4">
        <f t="shared" si="107"/>
        <v>23.597689082215251</v>
      </c>
      <c r="L865" s="42">
        <f>Pressure!Q865</f>
        <v>1.7876805858529479</v>
      </c>
      <c r="M865" s="10">
        <f t="shared" si="108"/>
        <v>7.4931243477869738E-2</v>
      </c>
    </row>
    <row r="866" spans="3:13">
      <c r="C866" s="4">
        <f>Pressure!AB866*1000000</f>
        <v>901759.94785096578</v>
      </c>
      <c r="D866" s="80">
        <f t="shared" si="113"/>
        <v>1.1195687429327048E-4</v>
      </c>
      <c r="E866" s="40">
        <f t="shared" si="114"/>
        <v>111.95687429327049</v>
      </c>
      <c r="G866" s="4">
        <f t="shared" si="112"/>
        <v>101000</v>
      </c>
      <c r="H866" s="42">
        <f t="shared" si="109"/>
        <v>2.2320712282271904</v>
      </c>
      <c r="I866" s="10">
        <f t="shared" si="110"/>
        <v>0.99849999664635336</v>
      </c>
      <c r="J866" s="4">
        <f t="shared" si="111"/>
        <v>100.80678744799212</v>
      </c>
      <c r="K866" s="4">
        <f t="shared" si="107"/>
        <v>22.662377466838748</v>
      </c>
      <c r="L866" s="42">
        <f>Pressure!Q866</f>
        <v>1.7883800472483571</v>
      </c>
      <c r="M866" s="10">
        <f t="shared" si="108"/>
        <v>7.1965494390147086E-2</v>
      </c>
    </row>
    <row r="867" spans="3:13">
      <c r="C867" s="4">
        <f>Pressure!AB867*1000000</f>
        <v>871839.96540472121</v>
      </c>
      <c r="D867" s="80">
        <f t="shared" si="113"/>
        <v>1.1195687429327048E-4</v>
      </c>
      <c r="E867" s="40">
        <f t="shared" si="114"/>
        <v>111.95687429327049</v>
      </c>
      <c r="G867" s="4">
        <f t="shared" si="112"/>
        <v>101000</v>
      </c>
      <c r="H867" s="42">
        <f t="shared" si="109"/>
        <v>2.1813996646461096</v>
      </c>
      <c r="I867" s="10">
        <f t="shared" si="110"/>
        <v>0.99171509146023684</v>
      </c>
      <c r="J867" s="4">
        <f t="shared" si="111"/>
        <v>96.79980010261275</v>
      </c>
      <c r="K867" s="4">
        <f t="shared" si="107"/>
        <v>21.76156649939588</v>
      </c>
      <c r="L867" s="42">
        <f>Pressure!Q867</f>
        <v>1.7890795086437663</v>
      </c>
      <c r="M867" s="10">
        <f t="shared" si="108"/>
        <v>6.910908973509991E-2</v>
      </c>
    </row>
    <row r="868" spans="3:13">
      <c r="C868" s="4">
        <f>Pressure!AB868*1000000</f>
        <v>842912.71428538556</v>
      </c>
      <c r="D868" s="80">
        <f t="shared" si="113"/>
        <v>1.1195687429327048E-4</v>
      </c>
      <c r="E868" s="40">
        <f t="shared" si="114"/>
        <v>111.95687429327049</v>
      </c>
      <c r="G868" s="4">
        <f t="shared" si="112"/>
        <v>101000</v>
      </c>
      <c r="H868" s="42">
        <f t="shared" si="109"/>
        <v>2.1321382984879378</v>
      </c>
      <c r="I868" s="10">
        <f t="shared" si="110"/>
        <v>0.98485623804087263</v>
      </c>
      <c r="J868" s="4">
        <f t="shared" si="111"/>
        <v>92.940757903751219</v>
      </c>
      <c r="K868" s="4">
        <f t="shared" si="107"/>
        <v>20.894015085596696</v>
      </c>
      <c r="L868" s="42">
        <f>Pressure!Q868</f>
        <v>1.7897789700391755</v>
      </c>
      <c r="M868" s="10">
        <f t="shared" si="108"/>
        <v>6.6358097734427482E-2</v>
      </c>
    </row>
    <row r="869" spans="3:13">
      <c r="C869" s="4">
        <f>Pressure!AB869*1000000</f>
        <v>814945.25612178224</v>
      </c>
      <c r="D869" s="80">
        <f t="shared" si="113"/>
        <v>1.1195687429327048E-4</v>
      </c>
      <c r="E869" s="40">
        <f t="shared" si="114"/>
        <v>111.95687429327049</v>
      </c>
      <c r="G869" s="4">
        <f t="shared" si="112"/>
        <v>101000</v>
      </c>
      <c r="H869" s="42">
        <f t="shared" si="109"/>
        <v>2.0842515990055683</v>
      </c>
      <c r="I869" s="10">
        <f t="shared" si="110"/>
        <v>0.97792177168711325</v>
      </c>
      <c r="J869" s="4">
        <f t="shared" si="111"/>
        <v>89.224334225005151</v>
      </c>
      <c r="K869" s="4">
        <f t="shared" si="107"/>
        <v>20.058525746370478</v>
      </c>
      <c r="L869" s="42">
        <f>Pressure!Q869</f>
        <v>1.7904784314345847</v>
      </c>
      <c r="M869" s="10">
        <f t="shared" si="108"/>
        <v>6.3708724767614314E-2</v>
      </c>
    </row>
    <row r="870" spans="3:13">
      <c r="C870" s="4">
        <f>Pressure!AB870*1000000</f>
        <v>787905.74542281742</v>
      </c>
      <c r="D870" s="80">
        <f t="shared" si="113"/>
        <v>1.1195687429327048E-4</v>
      </c>
      <c r="E870" s="40">
        <f t="shared" si="114"/>
        <v>111.95687429327049</v>
      </c>
      <c r="G870" s="4">
        <f t="shared" si="112"/>
        <v>101000</v>
      </c>
      <c r="H870" s="42">
        <f t="shared" si="109"/>
        <v>2.0377051738735803</v>
      </c>
      <c r="I870" s="10">
        <f t="shared" si="110"/>
        <v>0.97090996229493443</v>
      </c>
      <c r="J870" s="4">
        <f t="shared" si="111"/>
        <v>85.645389667062119</v>
      </c>
      <c r="K870" s="4">
        <f t="shared" si="107"/>
        <v>19.253943093175245</v>
      </c>
      <c r="L870" s="42">
        <f>Pressure!Q870</f>
        <v>1.791177892829994</v>
      </c>
      <c r="M870" s="10">
        <f t="shared" si="108"/>
        <v>6.1157310544184995E-2</v>
      </c>
    </row>
    <row r="871" spans="3:13">
      <c r="C871" s="4">
        <f>Pressure!AB871*1000000</f>
        <v>761763.39331622096</v>
      </c>
      <c r="D871" s="80">
        <f t="shared" si="113"/>
        <v>1.1195687429327048E-4</v>
      </c>
      <c r="E871" s="40">
        <f t="shared" si="114"/>
        <v>111.95687429327049</v>
      </c>
      <c r="G871" s="4">
        <f t="shared" si="112"/>
        <v>101000</v>
      </c>
      <c r="H871" s="42">
        <f t="shared" si="109"/>
        <v>1.9924657483798986</v>
      </c>
      <c r="I871" s="10">
        <f t="shared" si="110"/>
        <v>0.96381901062949682</v>
      </c>
      <c r="J871" s="4">
        <f t="shared" si="111"/>
        <v>82.19896550707783</v>
      </c>
      <c r="K871" s="4">
        <f t="shared" si="107"/>
        <v>18.479152355352241</v>
      </c>
      <c r="L871" s="42">
        <f>Pressure!Q871</f>
        <v>1.7918773542254032</v>
      </c>
      <c r="M871" s="10">
        <f t="shared" si="108"/>
        <v>5.8700323440832133E-2</v>
      </c>
    </row>
    <row r="872" spans="3:13">
      <c r="C872" s="4">
        <f>Pressure!AB872*1000000</f>
        <v>736488.4324904161</v>
      </c>
      <c r="D872" s="80">
        <f t="shared" si="113"/>
        <v>1.1195687429327048E-4</v>
      </c>
      <c r="E872" s="40">
        <f t="shared" si="114"/>
        <v>111.95687429327049</v>
      </c>
      <c r="G872" s="4">
        <f t="shared" si="112"/>
        <v>101000</v>
      </c>
      <c r="H872" s="42">
        <f t="shared" si="109"/>
        <v>1.9485011462194359</v>
      </c>
      <c r="I872" s="10">
        <f t="shared" si="110"/>
        <v>0.95664704431767589</v>
      </c>
      <c r="J872" s="4">
        <f t="shared" si="111"/>
        <v>78.880277371405612</v>
      </c>
      <c r="K872" s="4">
        <f t="shared" si="107"/>
        <v>17.733077957692014</v>
      </c>
      <c r="L872" s="42">
        <f>Pressure!Q872</f>
        <v>1.7925768156208124</v>
      </c>
      <c r="M872" s="10">
        <f t="shared" si="108"/>
        <v>5.6334355997622168E-2</v>
      </c>
    </row>
    <row r="873" spans="3:13">
      <c r="C873" s="4">
        <f>Pressure!AB873*1000000</f>
        <v>712052.08329960308</v>
      </c>
      <c r="D873" s="80">
        <f t="shared" si="113"/>
        <v>1.1195687429327048E-4</v>
      </c>
      <c r="E873" s="40">
        <f t="shared" si="114"/>
        <v>111.95687429327049</v>
      </c>
      <c r="G873" s="4">
        <f t="shared" si="112"/>
        <v>101000</v>
      </c>
      <c r="H873" s="42">
        <f t="shared" si="109"/>
        <v>1.9057802719554113</v>
      </c>
      <c r="I873" s="10">
        <f t="shared" si="110"/>
        <v>0.9493921135349439</v>
      </c>
      <c r="J873" s="4">
        <f t="shared" si="111"/>
        <v>75.68470912377694</v>
      </c>
      <c r="K873" s="4">
        <f t="shared" si="107"/>
        <v>17.014682146436073</v>
      </c>
      <c r="L873" s="42">
        <f>Pressure!Q873</f>
        <v>1.7932762770162216</v>
      </c>
      <c r="M873" s="10">
        <f t="shared" si="108"/>
        <v>5.4056120567663637E-2</v>
      </c>
    </row>
    <row r="874" spans="3:13">
      <c r="C874" s="4">
        <f>Pressure!AB874*1000000</f>
        <v>688426.52099346125</v>
      </c>
      <c r="D874" s="80">
        <f t="shared" si="113"/>
        <v>1.1195687429327048E-4</v>
      </c>
      <c r="E874" s="40">
        <f t="shared" si="114"/>
        <v>111.95687429327049</v>
      </c>
      <c r="G874" s="4">
        <f t="shared" si="112"/>
        <v>101000</v>
      </c>
      <c r="H874" s="42">
        <f t="shared" si="109"/>
        <v>1.8642730952265794</v>
      </c>
      <c r="I874" s="10">
        <f t="shared" si="110"/>
        <v>0.94205218635754095</v>
      </c>
      <c r="J874" s="4">
        <f t="shared" si="111"/>
        <v>72.607806961272189</v>
      </c>
      <c r="K874" s="4">
        <f t="shared" si="107"/>
        <v>16.32296366199186</v>
      </c>
      <c r="L874" s="42">
        <f>Pressure!Q874</f>
        <v>1.7939757384116308</v>
      </c>
      <c r="M874" s="10">
        <f t="shared" si="108"/>
        <v>5.1862445114796166E-2</v>
      </c>
    </row>
    <row r="875" spans="3:13">
      <c r="C875" s="4">
        <f>Pressure!AB875*1000000</f>
        <v>665584.84403415397</v>
      </c>
      <c r="D875" s="80">
        <f t="shared" si="113"/>
        <v>1.1195687429327048E-4</v>
      </c>
      <c r="E875" s="40">
        <f t="shared" si="114"/>
        <v>111.95687429327049</v>
      </c>
      <c r="G875" s="4">
        <f t="shared" si="112"/>
        <v>101000</v>
      </c>
      <c r="H875" s="42">
        <f t="shared" si="109"/>
        <v>1.8239506367929113</v>
      </c>
      <c r="I875" s="10">
        <f t="shared" si="110"/>
        <v>0.9346251437475499</v>
      </c>
      <c r="J875" s="4">
        <f t="shared" si="111"/>
        <v>69.645273710649462</v>
      </c>
      <c r="K875" s="4">
        <f t="shared" si="107"/>
        <v>15.656956456690226</v>
      </c>
      <c r="L875" s="42">
        <f>Pressure!Q875</f>
        <v>1.79467519980704</v>
      </c>
      <c r="M875" s="10">
        <f t="shared" si="108"/>
        <v>4.9750269154021171E-2</v>
      </c>
    </row>
    <row r="876" spans="3:13">
      <c r="C876" s="4">
        <f>Pressure!AB876*1000000</f>
        <v>643501.04346455983</v>
      </c>
      <c r="D876" s="80">
        <f t="shared" si="113"/>
        <v>1.1195687429327048E-4</v>
      </c>
      <c r="E876" s="40">
        <f t="shared" si="114"/>
        <v>111.95687429327049</v>
      </c>
      <c r="G876" s="4">
        <f t="shared" si="112"/>
        <v>101000</v>
      </c>
      <c r="H876" s="42">
        <f t="shared" si="109"/>
        <v>1.7847849565287968</v>
      </c>
      <c r="I876" s="10">
        <f t="shared" si="110"/>
        <v>0.92710877413470993</v>
      </c>
      <c r="J876" s="4">
        <f t="shared" si="111"/>
        <v>66.792963317815804</v>
      </c>
      <c r="K876" s="4">
        <f t="shared" si="107"/>
        <v>15.015728455963266</v>
      </c>
      <c r="L876" s="42">
        <f>Pressure!Q876</f>
        <v>1.7953746612024493</v>
      </c>
      <c r="M876" s="10">
        <f t="shared" si="108"/>
        <v>4.7716639829551953E-2</v>
      </c>
    </row>
    <row r="877" spans="3:13">
      <c r="C877" s="4">
        <f>Pressure!AB877*1000000</f>
        <v>622149.97329285392</v>
      </c>
      <c r="D877" s="80">
        <f t="shared" si="113"/>
        <v>1.1195687429327048E-4</v>
      </c>
      <c r="E877" s="40">
        <f t="shared" si="114"/>
        <v>111.95687429327049</v>
      </c>
      <c r="G877" s="4">
        <f t="shared" si="112"/>
        <v>101000</v>
      </c>
      <c r="H877" s="42">
        <f t="shared" si="109"/>
        <v>1.7467491434917246</v>
      </c>
      <c r="I877" s="10">
        <f t="shared" si="110"/>
        <v>0.91950076755451904</v>
      </c>
      <c r="J877" s="4">
        <f t="shared" si="111"/>
        <v>64.046875523429748</v>
      </c>
      <c r="K877" s="4">
        <f t="shared" si="107"/>
        <v>14.398380361366339</v>
      </c>
      <c r="L877" s="42">
        <f>Pressure!Q877</f>
        <v>1.7960741225978585</v>
      </c>
      <c r="M877" s="10">
        <f t="shared" si="108"/>
        <v>4.5758708125507384E-2</v>
      </c>
    </row>
    <row r="878" spans="3:13">
      <c r="C878" s="4">
        <f>Pressure!AB878*1000000</f>
        <v>601507.32185971423</v>
      </c>
      <c r="D878" s="80">
        <f t="shared" si="113"/>
        <v>1.1195687429327048E-4</v>
      </c>
      <c r="E878" s="40">
        <f t="shared" si="114"/>
        <v>111.95687429327049</v>
      </c>
      <c r="G878" s="4">
        <f t="shared" si="112"/>
        <v>101000</v>
      </c>
      <c r="H878" s="42">
        <f t="shared" si="109"/>
        <v>1.7098173082163712</v>
      </c>
      <c r="I878" s="10">
        <f t="shared" si="110"/>
        <v>0.91179870929727136</v>
      </c>
      <c r="J878" s="4">
        <f t="shared" si="111"/>
        <v>61.403150717813524</v>
      </c>
      <c r="K878" s="4">
        <f t="shared" si="107"/>
        <v>13.804044493910689</v>
      </c>
      <c r="L878" s="42">
        <f>Pressure!Q878</f>
        <v>1.7967735839932677</v>
      </c>
      <c r="M878" s="10">
        <f t="shared" si="108"/>
        <v>4.3873725204411504E-2</v>
      </c>
    </row>
    <row r="879" spans="3:13">
      <c r="C879" s="4">
        <f>Pressure!AB879*1000000</f>
        <v>581549.58415555011</v>
      </c>
      <c r="D879" s="80">
        <f t="shared" si="113"/>
        <v>1.1195687429327048E-4</v>
      </c>
      <c r="E879" s="40">
        <f t="shared" si="114"/>
        <v>111.95687429327049</v>
      </c>
      <c r="G879" s="4">
        <f t="shared" si="112"/>
        <v>101000</v>
      </c>
      <c r="H879" s="42">
        <f t="shared" si="109"/>
        <v>1.6739645774093903</v>
      </c>
      <c r="I879" s="10">
        <f t="shared" si="110"/>
        <v>0.90400007301710206</v>
      </c>
      <c r="J879" s="4">
        <f t="shared" si="111"/>
        <v>58.858064968532474</v>
      </c>
      <c r="K879" s="4">
        <f t="shared" si="107"/>
        <v>13.231883676213407</v>
      </c>
      <c r="L879" s="42">
        <f>Pressure!Q879</f>
        <v>1.7974730453886769</v>
      </c>
      <c r="M879" s="10">
        <f t="shared" si="108"/>
        <v>4.2059038868790234E-2</v>
      </c>
    </row>
    <row r="880" spans="3:13">
      <c r="C880" s="4">
        <f>Pressure!AB880*1000000</f>
        <v>562254.03505623422</v>
      </c>
      <c r="D880" s="80">
        <f t="shared" si="113"/>
        <v>1.1195687429327048E-4</v>
      </c>
      <c r="E880" s="40">
        <f t="shared" si="114"/>
        <v>111.95687429327049</v>
      </c>
      <c r="G880" s="4">
        <f t="shared" si="112"/>
        <v>101000</v>
      </c>
      <c r="H880" s="42">
        <f t="shared" si="109"/>
        <v>1.6391670912498095</v>
      </c>
      <c r="I880" s="10">
        <f t="shared" si="110"/>
        <v>0.89610221324369899</v>
      </c>
      <c r="J880" s="4">
        <f t="shared" si="111"/>
        <v>56.408025214161668</v>
      </c>
      <c r="K880" s="4">
        <f t="shared" si="107"/>
        <v>12.681090152007929</v>
      </c>
      <c r="L880" s="42">
        <f>Pressure!Q880</f>
        <v>1.7981725067840861</v>
      </c>
      <c r="M880" s="10">
        <f t="shared" si="108"/>
        <v>4.0312090141275986E-2</v>
      </c>
    </row>
    <row r="881" spans="3:13">
      <c r="C881" s="4">
        <f>Pressure!AB881*1000000</f>
        <v>543598.7034468588</v>
      </c>
      <c r="D881" s="80">
        <f t="shared" si="113"/>
        <v>1.1195687429327048E-4</v>
      </c>
      <c r="E881" s="40">
        <f t="shared" si="114"/>
        <v>111.95687429327049</v>
      </c>
      <c r="G881" s="4">
        <f t="shared" si="112"/>
        <v>101000</v>
      </c>
      <c r="H881" s="42">
        <f t="shared" si="109"/>
        <v>1.6054020035344128</v>
      </c>
      <c r="I881" s="10">
        <f t="shared" si="110"/>
        <v>0.88810235723201147</v>
      </c>
      <c r="J881" s="4">
        <f t="shared" si="111"/>
        <v>54.049564617908594</v>
      </c>
      <c r="K881" s="4">
        <f t="shared" si="107"/>
        <v>12.150884541591788</v>
      </c>
      <c r="L881" s="42">
        <f>Pressure!Q881</f>
        <v>1.7988719681794954</v>
      </c>
      <c r="M881" s="10">
        <f t="shared" si="108"/>
        <v>3.863040995873944E-2</v>
      </c>
    </row>
    <row r="882" spans="3:13">
      <c r="C882" s="4">
        <f>Pressure!AB882*1000000</f>
        <v>525562.34720405587</v>
      </c>
      <c r="D882" s="80">
        <f t="shared" si="113"/>
        <v>1.1195687429327048E-4</v>
      </c>
      <c r="E882" s="40">
        <f t="shared" si="114"/>
        <v>111.95687429327049</v>
      </c>
      <c r="G882" s="4">
        <f t="shared" si="112"/>
        <v>101000</v>
      </c>
      <c r="H882" s="42">
        <f t="shared" si="109"/>
        <v>1.5726474849480161</v>
      </c>
      <c r="I882" s="10">
        <f t="shared" si="110"/>
        <v>0.87999759607681494</v>
      </c>
      <c r="J882" s="4">
        <f t="shared" si="111"/>
        <v>51.779338074892792</v>
      </c>
      <c r="K882" s="4">
        <f t="shared" si="107"/>
        <v>11.640514831817992</v>
      </c>
      <c r="L882" s="42">
        <f>Pressure!Q882</f>
        <v>1.7995714295749046</v>
      </c>
      <c r="M882" s="10">
        <f t="shared" si="108"/>
        <v>3.7011615976066586E-2</v>
      </c>
    </row>
    <row r="883" spans="3:13">
      <c r="C883" s="4">
        <f>Pressure!AB883*1000000</f>
        <v>508124.42900839064</v>
      </c>
      <c r="D883" s="80">
        <f t="shared" si="113"/>
        <v>1.1195687429327048E-4</v>
      </c>
      <c r="E883" s="40">
        <f t="shared" si="114"/>
        <v>111.95687429327049</v>
      </c>
      <c r="G883" s="4">
        <f t="shared" si="112"/>
        <v>101000</v>
      </c>
      <c r="H883" s="42">
        <f t="shared" si="109"/>
        <v>1.5408827297860377</v>
      </c>
      <c r="I883" s="10">
        <f t="shared" si="110"/>
        <v>0.8717848750092545</v>
      </c>
      <c r="J883" s="4">
        <f t="shared" si="111"/>
        <v>49.594117866998204</v>
      </c>
      <c r="K883" s="4">
        <f t="shared" si="107"/>
        <v>11.14925539926222</v>
      </c>
      <c r="L883" s="42">
        <f>Pressure!Q883</f>
        <v>1.8002708909703138</v>
      </c>
      <c r="M883" s="10">
        <f t="shared" si="108"/>
        <v>3.5453409475284962E-2</v>
      </c>
    </row>
    <row r="884" spans="3:13">
      <c r="C884" s="4">
        <f>Pressure!AB884*1000000</f>
        <v>491265.09295928979</v>
      </c>
      <c r="D884" s="80">
        <f t="shared" si="113"/>
        <v>1.1195687429327048E-4</v>
      </c>
      <c r="E884" s="40">
        <f t="shared" si="114"/>
        <v>111.95687429327049</v>
      </c>
      <c r="G884" s="4">
        <f t="shared" si="112"/>
        <v>101000</v>
      </c>
      <c r="H884" s="42">
        <f t="shared" si="109"/>
        <v>1.5100879665129718</v>
      </c>
      <c r="I884" s="10">
        <f t="shared" si="110"/>
        <v>0.86346098278118277</v>
      </c>
      <c r="J884" s="4">
        <f t="shared" si="111"/>
        <v>47.490789459309177</v>
      </c>
      <c r="K884" s="4">
        <f t="shared" si="107"/>
        <v>10.676406065219455</v>
      </c>
      <c r="L884" s="42">
        <f>Pressure!Q884</f>
        <v>1.800970352365723</v>
      </c>
      <c r="M884" s="10">
        <f t="shared" si="108"/>
        <v>3.3953572375816775E-2</v>
      </c>
    </row>
    <row r="885" spans="3:13">
      <c r="C885" s="4">
        <f>Pressure!AB885*1000000</f>
        <v>474965.14196587534</v>
      </c>
      <c r="D885" s="80">
        <f t="shared" si="113"/>
        <v>1.1195687429327048E-4</v>
      </c>
      <c r="E885" s="40">
        <f t="shared" si="114"/>
        <v>111.95687429327049</v>
      </c>
      <c r="G885" s="4">
        <f t="shared" si="112"/>
        <v>101000</v>
      </c>
      <c r="H885" s="42">
        <f t="shared" si="109"/>
        <v>1.4802444726068003</v>
      </c>
      <c r="I885" s="10">
        <f t="shared" si="110"/>
        <v>0.85502254003001932</v>
      </c>
      <c r="J885" s="4">
        <f t="shared" si="111"/>
        <v>45.46634743221523</v>
      </c>
      <c r="K885" s="4">
        <f t="shared" si="107"/>
        <v>10.221291181200312</v>
      </c>
      <c r="L885" s="42">
        <f>Pressure!Q885</f>
        <v>1.8016698137611322</v>
      </c>
      <c r="M885" s="10">
        <f t="shared" si="108"/>
        <v>3.2509964341695667E-2</v>
      </c>
    </row>
    <row r="886" spans="3:13">
      <c r="C886" s="4">
        <f>Pressure!AB886*1000000</f>
        <v>459206.01588796068</v>
      </c>
      <c r="D886" s="80">
        <f t="shared" si="113"/>
        <v>1.1195687429327048E-4</v>
      </c>
      <c r="E886" s="40">
        <f t="shared" si="114"/>
        <v>111.95687429327049</v>
      </c>
      <c r="G886" s="4">
        <f t="shared" si="112"/>
        <v>101000</v>
      </c>
      <c r="H886" s="42">
        <f t="shared" si="109"/>
        <v>1.4513345942184539</v>
      </c>
      <c r="I886" s="10">
        <f t="shared" si="110"/>
        <v>0.84646598650159466</v>
      </c>
      <c r="J886" s="4">
        <f t="shared" si="111"/>
        <v>43.51789154331869</v>
      </c>
      <c r="K886" s="4">
        <f t="shared" si="107"/>
        <v>9.7832587436083571</v>
      </c>
      <c r="L886" s="42">
        <f>Pressure!Q886</f>
        <v>1.8023692751565414</v>
      </c>
      <c r="M886" s="10">
        <f t="shared" si="108"/>
        <v>3.1120519981627123E-2</v>
      </c>
    </row>
    <row r="887" spans="3:13">
      <c r="C887" s="4">
        <f>Pressure!AB887*1000000</f>
        <v>443969.77040231792</v>
      </c>
      <c r="D887" s="80">
        <f t="shared" si="113"/>
        <v>1.1195687429327048E-4</v>
      </c>
      <c r="E887" s="40">
        <f t="shared" si="114"/>
        <v>111.95687429327049</v>
      </c>
      <c r="G887" s="4">
        <f t="shared" si="112"/>
        <v>101000</v>
      </c>
      <c r="H887" s="42">
        <f t="shared" si="109"/>
        <v>1.4233417712697169</v>
      </c>
      <c r="I887" s="10">
        <f t="shared" si="110"/>
        <v>0.83778756699063528</v>
      </c>
      <c r="J887" s="4">
        <f t="shared" si="111"/>
        <v>41.642622913302148</v>
      </c>
      <c r="K887" s="4">
        <f t="shared" si="107"/>
        <v>9.3616795362848233</v>
      </c>
      <c r="L887" s="42">
        <f>Pressure!Q887</f>
        <v>1.8030687365519507</v>
      </c>
      <c r="M887" s="10">
        <f t="shared" si="108"/>
        <v>2.9783246137797433E-2</v>
      </c>
    </row>
    <row r="888" spans="3:13">
      <c r="C888" s="4">
        <f>Pressure!AB888*1000000</f>
        <v>429239.05657015293</v>
      </c>
      <c r="D888" s="80">
        <f t="shared" si="113"/>
        <v>1.1195687429327048E-4</v>
      </c>
      <c r="E888" s="40">
        <f t="shared" si="114"/>
        <v>111.95687429327049</v>
      </c>
      <c r="G888" s="4">
        <f t="shared" si="112"/>
        <v>101000</v>
      </c>
      <c r="H888" s="42">
        <f t="shared" si="109"/>
        <v>1.3962505687259712</v>
      </c>
      <c r="I888" s="10">
        <f t="shared" si="110"/>
        <v>0.82898331583766383</v>
      </c>
      <c r="J888" s="4">
        <f t="shared" si="111"/>
        <v>39.837840329901915</v>
      </c>
      <c r="K888" s="4">
        <f t="shared" si="107"/>
        <v>8.955946299604765</v>
      </c>
      <c r="L888" s="42">
        <f>Pressure!Q888</f>
        <v>1.8037681979473599</v>
      </c>
      <c r="M888" s="10">
        <f t="shared" si="108"/>
        <v>2.8496219259340497E-2</v>
      </c>
    </row>
    <row r="889" spans="3:13">
      <c r="C889" s="4">
        <f>Pressure!AB889*1000000</f>
        <v>414997.10108252231</v>
      </c>
      <c r="D889" s="80">
        <f t="shared" si="113"/>
        <v>1.1195687429327048E-4</v>
      </c>
      <c r="E889" s="40">
        <f t="shared" si="114"/>
        <v>111.95687429327049</v>
      </c>
      <c r="G889" s="4">
        <f t="shared" si="112"/>
        <v>101000</v>
      </c>
      <c r="H889" s="42">
        <f t="shared" si="109"/>
        <v>1.3700467149160749</v>
      </c>
      <c r="I889" s="10">
        <f t="shared" si="110"/>
        <v>0.82004903979655563</v>
      </c>
      <c r="J889" s="4">
        <f t="shared" si="111"/>
        <v>38.100936664087811</v>
      </c>
      <c r="K889" s="4">
        <f t="shared" si="107"/>
        <v>8.5654729247983035</v>
      </c>
      <c r="L889" s="42">
        <f>Pressure!Q889</f>
        <v>1.8044676593427691</v>
      </c>
      <c r="M889" s="10">
        <f t="shared" si="108"/>
        <v>2.7257582856351947E-2</v>
      </c>
    </row>
    <row r="890" spans="3:13">
      <c r="C890" s="4">
        <f>Pressure!AB890*1000000</f>
        <v>401227.68716119835</v>
      </c>
      <c r="D890" s="80">
        <f t="shared" si="113"/>
        <v>1.1195687429327048E-4</v>
      </c>
      <c r="E890" s="40">
        <f t="shared" si="114"/>
        <v>111.95687429327049</v>
      </c>
      <c r="G890" s="4">
        <f t="shared" si="112"/>
        <v>101000</v>
      </c>
      <c r="H890" s="42">
        <f t="shared" si="109"/>
        <v>1.344717147935854</v>
      </c>
      <c r="I890" s="10">
        <f t="shared" si="110"/>
        <v>0.81098029905803282</v>
      </c>
      <c r="J890" s="4">
        <f t="shared" si="111"/>
        <v>36.429395392459377</v>
      </c>
      <c r="K890" s="4">
        <f t="shared" si="107"/>
        <v>8.1896936721503923</v>
      </c>
      <c r="L890" s="42">
        <f>Pressure!Q890</f>
        <v>1.8051671207381783</v>
      </c>
      <c r="M890" s="10">
        <f t="shared" si="108"/>
        <v>2.6065545030292424E-2</v>
      </c>
    </row>
    <row r="891" spans="3:13">
      <c r="C891" s="4">
        <f>Pressure!AB891*1000000</f>
        <v>387915.13609323441</v>
      </c>
      <c r="D891" s="80">
        <f t="shared" si="113"/>
        <v>1.1195687429327048E-4</v>
      </c>
      <c r="E891" s="40">
        <f t="shared" si="114"/>
        <v>111.95687429327049</v>
      </c>
      <c r="G891" s="4">
        <f t="shared" si="112"/>
        <v>101000</v>
      </c>
      <c r="H891" s="42">
        <f t="shared" si="109"/>
        <v>1.3202500713708798</v>
      </c>
      <c r="I891" s="10">
        <f t="shared" si="110"/>
        <v>0.80177238618006619</v>
      </c>
      <c r="J891" s="4">
        <f t="shared" si="111"/>
        <v>34.820787219726583</v>
      </c>
      <c r="K891" s="4">
        <f t="shared" si="107"/>
        <v>7.8280624117005946</v>
      </c>
      <c r="L891" s="42">
        <f>Pressure!Q891</f>
        <v>1.8058665821335875</v>
      </c>
      <c r="M891" s="10">
        <f t="shared" si="108"/>
        <v>2.4918376076540589E-2</v>
      </c>
    </row>
    <row r="892" spans="3:13">
      <c r="C892" s="4">
        <f>Pressure!AB892*1000000</f>
        <v>375044.28937820555</v>
      </c>
      <c r="D892" s="80">
        <f t="shared" si="113"/>
        <v>1.1195687429327048E-4</v>
      </c>
      <c r="E892" s="40">
        <f t="shared" si="114"/>
        <v>111.95687429327049</v>
      </c>
      <c r="G892" s="4">
        <f t="shared" si="112"/>
        <v>101000</v>
      </c>
      <c r="H892" s="42">
        <f t="shared" si="109"/>
        <v>1.2966350208169886</v>
      </c>
      <c r="I892" s="10">
        <f t="shared" si="110"/>
        <v>0.79242030263539154</v>
      </c>
      <c r="J892" s="4">
        <f t="shared" si="111"/>
        <v>33.272766794941312</v>
      </c>
      <c r="K892" s="4">
        <f t="shared" si="107"/>
        <v>7.4800518850189546</v>
      </c>
      <c r="L892" s="42">
        <f>Pressure!Q892</f>
        <v>1.8065660435289967</v>
      </c>
      <c r="M892" s="10">
        <f t="shared" si="108"/>
        <v>2.3814406154736269E-2</v>
      </c>
    </row>
    <row r="893" spans="3:13">
      <c r="C893" s="4">
        <f>Pressure!AB893*1000000</f>
        <v>362600.49146779458</v>
      </c>
      <c r="D893" s="80">
        <f t="shared" si="113"/>
        <v>1.1195687429327048E-4</v>
      </c>
      <c r="E893" s="40">
        <f t="shared" si="114"/>
        <v>111.95687429327049</v>
      </c>
      <c r="G893" s="4">
        <f t="shared" si="112"/>
        <v>101000</v>
      </c>
      <c r="H893" s="42">
        <f t="shared" si="109"/>
        <v>1.2738629429743316</v>
      </c>
      <c r="I893" s="10">
        <f t="shared" si="110"/>
        <v>0.78291873263762224</v>
      </c>
      <c r="J893" s="4">
        <f t="shared" si="111"/>
        <v>31.783069514867577</v>
      </c>
      <c r="K893" s="4">
        <f t="shared" si="107"/>
        <v>7.145152986571552</v>
      </c>
      <c r="L893" s="42">
        <f>Pressure!Q893</f>
        <v>1.807265504924406</v>
      </c>
      <c r="M893" s="10">
        <f t="shared" si="108"/>
        <v>2.2752023022386287E-2</v>
      </c>
    </row>
    <row r="894" spans="3:13">
      <c r="C894" s="4">
        <f>Pressure!AB894*1000000</f>
        <v>350569.57307807123</v>
      </c>
      <c r="D894" s="80">
        <f t="shared" si="113"/>
        <v>1.1195687429327048E-4</v>
      </c>
      <c r="E894" s="40">
        <f t="shared" si="114"/>
        <v>111.95687429327049</v>
      </c>
      <c r="G894" s="4">
        <f t="shared" si="112"/>
        <v>101000</v>
      </c>
      <c r="H894" s="42">
        <f t="shared" si="109"/>
        <v>1.2519262894566772</v>
      </c>
      <c r="I894" s="10">
        <f t="shared" si="110"/>
        <v>0.77326201384907334</v>
      </c>
      <c r="J894" s="4">
        <f t="shared" si="111"/>
        <v>30.34950840751301</v>
      </c>
      <c r="K894" s="4">
        <f t="shared" si="107"/>
        <v>6.8228740631071023</v>
      </c>
      <c r="L894" s="42">
        <f>Pressure!Q894</f>
        <v>1.8079649663198152</v>
      </c>
      <c r="M894" s="10">
        <f t="shared" si="108"/>
        <v>2.1729669826980141E-2</v>
      </c>
    </row>
    <row r="895" spans="3:13">
      <c r="C895" s="4">
        <f>Pressure!AB895*1000000</f>
        <v>338937.83505546302</v>
      </c>
      <c r="D895" s="80">
        <f t="shared" si="113"/>
        <v>1.1195687429327048E-4</v>
      </c>
      <c r="E895" s="40">
        <f t="shared" si="114"/>
        <v>111.95687429327049</v>
      </c>
      <c r="G895" s="4">
        <f t="shared" si="112"/>
        <v>101000</v>
      </c>
      <c r="H895" s="42">
        <f t="shared" si="109"/>
        <v>1.230819127910419</v>
      </c>
      <c r="I895" s="10">
        <f t="shared" si="110"/>
        <v>0.76344410450304623</v>
      </c>
      <c r="J895" s="4">
        <f t="shared" si="111"/>
        <v>28.969971088365913</v>
      </c>
      <c r="K895" s="4">
        <f t="shared" si="107"/>
        <v>6.5127402293884975</v>
      </c>
      <c r="L895" s="42">
        <f>Pressure!Q895</f>
        <v>1.8086644277152244</v>
      </c>
      <c r="M895" s="10">
        <f t="shared" si="108"/>
        <v>2.0745842951567974E-2</v>
      </c>
    </row>
    <row r="896" spans="3:13">
      <c r="C896" s="4">
        <f>Pressure!AB896*1000000</f>
        <v>327692.032778044</v>
      </c>
      <c r="D896" s="80">
        <f t="shared" si="113"/>
        <v>1.1195687429327048E-4</v>
      </c>
      <c r="E896" s="40">
        <f t="shared" si="114"/>
        <v>111.95687429327049</v>
      </c>
      <c r="G896" s="4">
        <f t="shared" si="112"/>
        <v>101000</v>
      </c>
      <c r="H896" s="42">
        <f t="shared" si="109"/>
        <v>1.2105372736009243</v>
      </c>
      <c r="I896" s="10">
        <f t="shared" si="110"/>
        <v>0.75345854638818743</v>
      </c>
      <c r="J896" s="4">
        <f t="shared" si="111"/>
        <v>27.642416781268995</v>
      </c>
      <c r="K896" s="4">
        <f t="shared" si="107"/>
        <v>6.2142926984553295</v>
      </c>
      <c r="L896" s="42">
        <f>Pressure!Q896</f>
        <v>1.8093638891106336</v>
      </c>
      <c r="M896" s="10">
        <f t="shared" si="108"/>
        <v>1.9799089908371353E-2</v>
      </c>
    </row>
    <row r="897" spans="3:13">
      <c r="C897" s="4">
        <f>Pressure!AB897*1000000</f>
        <v>316819.36107438366</v>
      </c>
      <c r="D897" s="80">
        <f t="shared" si="113"/>
        <v>1.1195687429327048E-4</v>
      </c>
      <c r="E897" s="40">
        <f t="shared" si="114"/>
        <v>111.95687429327049</v>
      </c>
      <c r="G897" s="4">
        <f t="shared" si="112"/>
        <v>101000</v>
      </c>
      <c r="H897" s="42">
        <f t="shared" si="109"/>
        <v>1.1910784453284537</v>
      </c>
      <c r="I897" s="10">
        <f t="shared" si="110"/>
        <v>0.74329842303896798</v>
      </c>
      <c r="J897" s="4">
        <f t="shared" si="111"/>
        <v>26.364873395079385</v>
      </c>
      <c r="K897" s="4">
        <f t="shared" si="107"/>
        <v>5.92708812442772</v>
      </c>
      <c r="L897" s="42">
        <f>Pressure!Q897</f>
        <v>1.8100633505060428</v>
      </c>
      <c r="M897" s="10">
        <f t="shared" si="108"/>
        <v>1.8888007274509587E-2</v>
      </c>
    </row>
    <row r="898" spans="3:13">
      <c r="C898" s="4">
        <f>Pressure!AB898*1000000</f>
        <v>306307.43964278052</v>
      </c>
      <c r="D898" s="80">
        <f t="shared" si="113"/>
        <v>1.1195687429327048E-4</v>
      </c>
      <c r="E898" s="40">
        <f t="shared" si="114"/>
        <v>111.95687429327049</v>
      </c>
      <c r="G898" s="4">
        <f t="shared" si="112"/>
        <v>101000</v>
      </c>
      <c r="H898" s="42">
        <f t="shared" si="109"/>
        <v>1.1724424504227657</v>
      </c>
      <c r="I898" s="10">
        <f t="shared" si="110"/>
        <v>0.73295631234965697</v>
      </c>
      <c r="J898" s="4">
        <f t="shared" si="111"/>
        <v>25.135434646269104</v>
      </c>
      <c r="K898" s="4">
        <f t="shared" si="107"/>
        <v>5.6506979556380346</v>
      </c>
      <c r="L898" s="42">
        <f>Pressure!Q898</f>
        <v>1.8107628119014521</v>
      </c>
      <c r="M898" s="10">
        <f t="shared" si="108"/>
        <v>1.8011238663303085E-2</v>
      </c>
    </row>
    <row r="899" spans="3:13">
      <c r="C899" s="4">
        <f>Pressure!AB899*1000000</f>
        <v>296144.29895427794</v>
      </c>
      <c r="D899" s="80">
        <f t="shared" si="113"/>
        <v>1.1195687429327048E-4</v>
      </c>
      <c r="E899" s="40">
        <f t="shared" si="114"/>
        <v>111.95687429327049</v>
      </c>
      <c r="G899" s="4">
        <f t="shared" si="112"/>
        <v>101000</v>
      </c>
      <c r="H899" s="42">
        <f t="shared" si="109"/>
        <v>1.1546314046889463</v>
      </c>
      <c r="I899" s="10">
        <f t="shared" si="110"/>
        <v>0.72242423267341316</v>
      </c>
      <c r="J899" s="4">
        <f t="shared" si="111"/>
        <v>23.952257216359467</v>
      </c>
      <c r="K899" s="4">
        <f t="shared" si="107"/>
        <v>5.3847077955936031</v>
      </c>
      <c r="L899" s="42">
        <f>Pressure!Q899</f>
        <v>1.8114622732968613</v>
      </c>
      <c r="M899" s="10">
        <f t="shared" si="108"/>
        <v>1.7167472723825943E-2</v>
      </c>
    </row>
    <row r="900" spans="3:13">
      <c r="C900" s="4">
        <f>Pressure!AB900*1000000</f>
        <v>286318.36662341346</v>
      </c>
      <c r="D900" s="80">
        <f t="shared" si="113"/>
        <v>1.1195687429327048E-4</v>
      </c>
      <c r="E900" s="40">
        <f t="shared" si="114"/>
        <v>111.95687429327049</v>
      </c>
      <c r="G900" s="4">
        <f t="shared" si="112"/>
        <v>101000</v>
      </c>
      <c r="H900" s="42">
        <f t="shared" si="109"/>
        <v>1.1376499946097696</v>
      </c>
      <c r="I900" s="10">
        <f t="shared" si="110"/>
        <v>0.7116935812754196</v>
      </c>
      <c r="J900" s="4">
        <f t="shared" si="111"/>
        <v>22.813557931481142</v>
      </c>
      <c r="K900" s="4">
        <f t="shared" si="107"/>
        <v>5.1287167689135256</v>
      </c>
      <c r="L900" s="42">
        <f>Pressure!Q900</f>
        <v>1.8121617346922705</v>
      </c>
      <c r="M900" s="10">
        <f t="shared" si="108"/>
        <v>1.6355441160379063E-2</v>
      </c>
    </row>
    <row r="901" spans="3:13">
      <c r="C901" s="4">
        <f>Pressure!AB901*1000000</f>
        <v>276818.45423117926</v>
      </c>
      <c r="D901" s="80">
        <f t="shared" si="113"/>
        <v>1.1195687429327048E-4</v>
      </c>
      <c r="E901" s="40">
        <f t="shared" si="114"/>
        <v>111.95687429327049</v>
      </c>
      <c r="G901" s="4">
        <f t="shared" si="112"/>
        <v>101000</v>
      </c>
      <c r="H901" s="42">
        <f t="shared" si="109"/>
        <v>1.1215057909500632</v>
      </c>
      <c r="I901" s="10">
        <f t="shared" si="110"/>
        <v>0.7007550637691381</v>
      </c>
      <c r="J901" s="4">
        <f t="shared" si="111"/>
        <v>21.717610949314373</v>
      </c>
      <c r="K901" s="4">
        <f t="shared" si="107"/>
        <v>4.8823368889245931</v>
      </c>
      <c r="L901" s="42">
        <f>Pressure!Q901</f>
        <v>1.8128611960876797</v>
      </c>
      <c r="M901" s="10">
        <f t="shared" si="108"/>
        <v>1.5573916762282383E-2</v>
      </c>
    </row>
    <row r="902" spans="3:13">
      <c r="C902" s="4">
        <f>Pressure!AB902*1000000</f>
        <v>267633.74458519003</v>
      </c>
      <c r="D902" s="80">
        <f t="shared" si="113"/>
        <v>1.1195687429327048E-4</v>
      </c>
      <c r="E902" s="40">
        <f t="shared" si="114"/>
        <v>111.95687429327049</v>
      </c>
      <c r="G902" s="4">
        <f t="shared" si="112"/>
        <v>101000</v>
      </c>
      <c r="H902" s="42">
        <f t="shared" si="109"/>
        <v>1.1062096252901004</v>
      </c>
      <c r="I902" s="10">
        <f t="shared" si="110"/>
        <v>0.68959861286418456</v>
      </c>
      <c r="J902" s="4">
        <f t="shared" si="111"/>
        <v>20.662744936064378</v>
      </c>
      <c r="K902" s="4">
        <f t="shared" si="107"/>
        <v>4.6451924230170354</v>
      </c>
      <c r="L902" s="42">
        <f>Pressure!Q902</f>
        <v>1.8135606574830889</v>
      </c>
      <c r="M902" s="10">
        <f t="shared" si="108"/>
        <v>1.4821711432763136E-2</v>
      </c>
    </row>
    <row r="903" spans="3:13">
      <c r="C903" s="4">
        <f>Pressure!AB903*1000000</f>
        <v>258753.77940255468</v>
      </c>
      <c r="D903" s="80">
        <f t="shared" si="113"/>
        <v>1.1195687429327048E-4</v>
      </c>
      <c r="E903" s="40">
        <f t="shared" si="114"/>
        <v>111.95687429327049</v>
      </c>
      <c r="G903" s="4">
        <f t="shared" si="112"/>
        <v>101000</v>
      </c>
      <c r="H903" s="42">
        <f t="shared" si="109"/>
        <v>1.0917760441218936</v>
      </c>
      <c r="I903" s="10">
        <f t="shared" si="110"/>
        <v>0.67821329437502675</v>
      </c>
      <c r="J903" s="4">
        <f t="shared" si="111"/>
        <v>19.647340212795008</v>
      </c>
      <c r="K903" s="4">
        <f t="shared" si="107"/>
        <v>4.4169192511116879</v>
      </c>
      <c r="L903" s="42">
        <f>Pressure!Q903</f>
        <v>1.8142601188784981</v>
      </c>
      <c r="M903" s="10">
        <f t="shared" si="108"/>
        <v>1.4097674203642784E-2</v>
      </c>
    </row>
    <row r="904" spans="3:13">
      <c r="C904" s="4">
        <f>Pressure!AB904*1000000</f>
        <v>250168.44740142275</v>
      </c>
      <c r="D904" s="80">
        <f t="shared" si="113"/>
        <v>1.1195687429327048E-4</v>
      </c>
      <c r="E904" s="40">
        <f t="shared" si="114"/>
        <v>111.95687429327049</v>
      </c>
      <c r="G904" s="4">
        <f t="shared" si="112"/>
        <v>101000</v>
      </c>
      <c r="H904" s="42">
        <f t="shared" si="109"/>
        <v>1.0782238592301865</v>
      </c>
      <c r="I904" s="10">
        <f t="shared" si="110"/>
        <v>0.66658719795743171</v>
      </c>
      <c r="J904" s="4">
        <f t="shared" si="111"/>
        <v>18.669825846148605</v>
      </c>
      <c r="K904" s="4">
        <f t="shared" si="107"/>
        <v>4.1971642116246137</v>
      </c>
      <c r="L904" s="42">
        <f>Pressure!Q904</f>
        <v>1.8149595802739074</v>
      </c>
      <c r="M904" s="10">
        <f t="shared" si="108"/>
        <v>1.3400689219857707E-2</v>
      </c>
    </row>
    <row r="905" spans="3:13">
      <c r="C905" s="4">
        <f>Pressure!AB905*1000000</f>
        <v>241867.97278764911</v>
      </c>
      <c r="D905" s="80">
        <f t="shared" si="113"/>
        <v>1.1195687429327048E-4</v>
      </c>
      <c r="E905" s="40">
        <f t="shared" si="114"/>
        <v>111.95687429327049</v>
      </c>
      <c r="G905" s="4">
        <f t="shared" si="112"/>
        <v>101000</v>
      </c>
      <c r="H905" s="42">
        <f t="shared" si="109"/>
        <v>1.0655768185079615</v>
      </c>
      <c r="I905" s="10">
        <f t="shared" si="110"/>
        <v>0.65470730942144018</v>
      </c>
      <c r="J905" s="4">
        <f t="shared" si="111"/>
        <v>17.728676652909403</v>
      </c>
      <c r="K905" s="4">
        <f t="shared" si="107"/>
        <v>3.9855844280629027</v>
      </c>
      <c r="L905" s="42">
        <f>Pressure!Q905</f>
        <v>1.8156590416693166</v>
      </c>
      <c r="M905" s="10">
        <f t="shared" si="108"/>
        <v>1.2729673674398508E-2</v>
      </c>
    </row>
    <row r="906" spans="3:13">
      <c r="C906" s="4">
        <f>Pressure!AB906*1000000</f>
        <v>233842.9041234648</v>
      </c>
      <c r="D906" s="80">
        <f t="shared" si="113"/>
        <v>1.1195687429327048E-4</v>
      </c>
      <c r="E906" s="40">
        <f t="shared" si="114"/>
        <v>111.95687429327049</v>
      </c>
      <c r="G906" s="4">
        <f t="shared" si="112"/>
        <v>101000</v>
      </c>
      <c r="H906" s="42">
        <f t="shared" si="109"/>
        <v>1.0538644286342373</v>
      </c>
      <c r="I906" s="10">
        <f t="shared" si="110"/>
        <v>0.64255936067057173</v>
      </c>
      <c r="J906" s="4">
        <f t="shared" si="111"/>
        <v>16.822410080588568</v>
      </c>
      <c r="K906" s="4">
        <f t="shared" si="107"/>
        <v>3.7818466077488799</v>
      </c>
      <c r="L906" s="42">
        <f>Pressure!Q906</f>
        <v>1.8163585030647258</v>
      </c>
      <c r="M906" s="10">
        <f t="shared" si="108"/>
        <v>1.2083575669758699E-2</v>
      </c>
    </row>
    <row r="907" spans="3:13">
      <c r="C907" s="4">
        <f>Pressure!AB907*1000000</f>
        <v>226084.10356548164</v>
      </c>
      <c r="D907" s="80">
        <f t="shared" si="113"/>
        <v>1.1195687429327048E-4</v>
      </c>
      <c r="E907" s="40">
        <f t="shared" si="114"/>
        <v>111.95687429327049</v>
      </c>
      <c r="G907" s="4">
        <f t="shared" si="112"/>
        <v>101000</v>
      </c>
      <c r="H907" s="42">
        <f t="shared" si="109"/>
        <v>1.0431229709028851</v>
      </c>
      <c r="I907" s="10">
        <f t="shared" si="110"/>
        <v>0.63012765227441891</v>
      </c>
      <c r="J907" s="4">
        <f t="shared" si="111"/>
        <v>15.949582916619049</v>
      </c>
      <c r="K907" s="4">
        <f t="shared" si="107"/>
        <v>3.5856263020140839</v>
      </c>
      <c r="L907" s="42">
        <f>Pressure!Q907</f>
        <v>1.817057964460135</v>
      </c>
      <c r="M907" s="10">
        <f t="shared" si="108"/>
        <v>1.1461371976083976E-2</v>
      </c>
    </row>
    <row r="908" spans="3:13">
      <c r="C908" s="4">
        <f>Pressure!AB908*1000000</f>
        <v>218582.7364597737</v>
      </c>
      <c r="D908" s="80">
        <f t="shared" si="113"/>
        <v>1.1195687429327048E-4</v>
      </c>
      <c r="E908" s="40">
        <f t="shared" si="114"/>
        <v>111.95687429327049</v>
      </c>
      <c r="G908" s="4">
        <f t="shared" si="112"/>
        <v>101000</v>
      </c>
      <c r="H908" s="42">
        <f t="shared" si="109"/>
        <v>1.033396765002627</v>
      </c>
      <c r="I908" s="10">
        <f t="shared" si="110"/>
        <v>0.61739484230812514</v>
      </c>
      <c r="J908" s="4">
        <f t="shared" si="111"/>
        <v>15.10878776599751</v>
      </c>
      <c r="K908" s="4">
        <f t="shared" si="107"/>
        <v>3.3966071143378245</v>
      </c>
      <c r="L908" s="42">
        <f>Pressure!Q908</f>
        <v>1.8177574258555442</v>
      </c>
      <c r="M908" s="10">
        <f t="shared" si="108"/>
        <v>1.0862065648399857E-2</v>
      </c>
    </row>
    <row r="909" spans="3:13">
      <c r="C909" s="4">
        <f>Pressure!AB909*1000000</f>
        <v>211330.26128218972</v>
      </c>
      <c r="D909" s="80">
        <f t="shared" si="113"/>
        <v>1.1195687429327048E-4</v>
      </c>
      <c r="E909" s="40">
        <f t="shared" si="114"/>
        <v>111.95687429327049</v>
      </c>
      <c r="G909" s="4">
        <f t="shared" si="112"/>
        <v>101000</v>
      </c>
      <c r="H909" s="42">
        <f t="shared" si="109"/>
        <v>1.0247397542871424</v>
      </c>
      <c r="I909" s="10">
        <f t="shared" si="110"/>
        <v>0.60434169326295917</v>
      </c>
      <c r="J909" s="4">
        <f t="shared" si="111"/>
        <v>14.298649220087096</v>
      </c>
      <c r="K909" s="4">
        <f t="shared" si="107"/>
        <v>3.2144798390555946</v>
      </c>
      <c r="L909" s="42">
        <f>Pressure!Q909</f>
        <v>1.8184568872509534</v>
      </c>
      <c r="M909" s="10">
        <f t="shared" si="108"/>
        <v>1.0284683454847688E-2</v>
      </c>
    </row>
    <row r="910" spans="3:13">
      <c r="C910" s="4">
        <f>Pressure!AB910*1000000</f>
        <v>0</v>
      </c>
      <c r="D910" s="80">
        <f t="shared" si="113"/>
        <v>1.1195687429327048E-4</v>
      </c>
      <c r="E910" s="40">
        <f t="shared" si="114"/>
        <v>111.95687429327049</v>
      </c>
      <c r="G910" s="4">
        <f t="shared" si="112"/>
        <v>101000</v>
      </c>
      <c r="H910" s="42">
        <v>1</v>
      </c>
      <c r="I910" s="59">
        <f>I909</f>
        <v>0.60434169326295917</v>
      </c>
      <c r="J910" s="4">
        <f t="shared" si="111"/>
        <v>0</v>
      </c>
      <c r="K910" s="4">
        <f t="shared" si="107"/>
        <v>0</v>
      </c>
      <c r="L910" s="42">
        <f>Pressure!Q910</f>
        <v>1.8191563486463627</v>
      </c>
      <c r="M910" s="10">
        <f t="shared" si="108"/>
        <v>5.0006765679745215E-3</v>
      </c>
    </row>
    <row r="911" spans="3:13">
      <c r="L911" s="60">
        <f>SUM(M28:M910)</f>
        <v>220.79842481516852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8" tint="0.39997558519241921"/>
  </sheetPr>
  <dimension ref="B2:AB29"/>
  <sheetViews>
    <sheetView showGridLines="0" tabSelected="1" zoomScale="85" zoomScaleNormal="85" workbookViewId="0">
      <selection activeCell="C11" sqref="C11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48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11.93934335108659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24.613586868522965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18.707000132586817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31.22944473510724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24</v>
      </c>
      <c r="AA14" s="341">
        <f>-Z14</f>
        <v>-24</v>
      </c>
      <c r="AB14" s="332"/>
    </row>
    <row r="15" spans="2:28" ht="13">
      <c r="B15" s="320" t="s">
        <v>511</v>
      </c>
      <c r="C15" s="361">
        <f>(C11-C10)/2/TAN(alpha)</f>
        <v>29.813813833496646</v>
      </c>
      <c r="D15" s="8" t="s">
        <v>2</v>
      </c>
      <c r="E15" s="151" t="s">
        <v>513</v>
      </c>
      <c r="X15" s="333">
        <v>2</v>
      </c>
      <c r="Y15" s="340">
        <f>(C9-C10)/2/TAN(beta)</f>
        <v>31.22944473510724</v>
      </c>
      <c r="Z15" s="340">
        <f>C10/2</f>
        <v>5.969671675543295</v>
      </c>
      <c r="AA15" s="341">
        <f>-Z15</f>
        <v>-5.969671675543295</v>
      </c>
      <c r="AB15" s="332"/>
    </row>
    <row r="16" spans="2:28" ht="13">
      <c r="B16" s="320" t="s">
        <v>8</v>
      </c>
      <c r="C16" s="361">
        <f>C15+C14</f>
        <v>61.043258568603889</v>
      </c>
      <c r="D16" s="8" t="s">
        <v>2</v>
      </c>
      <c r="E16" s="151" t="s">
        <v>514</v>
      </c>
      <c r="X16" s="333">
        <v>3</v>
      </c>
      <c r="Y16" s="340">
        <f>((C11-C10)/2/TAN(alpha)+Y15)</f>
        <v>61.043258568603889</v>
      </c>
      <c r="Z16" s="340">
        <f>C11/2</f>
        <v>12.306793434261483</v>
      </c>
      <c r="AA16" s="341">
        <f>-Z16</f>
        <v>-12.306793434261483</v>
      </c>
      <c r="AB16" s="332"/>
    </row>
    <row r="17" spans="2:28">
      <c r="B17" s="2"/>
      <c r="X17" s="333">
        <v>4</v>
      </c>
      <c r="Y17" s="340">
        <f>((C12-C10)/2/TAN(alpha)+Y15)</f>
        <v>47.149105667538251</v>
      </c>
      <c r="Z17" s="340">
        <f>C12/2</f>
        <v>9.3535000662934085</v>
      </c>
      <c r="AA17" s="341">
        <f>-Z17</f>
        <v>-9.3535000662934085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0.65061343198140087</v>
      </c>
      <c r="Z21" s="340">
        <f t="shared" si="0"/>
        <v>0.12436815990715198</v>
      </c>
      <c r="AA21" s="341">
        <f t="shared" si="0"/>
        <v>-0.12436815990715198</v>
      </c>
      <c r="AB21" s="332"/>
    </row>
    <row r="22" spans="2:28">
      <c r="B22" s="2"/>
      <c r="X22" s="333">
        <v>3</v>
      </c>
      <c r="Y22" s="340">
        <f t="shared" si="0"/>
        <v>1.271734553512581</v>
      </c>
      <c r="Z22" s="340">
        <f t="shared" si="0"/>
        <v>0.25639152988044756</v>
      </c>
      <c r="AA22" s="341">
        <f t="shared" si="0"/>
        <v>-0.25639152988044756</v>
      </c>
      <c r="AB22" s="332"/>
    </row>
    <row r="23" spans="2:28">
      <c r="B23" s="2"/>
      <c r="X23" s="333">
        <v>4</v>
      </c>
      <c r="Y23" s="340">
        <f t="shared" si="0"/>
        <v>0.98227303474038019</v>
      </c>
      <c r="Z23" s="340">
        <f t="shared" si="0"/>
        <v>0.19486458471444601</v>
      </c>
      <c r="AA23" s="341">
        <f t="shared" si="0"/>
        <v>-0.19486458471444601</v>
      </c>
      <c r="AB23" s="332"/>
    </row>
    <row r="24" spans="2:28">
      <c r="B24" s="2"/>
      <c r="X24" s="333"/>
      <c r="Y24" s="340">
        <f>Y22</f>
        <v>1.271734553512581</v>
      </c>
      <c r="Z24" s="340">
        <f>Z22</f>
        <v>0.25639152988044756</v>
      </c>
      <c r="AA24" s="336"/>
      <c r="AB24" s="332"/>
    </row>
    <row r="25" spans="2:28">
      <c r="B25" s="2"/>
      <c r="X25" s="333"/>
      <c r="Y25" s="340">
        <f>Y22</f>
        <v>1.271734553512581</v>
      </c>
      <c r="Z25" s="340">
        <f>-Z22</f>
        <v>-0.25639152988044756</v>
      </c>
      <c r="AA25" s="336"/>
      <c r="AB25" s="332"/>
    </row>
    <row r="26" spans="2:28">
      <c r="X26" s="333"/>
      <c r="Y26" s="340">
        <f>Y23</f>
        <v>0.98227303474038019</v>
      </c>
      <c r="Z26" s="340">
        <f>Z23</f>
        <v>0.19486458471444601</v>
      </c>
      <c r="AA26" s="336"/>
      <c r="AB26" s="332"/>
    </row>
    <row r="27" spans="2:28">
      <c r="X27" s="333"/>
      <c r="Y27" s="340">
        <f>Y23</f>
        <v>0.98227303474038019</v>
      </c>
      <c r="Z27" s="340">
        <f>-Z23</f>
        <v>-0.19486458471444601</v>
      </c>
      <c r="AA27" s="336"/>
      <c r="AB27" s="332"/>
    </row>
    <row r="28" spans="2:28">
      <c r="X28" s="333"/>
      <c r="Y28" s="340">
        <f>Y24</f>
        <v>1.271734553512581</v>
      </c>
      <c r="Z28" s="332">
        <v>1</v>
      </c>
      <c r="AA28" s="336"/>
      <c r="AB28" s="332"/>
    </row>
    <row r="29" spans="2:28">
      <c r="X29" s="342"/>
      <c r="Y29" s="343">
        <f>Y25</f>
        <v>1.271734553512581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B1:S72"/>
  <sheetViews>
    <sheetView zoomScale="70" zoomScaleNormal="70" workbookViewId="0">
      <selection activeCell="L32" sqref="L32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8" t="s">
        <v>1072</v>
      </c>
    </row>
    <row r="3" spans="2:15">
      <c r="B3" s="781" t="s">
        <v>1069</v>
      </c>
      <c r="C3" s="10">
        <f>dc</f>
        <v>48</v>
      </c>
      <c r="D3" s="781" t="s">
        <v>2</v>
      </c>
    </row>
    <row r="4" spans="2:15">
      <c r="B4" s="781" t="s">
        <v>1070</v>
      </c>
      <c r="C4" s="10">
        <f>dto</f>
        <v>11.93934335108659</v>
      </c>
      <c r="D4" s="781" t="s">
        <v>2</v>
      </c>
    </row>
    <row r="5" spans="2:15">
      <c r="B5" s="781" t="s">
        <v>1071</v>
      </c>
      <c r="C5" s="10">
        <f>'Nozzle Design'!C11</f>
        <v>24.613586868522965</v>
      </c>
      <c r="D5" s="781" t="s">
        <v>2</v>
      </c>
    </row>
    <row r="6" spans="2:15">
      <c r="B6" s="781" t="s">
        <v>1073</v>
      </c>
      <c r="C6" s="4">
        <f>etac*tothe</f>
        <v>1582.4</v>
      </c>
      <c r="D6" s="781" t="s">
        <v>73</v>
      </c>
    </row>
    <row r="7" spans="2:15">
      <c r="B7" s="781" t="s">
        <v>1073</v>
      </c>
      <c r="C7">
        <f>CONVERT(C6,"K","C")</f>
        <v>1309.25</v>
      </c>
      <c r="D7" s="781" t="s">
        <v>66</v>
      </c>
    </row>
    <row r="8" spans="2:15">
      <c r="B8" s="781" t="s">
        <v>1074</v>
      </c>
      <c r="C8" s="10">
        <f>pmax</f>
        <v>1.0412519781472538</v>
      </c>
      <c r="D8" s="781" t="s">
        <v>87</v>
      </c>
    </row>
    <row r="9" spans="2:15">
      <c r="B9" s="781" t="s">
        <v>1075</v>
      </c>
    </row>
    <row r="10" spans="2:15">
      <c r="B10" s="781" t="s">
        <v>1076</v>
      </c>
      <c r="E10" s="10">
        <f>C5/2</f>
        <v>12.306793434261483</v>
      </c>
    </row>
    <row r="11" spans="2:15">
      <c r="B11" s="781" t="s">
        <v>1077</v>
      </c>
    </row>
    <row r="12" spans="2:15">
      <c r="B12" s="781" t="s">
        <v>1082</v>
      </c>
      <c r="C12">
        <f>k2ph</f>
        <v>1.133</v>
      </c>
    </row>
    <row r="13" spans="2:15">
      <c r="B13" s="781" t="s">
        <v>1083</v>
      </c>
      <c r="C13" s="10">
        <f>mef</f>
        <v>2.5616829820695148</v>
      </c>
      <c r="D13" s="781" t="s">
        <v>64</v>
      </c>
    </row>
    <row r="14" spans="2:15">
      <c r="B14" s="781" t="s">
        <v>1085</v>
      </c>
      <c r="C14" s="10">
        <f>(C4-C3)/1</f>
        <v>-36.060656648913408</v>
      </c>
      <c r="D14" s="781"/>
      <c r="O14">
        <v>2</v>
      </c>
    </row>
    <row r="15" spans="2:15">
      <c r="B15" s="781" t="s">
        <v>1086</v>
      </c>
      <c r="C15" s="42">
        <f>(C5-C4)/(C13-1)</f>
        <v>8.1157595126257256</v>
      </c>
      <c r="D15" s="781" t="s">
        <v>441</v>
      </c>
      <c r="E15">
        <f>C4-C15*1</f>
        <v>3.8235838384608645</v>
      </c>
    </row>
    <row r="16" spans="2:15">
      <c r="B16"/>
    </row>
    <row r="17" spans="2:19">
      <c r="B17" s="781" t="s">
        <v>1079</v>
      </c>
      <c r="C17" s="782">
        <v>0.05</v>
      </c>
      <c r="O17" s="781" t="s">
        <v>1100</v>
      </c>
      <c r="P17">
        <f>P18+I31</f>
        <v>1436.6299999999999</v>
      </c>
    </row>
    <row r="18" spans="2:19">
      <c r="B18" s="781" t="s">
        <v>1078</v>
      </c>
      <c r="C18" s="781" t="s">
        <v>1080</v>
      </c>
      <c r="D18" s="781" t="s">
        <v>1081</v>
      </c>
      <c r="E18" s="781" t="s">
        <v>1084</v>
      </c>
      <c r="O18" s="781" t="s">
        <v>1096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1.0412519781472538</v>
      </c>
      <c r="E19" s="40">
        <f>C3/2</f>
        <v>24</v>
      </c>
      <c r="O19" s="781" t="s">
        <v>1094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1.0397784711884628</v>
      </c>
      <c r="E20" s="40">
        <f>IF(B20&gt;1,(B20*$C$15+$C$4)/2,(B20*$C$14+$C$3)/2)</f>
        <v>23.098483583777163</v>
      </c>
      <c r="O20" s="781" t="s">
        <v>1095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1.0353719116051687</v>
      </c>
      <c r="E21" s="40">
        <f t="shared" ref="E21:E39" si="3">IF(B21&gt;1,(B21*$C$15+$C$4)/2,(B21*$C$14+$C$3)/2)</f>
        <v>22.19696716755433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1.0280739400502981</v>
      </c>
      <c r="E22" s="40">
        <f t="shared" si="3"/>
        <v>21.295450751331494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1.017953153341038</v>
      </c>
      <c r="E23" s="40">
        <f t="shared" si="3"/>
        <v>20.393934335108661</v>
      </c>
      <c r="G23" s="781" t="s">
        <v>1089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1.0051039205031627</v>
      </c>
      <c r="E24" s="40">
        <f t="shared" si="3"/>
        <v>19.492417918885824</v>
      </c>
      <c r="G24" s="781" t="s">
        <v>1087</v>
      </c>
      <c r="H24" s="781" t="s">
        <v>1090</v>
      </c>
      <c r="I24" s="781" t="s">
        <v>1099</v>
      </c>
      <c r="J24" s="781" t="s">
        <v>1104</v>
      </c>
      <c r="K24" s="781" t="s">
        <v>1097</v>
      </c>
      <c r="L24" s="781" t="s">
        <v>1088</v>
      </c>
      <c r="M24" s="781" t="s">
        <v>1098</v>
      </c>
      <c r="N24" s="781" t="s">
        <v>1091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0.98964476927924638</v>
      </c>
      <c r="E25" s="40">
        <f t="shared" si="3"/>
        <v>18.590901502662987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0.97171638519313797</v>
      </c>
      <c r="E26" s="40">
        <f t="shared" si="3"/>
        <v>17.689385086440154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0.95147927460490922</v>
      </c>
      <c r="E27" s="40">
        <f t="shared" si="3"/>
        <v>16.787868670217318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0.92911115069829986</v>
      </c>
      <c r="E28" s="40">
        <f t="shared" si="3"/>
        <v>15.886352253994485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0.90480410679484757</v>
      </c>
      <c r="E29" s="40">
        <f t="shared" si="3"/>
        <v>14.98483583777165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0.87876164465686746</v>
      </c>
      <c r="E30" s="40">
        <f t="shared" si="3"/>
        <v>14.083319421548813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0.85119562649352931</v>
      </c>
      <c r="E31" s="40">
        <f t="shared" si="3"/>
        <v>13.181803005325978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0.82232321828154165</v>
      </c>
      <c r="E32" s="40">
        <f t="shared" si="3"/>
        <v>12.280286589103142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0.79236388890210352</v>
      </c>
      <c r="E33" s="40">
        <f t="shared" si="3"/>
        <v>11.378770172880307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0.76153652470018007</v>
      </c>
      <c r="E34" s="40">
        <f t="shared" si="3"/>
        <v>10.47725375665747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0.73005671267190875</v>
      </c>
      <c r="E35" s="40">
        <f t="shared" si="3"/>
        <v>9.5757373404346335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0.69813423790448637</v>
      </c>
      <c r="E36" s="40">
        <f t="shared" si="3"/>
        <v>8.6742209242117987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0.66597083247780275</v>
      </c>
      <c r="E37" s="40">
        <f t="shared" si="3"/>
        <v>7.7727045079889621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0.63375820414283202</v>
      </c>
      <c r="E38" s="40">
        <f t="shared" si="3"/>
        <v>6.8711880917661254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0.60167636406270519</v>
      </c>
      <c r="E39" s="40">
        <f t="shared" si="3"/>
        <v>5.9696716755432924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0.56989226405794069</v>
      </c>
      <c r="E40" s="40">
        <f>IF(B40&gt;1,(B40*$C$15+$E$15)/2,(B40*$C$14+$C$3)/2)</f>
        <v>6.172565663358939</v>
      </c>
      <c r="F40">
        <f>(B40*$C$15+$E$15)</f>
        <v>12.345131326717878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0.53855874542067383</v>
      </c>
      <c r="E41" s="40">
        <f t="shared" ref="E41:E72" si="8">IF(B41&gt;1,(B41*$C$15+$E$15)/2,(B41*$C$14+$C$3)/2)</f>
        <v>6.3754596511745829</v>
      </c>
      <c r="F41">
        <f t="shared" ref="F41:F72" si="9">(B41*$C$15+$E$15)</f>
        <v>12.750919302349166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0.50781379369116997</v>
      </c>
      <c r="E42" s="40">
        <f t="shared" si="8"/>
        <v>6.578353638990226</v>
      </c>
      <c r="F42">
        <f t="shared" si="9"/>
        <v>13.156707277980452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0.47778008700969682</v>
      </c>
      <c r="E43" s="40">
        <f t="shared" si="8"/>
        <v>6.781247626805869</v>
      </c>
      <c r="F43">
        <f t="shared" si="9"/>
        <v>13.562495253611738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0.44856481990025932</v>
      </c>
      <c r="E44" s="40">
        <f t="shared" si="8"/>
        <v>6.984141614621513</v>
      </c>
      <c r="F44">
        <f t="shared" si="9"/>
        <v>13.968283229243026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0.420259779688756</v>
      </c>
      <c r="E45" s="40">
        <f t="shared" si="8"/>
        <v>7.187035602437156</v>
      </c>
      <c r="F45">
        <f t="shared" si="9"/>
        <v>14.374071204874312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0.39294164923523728</v>
      </c>
      <c r="E46" s="40">
        <f t="shared" si="8"/>
        <v>7.3899295902527991</v>
      </c>
      <c r="F46">
        <f t="shared" si="9"/>
        <v>14.779859180505598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0.36667250725118872</v>
      </c>
      <c r="E47" s="40">
        <f t="shared" si="8"/>
        <v>7.5928235780684421</v>
      </c>
      <c r="F47">
        <f t="shared" si="9"/>
        <v>15.185647156136884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0.34150049612213057</v>
      </c>
      <c r="E48" s="40">
        <f t="shared" si="8"/>
        <v>7.795717565884086</v>
      </c>
      <c r="F48">
        <f t="shared" si="9"/>
        <v>15.591435131768172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0.31746062677584569</v>
      </c>
      <c r="E49" s="40">
        <f t="shared" si="8"/>
        <v>7.9986115536997291</v>
      </c>
      <c r="F49">
        <f t="shared" si="9"/>
        <v>15.997223107399458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0.29457569061617161</v>
      </c>
      <c r="E50" s="40">
        <f t="shared" si="8"/>
        <v>8.2015055415153721</v>
      </c>
      <c r="F50">
        <f t="shared" si="9"/>
        <v>16.403011083030744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0.27285724975464476</v>
      </c>
      <c r="E51" s="40">
        <f t="shared" si="8"/>
        <v>8.4043995293310161</v>
      </c>
      <c r="F51">
        <f t="shared" si="9"/>
        <v>16.808799058662032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0.25230667858215783</v>
      </c>
      <c r="E52" s="40">
        <f t="shared" si="8"/>
        <v>8.6072935171466582</v>
      </c>
      <c r="F52">
        <f t="shared" si="9"/>
        <v>17.214587034293316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0.23291623199329387</v>
      </c>
      <c r="E53" s="40">
        <f t="shared" si="8"/>
        <v>8.8101875049623022</v>
      </c>
      <c r="F53">
        <f t="shared" si="9"/>
        <v>17.620375009924604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0.21467011817418435</v>
      </c>
      <c r="E54" s="40">
        <f t="shared" si="8"/>
        <v>9.0130814927779461</v>
      </c>
      <c r="F54">
        <f t="shared" si="9"/>
        <v>18.026162985555892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0.19754555666626122</v>
      </c>
      <c r="E55" s="40">
        <f t="shared" si="8"/>
        <v>9.2159754805935883</v>
      </c>
      <c r="F55">
        <f t="shared" si="9"/>
        <v>18.431950961187177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0.18151380531089073</v>
      </c>
      <c r="E56" s="40">
        <f t="shared" si="8"/>
        <v>9.4188694684092322</v>
      </c>
      <c r="F56">
        <f t="shared" si="9"/>
        <v>18.837738936818464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0.16654114256569563</v>
      </c>
      <c r="E57" s="40">
        <f t="shared" si="8"/>
        <v>9.6217634562248762</v>
      </c>
      <c r="F57">
        <f t="shared" si="9"/>
        <v>19.243526912449752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0.15258979448033505</v>
      </c>
      <c r="E58" s="40">
        <f t="shared" si="8"/>
        <v>9.8246574440405183</v>
      </c>
      <c r="F58">
        <f t="shared" si="9"/>
        <v>19.649314888081037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0.13961879826173637</v>
      </c>
      <c r="E59" s="40">
        <f t="shared" si="8"/>
        <v>10.02755143185616</v>
      </c>
      <c r="F59">
        <f t="shared" si="9"/>
        <v>20.055102863712321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0.12758479679625145</v>
      </c>
      <c r="E60" s="40">
        <f t="shared" si="8"/>
        <v>10.230445419671803</v>
      </c>
      <c r="F60">
        <f t="shared" si="9"/>
        <v>20.460890839343605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0.11644276069391346</v>
      </c>
      <c r="E61" s="40">
        <f t="shared" si="8"/>
        <v>10.433339407487445</v>
      </c>
      <c r="F61">
        <f t="shared" si="9"/>
        <v>20.86667881497489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0.10614663635642649</v>
      </c>
      <c r="E62" s="40">
        <f t="shared" si="8"/>
        <v>10.636233395303087</v>
      </c>
      <c r="F62">
        <f t="shared" si="9"/>
        <v>21.272466790606174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9.6649920236218559E-2</v>
      </c>
      <c r="E63" s="40">
        <f t="shared" si="8"/>
        <v>10.839127383118733</v>
      </c>
      <c r="F63">
        <f t="shared" si="9"/>
        <v>21.678254766237465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8.7906160849345272E-2</v>
      </c>
      <c r="E64" s="40">
        <f t="shared" si="8"/>
        <v>11.042021370934375</v>
      </c>
      <c r="F64">
        <f t="shared" si="9"/>
        <v>22.08404274186875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7.9869391239038523E-2</v>
      </c>
      <c r="E65" s="40">
        <f t="shared" si="8"/>
        <v>11.244915358750017</v>
      </c>
      <c r="F65">
        <f t="shared" si="9"/>
        <v>22.489830717500034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7.249449547434797E-2</v>
      </c>
      <c r="E66" s="40">
        <f t="shared" si="8"/>
        <v>11.447809346565659</v>
      </c>
      <c r="F66">
        <f t="shared" si="9"/>
        <v>22.895618693131318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6.5737513429407549E-2</v>
      </c>
      <c r="E67" s="40">
        <f t="shared" si="8"/>
        <v>11.650703334381301</v>
      </c>
      <c r="F67">
        <f t="shared" si="9"/>
        <v>23.301406668762603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5.9555888546228904E-2</v>
      </c>
      <c r="E68" s="40">
        <f t="shared" si="8"/>
        <v>11.853597322196944</v>
      </c>
      <c r="F68">
        <f t="shared" si="9"/>
        <v>23.707194644393887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5.3908663562153757E-2</v>
      </c>
      <c r="E69" s="40">
        <f t="shared" si="8"/>
        <v>12.056491310012586</v>
      </c>
      <c r="F69">
        <f t="shared" si="9"/>
        <v>24.112982620025171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4.8756629307340128E-2</v>
      </c>
      <c r="E70" s="40">
        <f t="shared" si="8"/>
        <v>12.259385297828228</v>
      </c>
      <c r="F70">
        <f t="shared" si="9"/>
        <v>24.518770595656456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4.4062431672722162E-2</v>
      </c>
      <c r="E71" s="40">
        <f t="shared" si="8"/>
        <v>12.46227928564387</v>
      </c>
      <c r="F71">
        <f t="shared" si="9"/>
        <v>24.92455857128774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3.9790641738450039E-2</v>
      </c>
      <c r="E72" s="40">
        <f t="shared" si="8"/>
        <v>12.665173273459512</v>
      </c>
      <c r="F72">
        <f t="shared" si="9"/>
        <v>25.330346546919024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 ht="13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5.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 ht="13">
      <c r="B43" s="601" t="s">
        <v>818</v>
      </c>
    </row>
    <row r="46" spans="2:12" ht="13">
      <c r="B46" s="602" t="s">
        <v>819</v>
      </c>
    </row>
    <row r="47" spans="2:12" ht="15.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 ht="13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 ht="13">
      <c r="B80" s="129" t="s">
        <v>871</v>
      </c>
    </row>
    <row r="81" spans="2:3" ht="1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 ht="1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 ht="13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 ht="13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 ht="13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 ht="13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 ht="13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 ht="13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 ht="13">
      <c r="B273" s="634" t="s">
        <v>995</v>
      </c>
    </row>
    <row r="274" spans="2:2" ht="13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 ht="13">
      <c r="B280" s="634" t="s">
        <v>1001</v>
      </c>
    </row>
    <row r="281" spans="2:2" ht="13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8" t="s">
        <v>925</v>
      </c>
    </row>
    <row r="3" spans="2:21">
      <c r="D3" s="719"/>
    </row>
    <row r="4" spans="2:21" ht="13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 ht="13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 ht="13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 ht="13">
      <c r="B14" s="720" t="s">
        <v>944</v>
      </c>
      <c r="C14" s="721">
        <v>310</v>
      </c>
      <c r="D14" s="634" t="s">
        <v>945</v>
      </c>
      <c r="E14" t="s">
        <v>820</v>
      </c>
    </row>
    <row r="15" spans="2:21" ht="13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 ht="13">
      <c r="B16" s="2" t="s">
        <v>947</v>
      </c>
      <c r="C16" s="721">
        <v>9.9</v>
      </c>
      <c r="D16" s="634" t="s">
        <v>948</v>
      </c>
      <c r="E16" t="s">
        <v>949</v>
      </c>
    </row>
    <row r="17" spans="2:21" ht="13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5">
      <c r="B24" s="731" t="s">
        <v>958</v>
      </c>
      <c r="C24" s="732">
        <f>2*t*fty*1000/do/s</f>
        <v>584.05797101449286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5">
      <c r="B25" s="731" t="s">
        <v>961</v>
      </c>
      <c r="C25" s="732">
        <f>2*t*fty*1000/do*b</f>
        <v>1384.6318248022963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 ht="13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 ht="13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 ht="13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5">
      <c r="B30" s="739" t="s">
        <v>965</v>
      </c>
      <c r="C30" s="740">
        <f>2*py*(do/2)^2/e/10^6/t*(1-nu/2)</f>
        <v>0.8066262626262628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5">
      <c r="B31" s="739" t="s">
        <v>968</v>
      </c>
      <c r="C31" s="740">
        <f>PI()*deltad</f>
        <v>2.5340911408592581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 ht="13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 ht="13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 ht="13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19" zoomScale="110" zoomScaleNormal="110" workbookViewId="0">
      <selection activeCell="L7" sqref="L7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>Chorrillo V1 K1284 118sec</v>
      </c>
      <c r="C7" s="197"/>
      <c r="D7" s="195"/>
      <c r="E7" s="163"/>
    </row>
    <row r="8" spans="2:5" ht="13">
      <c r="B8" s="198" t="str">
        <f>'Data and Kn'!C7</f>
        <v>Motor design for Promesa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0.22048627625557526</v>
      </c>
      <c r="E9" s="163" t="s">
        <v>28</v>
      </c>
    </row>
    <row r="10" spans="2:5" ht="13">
      <c r="B10" s="164"/>
      <c r="C10" s="165"/>
      <c r="D10" s="166">
        <f>D9/0.4536</f>
        <v>0.48608085594262623</v>
      </c>
      <c r="E10" s="167" t="s">
        <v>337</v>
      </c>
    </row>
    <row r="11" spans="2:5" ht="13">
      <c r="B11" s="160"/>
      <c r="C11" s="161" t="s">
        <v>176</v>
      </c>
      <c r="D11" s="168">
        <f>itot</f>
        <v>220.79842481516852</v>
      </c>
      <c r="E11" s="163" t="s">
        <v>174</v>
      </c>
    </row>
    <row r="12" spans="2:5" ht="13">
      <c r="B12" s="164"/>
      <c r="C12" s="165"/>
      <c r="D12" s="169">
        <f>D11/4.448</f>
        <v>49.639933636503706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121.42076414523076</v>
      </c>
      <c r="E13" s="163" t="s">
        <v>168</v>
      </c>
    </row>
    <row r="14" spans="2:5" ht="13">
      <c r="B14" s="164"/>
      <c r="C14" s="170"/>
      <c r="D14" s="169">
        <f>Performance!P22</f>
        <v>27.296606300353123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1.8184568872509534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102.1227542157679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H</v>
      </c>
      <c r="E17" s="201">
        <f>Performance!K22</f>
        <v>121.42076414523076</v>
      </c>
    </row>
    <row r="19" spans="2:14" ht="13">
      <c r="B19" s="815" t="s">
        <v>349</v>
      </c>
      <c r="C19" s="816"/>
      <c r="D19" s="816"/>
      <c r="E19" s="817"/>
    </row>
    <row r="20" spans="2:14" ht="13">
      <c r="B20" s="188" t="s">
        <v>348</v>
      </c>
      <c r="C20" s="189">
        <f>N47</f>
        <v>8.8583940801708352E-2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0.10444842000455568</v>
      </c>
      <c r="D25" s="186">
        <f>Performance!J70</f>
        <v>103.33584653766222</v>
      </c>
      <c r="E25" s="187">
        <f>Performance!K70</f>
        <v>23.230935330619626</v>
      </c>
      <c r="N25" s="322">
        <f t="shared" ref="N25:N46" si="0">C25-C24</f>
        <v>0.10444842000455568</v>
      </c>
    </row>
    <row r="26" spans="2:14">
      <c r="B26" s="184">
        <f t="shared" ref="B26:B45" si="1">B25+1</f>
        <v>3</v>
      </c>
      <c r="C26" s="185">
        <f>Performance!L71</f>
        <v>0.10668409480671656</v>
      </c>
      <c r="D26" s="186">
        <f>Performance!J71</f>
        <v>103.59288831357564</v>
      </c>
      <c r="E26" s="187">
        <f>Performance!K71</f>
        <v>23.288720901392843</v>
      </c>
      <c r="N26" s="322">
        <f t="shared" si="0"/>
        <v>2.2356748021608863E-3</v>
      </c>
    </row>
    <row r="27" spans="2:14">
      <c r="B27" s="184">
        <f t="shared" si="1"/>
        <v>4</v>
      </c>
      <c r="C27" s="185">
        <f>Performance!L112</f>
        <v>0.19752019224819481</v>
      </c>
      <c r="D27" s="186">
        <f>Performance!J112</f>
        <v>109.62220402825031</v>
      </c>
      <c r="E27" s="187">
        <f>Performance!K112</f>
        <v>24.644171581370063</v>
      </c>
      <c r="N27" s="323">
        <f t="shared" si="0"/>
        <v>9.0836097441478247E-2</v>
      </c>
    </row>
    <row r="28" spans="2:14">
      <c r="B28" s="184">
        <f t="shared" si="1"/>
        <v>5</v>
      </c>
      <c r="C28" s="185">
        <f>Performance!L154</f>
        <v>0.2894630621261442</v>
      </c>
      <c r="D28" s="186">
        <f>Performance!J154</f>
        <v>114.04221309553405</v>
      </c>
      <c r="E28" s="187">
        <f>Performance!K154</f>
        <v>25.63783397678478</v>
      </c>
      <c r="N28" s="323">
        <f t="shared" si="0"/>
        <v>9.194286987794939E-2</v>
      </c>
    </row>
    <row r="29" spans="2:14">
      <c r="B29" s="184">
        <f t="shared" si="1"/>
        <v>6</v>
      </c>
      <c r="C29" s="185">
        <f>Performance!L196</f>
        <v>0.38050072809725344</v>
      </c>
      <c r="D29" s="186">
        <f>Performance!J196</f>
        <v>118.02934889617086</v>
      </c>
      <c r="E29" s="187">
        <f>Performance!K196</f>
        <v>26.534182117748944</v>
      </c>
      <c r="N29" s="323">
        <f t="shared" si="0"/>
        <v>9.1037665971109238E-2</v>
      </c>
    </row>
    <row r="30" spans="2:14">
      <c r="B30" s="184">
        <f t="shared" si="1"/>
        <v>7</v>
      </c>
      <c r="C30" s="185">
        <f>Performance!L238</f>
        <v>0.47075699709831903</v>
      </c>
      <c r="D30" s="186">
        <f>Performance!J238</f>
        <v>121.59260597394928</v>
      </c>
      <c r="E30" s="187">
        <f>Performance!K238</f>
        <v>27.335238067971151</v>
      </c>
      <c r="N30" s="323">
        <f t="shared" si="0"/>
        <v>9.0256269001065592E-2</v>
      </c>
    </row>
    <row r="31" spans="2:14">
      <c r="B31" s="184">
        <f t="shared" si="1"/>
        <v>8</v>
      </c>
      <c r="C31" s="185">
        <f>Performance!L280</f>
        <v>0.56034557749497194</v>
      </c>
      <c r="D31" s="186">
        <f>Performance!J280</f>
        <v>124.71520986639518</v>
      </c>
      <c r="E31" s="187">
        <f>Performance!K280</f>
        <v>28.037230759946763</v>
      </c>
      <c r="N31" s="323">
        <f t="shared" si="0"/>
        <v>8.9588580396652906E-2</v>
      </c>
    </row>
    <row r="32" spans="2:14">
      <c r="B32" s="184">
        <f t="shared" si="1"/>
        <v>9</v>
      </c>
      <c r="C32" s="185">
        <f>Performance!L322</f>
        <v>0.64937326959018793</v>
      </c>
      <c r="D32" s="186">
        <f>Performance!J322</f>
        <v>127.38221832457043</v>
      </c>
      <c r="E32" s="187">
        <f>Performance!K322</f>
        <v>28.63680102616124</v>
      </c>
      <c r="N32" s="323">
        <f t="shared" si="0"/>
        <v>8.9027692095215993E-2</v>
      </c>
    </row>
    <row r="33" spans="2:14">
      <c r="B33" s="184">
        <f t="shared" si="1"/>
        <v>10</v>
      </c>
      <c r="C33" s="185">
        <f>Performance!L364</f>
        <v>0.73794130561760252</v>
      </c>
      <c r="D33" s="186">
        <f>Performance!J364</f>
        <v>129.58103310113572</v>
      </c>
      <c r="E33" s="187">
        <f>Performance!K364</f>
        <v>29.131116654182751</v>
      </c>
      <c r="N33" s="323">
        <f t="shared" si="0"/>
        <v>8.8568036027414587E-2</v>
      </c>
    </row>
    <row r="34" spans="2:14">
      <c r="B34" s="184">
        <f t="shared" si="1"/>
        <v>11</v>
      </c>
      <c r="C34" s="185">
        <f>Performance!L406</f>
        <v>0.82614649851085475</v>
      </c>
      <c r="D34" s="186">
        <f>Performance!J406</f>
        <v>131.30134381723508</v>
      </c>
      <c r="E34" s="187">
        <f>Performance!K406</f>
        <v>29.51785976737446</v>
      </c>
      <c r="N34" s="323">
        <f t="shared" si="0"/>
        <v>8.8205192893252238E-2</v>
      </c>
    </row>
    <row r="35" spans="2:14">
      <c r="B35" s="184">
        <f t="shared" si="1"/>
        <v>12</v>
      </c>
      <c r="C35" s="185">
        <f>Performance!L448</f>
        <v>0.914082270490994</v>
      </c>
      <c r="D35" s="186">
        <f>Performance!J448</f>
        <v>132.53507320487992</v>
      </c>
      <c r="E35" s="187">
        <f>Performance!K448</f>
        <v>29.795214514832949</v>
      </c>
      <c r="N35" s="323">
        <f t="shared" si="0"/>
        <v>8.7935771980139243E-2</v>
      </c>
    </row>
    <row r="36" spans="2:14">
      <c r="B36" s="184">
        <f t="shared" si="1"/>
        <v>13</v>
      </c>
      <c r="C36" s="185">
        <f>Performance!L490</f>
        <v>1.0018395931460462</v>
      </c>
      <c r="D36" s="186">
        <f>Performance!J490</f>
        <v>133.27633602050381</v>
      </c>
      <c r="E36" s="187">
        <f>Performance!K490</f>
        <v>29.961857834743</v>
      </c>
      <c r="N36" s="323">
        <f t="shared" si="0"/>
        <v>8.7757322655052206E-2</v>
      </c>
    </row>
    <row r="37" spans="2:14">
      <c r="B37" s="184">
        <f t="shared" si="1"/>
        <v>14</v>
      </c>
      <c r="C37" s="185">
        <f>Performance!L532</f>
        <v>1.0895078654153409</v>
      </c>
      <c r="D37" s="186">
        <f>Performance!J532</f>
        <v>133.52141126526692</v>
      </c>
      <c r="E37" s="187">
        <f>Performance!K532</f>
        <v>30.016953209223264</v>
      </c>
      <c r="N37" s="323">
        <f t="shared" si="0"/>
        <v>8.7668272269294745E-2</v>
      </c>
    </row>
    <row r="38" spans="2:14">
      <c r="B38" s="184">
        <f t="shared" si="1"/>
        <v>15</v>
      </c>
      <c r="C38" s="185">
        <f>Performance!L574</f>
        <v>1.1771757528117721</v>
      </c>
      <c r="D38" s="186">
        <f>Performance!J574</f>
        <v>133.26872727061127</v>
      </c>
      <c r="E38" s="187">
        <f>Performance!K574</f>
        <v>29.960147311409393</v>
      </c>
      <c r="N38" s="323">
        <f t="shared" si="0"/>
        <v>8.7667887396431166E-2</v>
      </c>
    </row>
    <row r="39" spans="2:14">
      <c r="B39" s="184">
        <f t="shared" si="1"/>
        <v>16</v>
      </c>
      <c r="C39" s="185">
        <f>Performance!L616</f>
        <v>1.2649320093581959</v>
      </c>
      <c r="D39" s="186">
        <f>Performance!J616</f>
        <v>132.51885943070434</v>
      </c>
      <c r="E39" s="187">
        <f>Performance!K616</f>
        <v>29.791569495684623</v>
      </c>
      <c r="N39" s="323">
        <f t="shared" si="0"/>
        <v>8.7756256546423828E-2</v>
      </c>
    </row>
    <row r="40" spans="2:14">
      <c r="B40" s="184">
        <f t="shared" si="1"/>
        <v>17</v>
      </c>
      <c r="C40" s="185">
        <f>Performance!L658</f>
        <v>1.3528663029174233</v>
      </c>
      <c r="D40" s="186">
        <f>Performance!J658</f>
        <v>131.27454058893397</v>
      </c>
      <c r="E40" s="187">
        <f>Performance!K658</f>
        <v>29.511834132668039</v>
      </c>
      <c r="N40" s="323">
        <f t="shared" si="0"/>
        <v>8.7934293559227328E-2</v>
      </c>
    </row>
    <row r="41" spans="2:14">
      <c r="B41" s="184">
        <f t="shared" si="1"/>
        <v>18</v>
      </c>
      <c r="C41" s="185">
        <f>Performance!L700</f>
        <v>1.4410700647982717</v>
      </c>
      <c r="D41" s="186">
        <f>Performance!J700</f>
        <v>129.54068431345149</v>
      </c>
      <c r="E41" s="187">
        <f>Performance!K700</f>
        <v>29.122045841790275</v>
      </c>
      <c r="N41" s="323">
        <f t="shared" si="0"/>
        <v>8.8203761880848441E-2</v>
      </c>
    </row>
    <row r="42" spans="2:14">
      <c r="B42" s="184">
        <f t="shared" si="1"/>
        <v>19</v>
      </c>
      <c r="C42" s="185">
        <f>Performance!L742</f>
        <v>1.5296373857414414</v>
      </c>
      <c r="D42" s="186">
        <f>Performance!J742</f>
        <v>127.32442153376785</v>
      </c>
      <c r="E42" s="187">
        <f>Performance!K742</f>
        <v>28.623807727567971</v>
      </c>
      <c r="N42" s="323">
        <f t="shared" si="0"/>
        <v>8.8567320943169658E-2</v>
      </c>
    </row>
    <row r="43" spans="2:14">
      <c r="B43" s="184">
        <f t="shared" si="1"/>
        <v>20</v>
      </c>
      <c r="C43" s="185">
        <f>Performance!L784</f>
        <v>1.6186659827276677</v>
      </c>
      <c r="D43" s="186">
        <f>Performance!J784</f>
        <v>124.63515126565889</v>
      </c>
      <c r="E43" s="187">
        <f>Performance!K784</f>
        <v>28.019232783071555</v>
      </c>
      <c r="N43" s="323">
        <f t="shared" si="0"/>
        <v>8.9028596986226338E-2</v>
      </c>
    </row>
    <row r="44" spans="2:14">
      <c r="B44" s="184">
        <f t="shared" si="1"/>
        <v>21</v>
      </c>
      <c r="C44" s="185">
        <f>Performance!L826</f>
        <v>1.7082582646985851</v>
      </c>
      <c r="D44" s="186">
        <f>Performance!J826</f>
        <v>121.48460643332642</v>
      </c>
      <c r="E44" s="187">
        <f>Performance!K826</f>
        <v>27.310958687407584</v>
      </c>
      <c r="N44" s="323">
        <f t="shared" si="0"/>
        <v>8.9592281970917398E-2</v>
      </c>
    </row>
    <row r="45" spans="2:14">
      <c r="B45" s="184">
        <f t="shared" si="1"/>
        <v>22</v>
      </c>
      <c r="C45" s="185">
        <f>Performance!L868</f>
        <v>1.7897789700391755</v>
      </c>
      <c r="D45" s="186">
        <f>Performance!J868</f>
        <v>92.940757903751219</v>
      </c>
      <c r="E45" s="187">
        <f>Performance!K868</f>
        <v>20.894015085596696</v>
      </c>
      <c r="N45" s="323">
        <f t="shared" si="0"/>
        <v>8.1520705340590416E-2</v>
      </c>
    </row>
    <row r="46" spans="2:14">
      <c r="B46" s="184">
        <v>23</v>
      </c>
      <c r="C46" s="185">
        <f>Performance!L910</f>
        <v>1.8191563486463627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 ht="13">
      <c r="N47" s="324">
        <f>AVERAGE(N27:N45)</f>
        <v>8.8583940801708352E-2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18" t="s">
        <v>59</v>
      </c>
      <c r="D3" s="819"/>
      <c r="E3" s="819"/>
      <c r="F3" s="820"/>
    </row>
    <row r="4" spans="1:8" ht="14">
      <c r="C4" s="365" t="s">
        <v>60</v>
      </c>
      <c r="D4" s="821" t="s">
        <v>61</v>
      </c>
      <c r="E4" s="822"/>
      <c r="F4" s="823"/>
    </row>
    <row r="5" spans="1:8" ht="14">
      <c r="C5" s="366"/>
      <c r="D5" s="824" t="s">
        <v>62</v>
      </c>
      <c r="E5" s="825"/>
      <c r="F5" s="826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27" t="s">
        <v>135</v>
      </c>
      <c r="C6" s="828"/>
      <c r="D6" s="828"/>
      <c r="E6" s="828"/>
      <c r="F6" s="828"/>
      <c r="G6" s="828"/>
      <c r="H6" s="828"/>
      <c r="I6" s="828"/>
      <c r="J6" s="828"/>
      <c r="K6" s="828"/>
      <c r="L6" s="829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FFC000"/>
  </sheetPr>
  <dimension ref="B2:AJ107"/>
  <sheetViews>
    <sheetView showGridLines="0" zoomScale="70" zoomScaleNormal="70" workbookViewId="0">
      <selection activeCell="P40" sqref="P4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38" t="s">
        <v>365</v>
      </c>
      <c r="C5" s="839"/>
      <c r="D5" s="839"/>
      <c r="E5" s="839"/>
      <c r="F5" s="839"/>
      <c r="G5" s="839"/>
      <c r="H5" s="839"/>
      <c r="I5" s="839"/>
      <c r="J5" s="839"/>
      <c r="K5" s="840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3"/>
      <c r="C6" s="833"/>
      <c r="D6" s="833"/>
      <c r="E6" s="25" t="s">
        <v>80</v>
      </c>
      <c r="F6" s="25" t="s">
        <v>81</v>
      </c>
      <c r="G6" s="833"/>
      <c r="H6" s="833"/>
      <c r="I6" s="833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34" t="s">
        <v>82</v>
      </c>
      <c r="C7" s="834"/>
      <c r="D7" s="834"/>
      <c r="E7" s="834" t="s">
        <v>83</v>
      </c>
      <c r="F7" s="834"/>
      <c r="G7" s="834" t="s">
        <v>84</v>
      </c>
      <c r="H7" s="834"/>
      <c r="I7" s="834"/>
      <c r="J7" s="834" t="s">
        <v>85</v>
      </c>
      <c r="K7" s="834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30" t="s">
        <v>401</v>
      </c>
      <c r="C16" s="831"/>
      <c r="D16" s="831"/>
      <c r="E16" s="831"/>
      <c r="F16" s="831"/>
      <c r="G16" s="831"/>
      <c r="H16" s="831"/>
      <c r="I16" s="831"/>
      <c r="J16" s="831"/>
      <c r="K16" s="832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3"/>
      <c r="C17" s="833"/>
      <c r="D17" s="833"/>
      <c r="E17" s="25" t="s">
        <v>80</v>
      </c>
      <c r="F17" s="25" t="s">
        <v>81</v>
      </c>
      <c r="G17" s="833"/>
      <c r="H17" s="833"/>
      <c r="I17" s="833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34" t="s">
        <v>82</v>
      </c>
      <c r="C18" s="834"/>
      <c r="D18" s="834"/>
      <c r="E18" s="834" t="s">
        <v>83</v>
      </c>
      <c r="F18" s="834"/>
      <c r="G18" s="835" t="s">
        <v>84</v>
      </c>
      <c r="H18" s="836"/>
      <c r="I18" s="837"/>
      <c r="J18" s="835" t="s">
        <v>85</v>
      </c>
      <c r="K18" s="837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30" t="s">
        <v>475</v>
      </c>
      <c r="C25" s="831"/>
      <c r="D25" s="831"/>
      <c r="E25" s="831"/>
      <c r="F25" s="831"/>
      <c r="G25" s="831"/>
      <c r="H25" s="831"/>
      <c r="I25" s="831"/>
      <c r="J25" s="831"/>
      <c r="K25" s="832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3"/>
      <c r="C26" s="833"/>
      <c r="D26" s="833"/>
      <c r="E26" s="25" t="s">
        <v>80</v>
      </c>
      <c r="F26" s="25" t="s">
        <v>81</v>
      </c>
      <c r="G26" s="833"/>
      <c r="H26" s="833"/>
      <c r="I26" s="833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34" t="s">
        <v>82</v>
      </c>
      <c r="C27" s="834"/>
      <c r="D27" s="834"/>
      <c r="E27" s="834" t="s">
        <v>83</v>
      </c>
      <c r="F27" s="834"/>
      <c r="G27" s="835" t="s">
        <v>84</v>
      </c>
      <c r="H27" s="836"/>
      <c r="I27" s="837"/>
      <c r="J27" s="835" t="s">
        <v>85</v>
      </c>
      <c r="K27" s="837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30" t="s">
        <v>366</v>
      </c>
      <c r="C30" s="831"/>
      <c r="D30" s="831"/>
      <c r="E30" s="831"/>
      <c r="F30" s="831"/>
      <c r="G30" s="831"/>
      <c r="H30" s="831"/>
      <c r="I30" s="831"/>
      <c r="J30" s="831"/>
      <c r="K30" s="832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3"/>
      <c r="C31" s="833"/>
      <c r="D31" s="833"/>
      <c r="E31" s="25" t="s">
        <v>80</v>
      </c>
      <c r="F31" s="25" t="s">
        <v>81</v>
      </c>
      <c r="G31" s="833"/>
      <c r="H31" s="833"/>
      <c r="I31" s="833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34" t="s">
        <v>82</v>
      </c>
      <c r="C32" s="834"/>
      <c r="D32" s="834"/>
      <c r="E32" s="834" t="s">
        <v>83</v>
      </c>
      <c r="F32" s="834"/>
      <c r="G32" s="835" t="s">
        <v>84</v>
      </c>
      <c r="H32" s="836"/>
      <c r="I32" s="837"/>
      <c r="J32" s="835" t="s">
        <v>85</v>
      </c>
      <c r="K32" s="837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30" t="s">
        <v>476</v>
      </c>
      <c r="C48" s="831"/>
      <c r="D48" s="831"/>
      <c r="E48" s="831"/>
      <c r="F48" s="831"/>
      <c r="G48" s="831"/>
      <c r="H48" s="831"/>
      <c r="I48" s="831"/>
      <c r="J48" s="831"/>
      <c r="K48" s="832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30"/>
      <c r="C49" s="831"/>
      <c r="D49" s="831"/>
      <c r="E49" s="831"/>
      <c r="F49" s="831"/>
      <c r="G49" s="831"/>
      <c r="H49" s="831"/>
      <c r="I49" s="831"/>
      <c r="J49" s="831"/>
      <c r="K49" s="832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41"/>
      <c r="C50" s="842"/>
      <c r="D50" s="843"/>
      <c r="E50" s="25" t="s">
        <v>80</v>
      </c>
      <c r="F50" s="25" t="s">
        <v>81</v>
      </c>
      <c r="G50" s="841"/>
      <c r="H50" s="842"/>
      <c r="I50" s="843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35" t="s">
        <v>82</v>
      </c>
      <c r="C51" s="836"/>
      <c r="D51" s="837"/>
      <c r="E51" s="835" t="s">
        <v>83</v>
      </c>
      <c r="F51" s="837"/>
      <c r="G51" s="835" t="s">
        <v>84</v>
      </c>
      <c r="H51" s="836"/>
      <c r="I51" s="837"/>
      <c r="J51" s="835" t="s">
        <v>85</v>
      </c>
      <c r="K51" s="837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30" t="s">
        <v>519</v>
      </c>
      <c r="C54" s="831"/>
      <c r="D54" s="831"/>
      <c r="E54" s="831"/>
      <c r="F54" s="831"/>
      <c r="G54" s="831"/>
      <c r="H54" s="831"/>
      <c r="I54" s="831"/>
      <c r="J54" s="831"/>
      <c r="K54" s="832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30"/>
      <c r="C55" s="831"/>
      <c r="D55" s="831"/>
      <c r="E55" s="831"/>
      <c r="F55" s="831"/>
      <c r="G55" s="831"/>
      <c r="H55" s="831"/>
      <c r="I55" s="831"/>
      <c r="J55" s="831"/>
      <c r="K55" s="832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41"/>
      <c r="C56" s="842"/>
      <c r="D56" s="843"/>
      <c r="E56" s="25" t="s">
        <v>80</v>
      </c>
      <c r="F56" s="25" t="s">
        <v>81</v>
      </c>
      <c r="G56" s="841"/>
      <c r="H56" s="842"/>
      <c r="I56" s="843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35" t="s">
        <v>82</v>
      </c>
      <c r="C57" s="836"/>
      <c r="D57" s="837"/>
      <c r="E57" s="835" t="s">
        <v>83</v>
      </c>
      <c r="F57" s="837"/>
      <c r="G57" s="835" t="s">
        <v>84</v>
      </c>
      <c r="H57" s="836"/>
      <c r="I57" s="837"/>
      <c r="J57" s="835" t="s">
        <v>85</v>
      </c>
      <c r="K57" s="837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30" t="s">
        <v>535</v>
      </c>
      <c r="C60" s="831"/>
      <c r="D60" s="831"/>
      <c r="E60" s="831"/>
      <c r="F60" s="831"/>
      <c r="G60" s="831"/>
      <c r="H60" s="831"/>
      <c r="I60" s="831"/>
      <c r="J60" s="831"/>
      <c r="K60" s="832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30"/>
      <c r="C61" s="831"/>
      <c r="D61" s="831"/>
      <c r="E61" s="831"/>
      <c r="F61" s="831"/>
      <c r="G61" s="831"/>
      <c r="H61" s="831"/>
      <c r="I61" s="831"/>
      <c r="J61" s="831"/>
      <c r="K61" s="832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41"/>
      <c r="C62" s="842"/>
      <c r="D62" s="843"/>
      <c r="E62" s="25" t="s">
        <v>80</v>
      </c>
      <c r="F62" s="25" t="s">
        <v>81</v>
      </c>
      <c r="G62" s="841"/>
      <c r="H62" s="842"/>
      <c r="I62" s="843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35" t="s">
        <v>82</v>
      </c>
      <c r="C63" s="836"/>
      <c r="D63" s="837"/>
      <c r="E63" s="835" t="s">
        <v>83</v>
      </c>
      <c r="F63" s="837"/>
      <c r="G63" s="835" t="s">
        <v>84</v>
      </c>
      <c r="H63" s="836"/>
      <c r="I63" s="837"/>
      <c r="J63" s="835" t="s">
        <v>85</v>
      </c>
      <c r="K63" s="837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44" t="s">
        <v>231</v>
      </c>
      <c r="C5" s="845"/>
      <c r="D5" s="845"/>
      <c r="E5" s="845"/>
      <c r="F5" s="845"/>
      <c r="H5" s="845" t="s">
        <v>232</v>
      </c>
      <c r="I5" s="845"/>
      <c r="J5" s="845"/>
      <c r="K5" s="845"/>
      <c r="L5" s="846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158</vt:i4>
      </vt:variant>
    </vt:vector>
  </HeadingPairs>
  <TitlesOfParts>
    <vt:vector size="177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2025-11-09T04:14:09Z</dcterms:modified>
</cp:coreProperties>
</file>