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00 Leonardo\00 REPOSITORIOS\The-thermal-repository\PFlammam - Lucia V1 rev3\"/>
    </mc:Choice>
  </mc:AlternateContent>
  <xr:revisionPtr revIDLastSave="0" documentId="13_ncr:1_{8BB6ADF0-349C-46F1-8A57-9D36C0144D46}" xr6:coauthVersionLast="47" xr6:coauthVersionMax="47" xr10:uidLastSave="{00000000-0000-0000-0000-000000000000}"/>
  <bookViews>
    <workbookView xWindow="-108" yWindow="-108" windowWidth="23256" windowHeight="12456" tabRatio="832" firstSheet="1" activeTab="2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Mechanical Joints" sheetId="19" r:id="rId9"/>
    <sheet name="O-ring Sealant" sheetId="20" r:id="rId10"/>
    <sheet name="Nozzle Parameters" sheetId="18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FoN1">'Heat Transfer'!$C$31</definedName>
    <definedName name="_FoN2">'Heat Transfer'!$C$32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Joints'!$C$54</definedName>
    <definedName name="Sf_shearFailureBolts">'Mechanical Joints'!$C$58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" i="15" l="1"/>
  <c r="C98" i="15"/>
  <c r="C101" i="15"/>
  <c r="M117" i="15"/>
  <c r="M118" i="15" s="1"/>
  <c r="M116" i="15"/>
  <c r="C100" i="15"/>
  <c r="C99" i="15"/>
  <c r="C95" i="15"/>
  <c r="C96" i="15"/>
  <c r="C94" i="15"/>
  <c r="M72" i="15"/>
  <c r="D16" i="19"/>
  <c r="C50" i="19"/>
  <c r="C57" i="19"/>
  <c r="C23" i="19"/>
  <c r="C51" i="19"/>
  <c r="C63" i="19" s="1"/>
  <c r="C52" i="19"/>
  <c r="D18" i="19"/>
  <c r="C22" i="19"/>
  <c r="C21" i="19"/>
  <c r="C20" i="19"/>
  <c r="C19" i="19"/>
  <c r="C10" i="19"/>
  <c r="M114" i="15"/>
  <c r="M123" i="15" s="1"/>
  <c r="M124" i="15" s="1"/>
  <c r="P117" i="15"/>
  <c r="P118" i="15" s="1"/>
  <c r="P116" i="15"/>
  <c r="P108" i="15"/>
  <c r="P107" i="15"/>
  <c r="P114" i="15" s="1"/>
  <c r="M102" i="15"/>
  <c r="M135" i="15" s="1"/>
  <c r="M137" i="15" s="1"/>
  <c r="O153" i="15"/>
  <c r="P153" i="15" s="1"/>
  <c r="O154" i="15"/>
  <c r="P154" i="15" s="1"/>
  <c r="P159" i="15"/>
  <c r="Q159" i="15" s="1"/>
  <c r="J26" i="18"/>
  <c r="K26" i="18" s="1"/>
  <c r="L26" i="18" s="1"/>
  <c r="J27" i="18"/>
  <c r="K27" i="18"/>
  <c r="L27" i="18" s="1"/>
  <c r="J28" i="18"/>
  <c r="K28" i="18"/>
  <c r="J29" i="18"/>
  <c r="K29" i="18"/>
  <c r="L29" i="18" s="1"/>
  <c r="J30" i="18"/>
  <c r="K30" i="18" s="1"/>
  <c r="L30" i="18" s="1"/>
  <c r="J31" i="18"/>
  <c r="K31" i="18"/>
  <c r="L31" i="18" s="1"/>
  <c r="J32" i="18"/>
  <c r="K32" i="18"/>
  <c r="L32" i="18" s="1"/>
  <c r="J33" i="18"/>
  <c r="K33" i="18"/>
  <c r="L33" i="18" s="1"/>
  <c r="J34" i="18"/>
  <c r="K34" i="18" s="1"/>
  <c r="L34" i="18" s="1"/>
  <c r="J35" i="18"/>
  <c r="K35" i="18"/>
  <c r="L35" i="18" s="1"/>
  <c r="J36" i="18"/>
  <c r="K36" i="18"/>
  <c r="J37" i="18"/>
  <c r="K37" i="18"/>
  <c r="L37" i="18" s="1"/>
  <c r="J38" i="18"/>
  <c r="K38" i="18" s="1"/>
  <c r="L38" i="18" s="1"/>
  <c r="J39" i="18"/>
  <c r="K39" i="18"/>
  <c r="K25" i="18"/>
  <c r="J25" i="18"/>
  <c r="D72" i="18"/>
  <c r="D70" i="15"/>
  <c r="E70" i="15" s="1"/>
  <c r="C50" i="15"/>
  <c r="C51" i="15" s="1"/>
  <c r="C49" i="15" s="1"/>
  <c r="I36" i="12"/>
  <c r="C22" i="16"/>
  <c r="C24" i="16"/>
  <c r="P17" i="18"/>
  <c r="L28" i="18"/>
  <c r="L36" i="18"/>
  <c r="L39" i="18"/>
  <c r="L25" i="18"/>
  <c r="P18" i="18"/>
  <c r="I37" i="18"/>
  <c r="I35" i="18"/>
  <c r="I33" i="18"/>
  <c r="I31" i="18"/>
  <c r="C13" i="18"/>
  <c r="C12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6" i="18"/>
  <c r="C7" i="18" s="1"/>
  <c r="C3" i="18"/>
  <c r="E19" i="18" s="1"/>
  <c r="C13" i="16"/>
  <c r="M75" i="15"/>
  <c r="C53" i="19" l="1"/>
  <c r="C49" i="19" s="1"/>
  <c r="C48" i="19" s="1"/>
  <c r="P115" i="15"/>
  <c r="M115" i="15"/>
  <c r="P101" i="15"/>
  <c r="P102" i="15" s="1"/>
  <c r="C48" i="15"/>
  <c r="M25" i="18"/>
  <c r="M37" i="18"/>
  <c r="M30" i="18"/>
  <c r="M35" i="18"/>
  <c r="M29" i="18"/>
  <c r="M34" i="18"/>
  <c r="M31" i="18"/>
  <c r="M33" i="18"/>
  <c r="C19" i="18"/>
  <c r="B46" i="18"/>
  <c r="C29" i="18"/>
  <c r="C35" i="18"/>
  <c r="C42" i="18"/>
  <c r="C41" i="18"/>
  <c r="C33" i="18"/>
  <c r="C25" i="18"/>
  <c r="C37" i="18"/>
  <c r="C21" i="18"/>
  <c r="C40" i="18"/>
  <c r="C32" i="18"/>
  <c r="C24" i="18"/>
  <c r="C34" i="18"/>
  <c r="C39" i="18"/>
  <c r="C31" i="18"/>
  <c r="C23" i="18"/>
  <c r="C45" i="18"/>
  <c r="C44" i="18"/>
  <c r="C36" i="18"/>
  <c r="C28" i="18"/>
  <c r="C43" i="18"/>
  <c r="C27" i="18"/>
  <c r="C26" i="18"/>
  <c r="C20" i="18"/>
  <c r="C38" i="18"/>
  <c r="C30" i="18"/>
  <c r="C22" i="18"/>
  <c r="M24" i="15"/>
  <c r="M28" i="15" s="1"/>
  <c r="M29" i="15" s="1"/>
  <c r="M60" i="15"/>
  <c r="M81" i="15"/>
  <c r="M82" i="15" s="1"/>
  <c r="P66" i="15"/>
  <c r="P65" i="15"/>
  <c r="P72" i="15" s="1"/>
  <c r="R26" i="15"/>
  <c r="T26" i="15" s="1"/>
  <c r="G55" i="17"/>
  <c r="M76" i="15"/>
  <c r="M73" i="15" s="1"/>
  <c r="C19" i="14"/>
  <c r="C24" i="14"/>
  <c r="C30" i="14" s="1"/>
  <c r="C31" i="14" s="1"/>
  <c r="Q195" i="15"/>
  <c r="Q196" i="15"/>
  <c r="Q194" i="15"/>
  <c r="P195" i="15"/>
  <c r="P196" i="15"/>
  <c r="P19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0" i="15"/>
  <c r="Q160" i="15" s="1"/>
  <c r="P161" i="15"/>
  <c r="Q161" i="15" s="1"/>
  <c r="O155" i="15"/>
  <c r="P155" i="15" s="1"/>
  <c r="O156" i="15"/>
  <c r="P156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29" i="12" s="1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J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J9" i="7" s="1"/>
  <c r="AI10" i="7"/>
  <c r="AH10" i="7"/>
  <c r="AJ10" i="7" s="1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G34" i="7" s="1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G19" i="7" s="1"/>
  <c r="AF18" i="7"/>
  <c r="AE18" i="7"/>
  <c r="AF17" i="7"/>
  <c r="AE17" i="7"/>
  <c r="AF16" i="7"/>
  <c r="AE16" i="7"/>
  <c r="AF15" i="7"/>
  <c r="AE15" i="7"/>
  <c r="AF14" i="7"/>
  <c r="AE14" i="7"/>
  <c r="AG14" i="7" s="1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P9" i="7" s="1"/>
  <c r="O9" i="7"/>
  <c r="S9" i="7"/>
  <c r="T9" i="7"/>
  <c r="V9" i="7"/>
  <c r="W9" i="7"/>
  <c r="Y9" i="7"/>
  <c r="Z9" i="7"/>
  <c r="AB9" i="7"/>
  <c r="AD9" i="7" s="1"/>
  <c r="AC9" i="7"/>
  <c r="M10" i="7"/>
  <c r="N10" i="7"/>
  <c r="R10" i="7"/>
  <c r="S10" i="7"/>
  <c r="V10" i="7"/>
  <c r="X10" i="7" s="1"/>
  <c r="W10" i="7"/>
  <c r="Y10" i="7"/>
  <c r="AA10" i="7" s="1"/>
  <c r="Z10" i="7"/>
  <c r="AB10" i="7"/>
  <c r="AC10" i="7"/>
  <c r="V11" i="7"/>
  <c r="W11" i="7"/>
  <c r="Y11" i="7"/>
  <c r="AA11" i="7" s="1"/>
  <c r="Z11" i="7"/>
  <c r="AB11" i="7"/>
  <c r="AC11" i="7"/>
  <c r="N12" i="7"/>
  <c r="P12" i="7" s="1"/>
  <c r="O12" i="7"/>
  <c r="V12" i="7"/>
  <c r="W12" i="7"/>
  <c r="Y12" i="7"/>
  <c r="Z12" i="7"/>
  <c r="AA12" i="7" s="1"/>
  <c r="AB12" i="7"/>
  <c r="AC12" i="7"/>
  <c r="M13" i="7"/>
  <c r="N13" i="7"/>
  <c r="V13" i="7"/>
  <c r="W13" i="7"/>
  <c r="Y13" i="7"/>
  <c r="Z13" i="7"/>
  <c r="AA13" i="7" s="1"/>
  <c r="AB13" i="7"/>
  <c r="AC13" i="7"/>
  <c r="S14" i="7"/>
  <c r="T14" i="7"/>
  <c r="V14" i="7"/>
  <c r="X14" i="7" s="1"/>
  <c r="W14" i="7"/>
  <c r="Y14" i="7"/>
  <c r="Z14" i="7"/>
  <c r="AB14" i="7"/>
  <c r="AC14" i="7"/>
  <c r="R15" i="7"/>
  <c r="T15" i="7"/>
  <c r="V15" i="7"/>
  <c r="X15" i="7" s="1"/>
  <c r="W15" i="7"/>
  <c r="Y15" i="7"/>
  <c r="Z15" i="7"/>
  <c r="AA15" i="7" s="1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P19" i="7"/>
  <c r="S19" i="7"/>
  <c r="U19" i="7" s="1"/>
  <c r="T19" i="7"/>
  <c r="V19" i="7"/>
  <c r="W19" i="7"/>
  <c r="Y19" i="7"/>
  <c r="Z19" i="7"/>
  <c r="AB19" i="7"/>
  <c r="AC19" i="7"/>
  <c r="AD19" i="7" s="1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P32" i="7"/>
  <c r="O32" i="7"/>
  <c r="V32" i="7"/>
  <c r="W32" i="7"/>
  <c r="Y32" i="7"/>
  <c r="Z32" i="7"/>
  <c r="AB32" i="7"/>
  <c r="AC32" i="7"/>
  <c r="M33" i="7"/>
  <c r="V33" i="7"/>
  <c r="W33" i="7"/>
  <c r="Y33" i="7"/>
  <c r="Z33" i="7"/>
  <c r="AB33" i="7"/>
  <c r="AC33" i="7"/>
  <c r="M34" i="7"/>
  <c r="S34" i="7"/>
  <c r="U34" i="7" s="1"/>
  <c r="T34" i="7"/>
  <c r="V34" i="7"/>
  <c r="X34" i="7"/>
  <c r="W34" i="7"/>
  <c r="Y34" i="7"/>
  <c r="Z34" i="7"/>
  <c r="AB34" i="7"/>
  <c r="AD34" i="7" s="1"/>
  <c r="AC34" i="7"/>
  <c r="R35" i="7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P42" i="7" s="1"/>
  <c r="O42" i="7"/>
  <c r="V42" i="7"/>
  <c r="W42" i="7"/>
  <c r="Y42" i="7"/>
  <c r="Z42" i="7"/>
  <c r="AB42" i="7"/>
  <c r="AC42" i="7"/>
  <c r="M43" i="7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U56" i="7"/>
  <c r="T56" i="7"/>
  <c r="V56" i="7"/>
  <c r="X56" i="7" s="1"/>
  <c r="W56" i="7"/>
  <c r="Y56" i="7"/>
  <c r="Z56" i="7"/>
  <c r="AB56" i="7"/>
  <c r="AD56" i="7" s="1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Y20" i="2"/>
  <c r="A23" i="2" s="1"/>
  <c r="Y21" i="2"/>
  <c r="C30" i="2" s="1"/>
  <c r="C23" i="2"/>
  <c r="F45" i="2" s="1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AA34" i="7"/>
  <c r="M21" i="7"/>
  <c r="N21" i="7" s="1"/>
  <c r="O21" i="7"/>
  <c r="O20" i="7"/>
  <c r="P20" i="7" s="1"/>
  <c r="O43" i="7"/>
  <c r="M44" i="7"/>
  <c r="M45" i="7" s="1"/>
  <c r="N43" i="7"/>
  <c r="P43" i="7"/>
  <c r="AD20" i="7"/>
  <c r="S57" i="7"/>
  <c r="AD14" i="7"/>
  <c r="O13" i="7"/>
  <c r="P13" i="7" s="1"/>
  <c r="AD10" i="7"/>
  <c r="T10" i="7"/>
  <c r="U10" i="7" s="1"/>
  <c r="AJ15" i="7"/>
  <c r="AJ19" i="7"/>
  <c r="C12" i="3"/>
  <c r="D9" i="4"/>
  <c r="G22" i="4" s="1"/>
  <c r="C10" i="3"/>
  <c r="C11" i="3"/>
  <c r="N28" i="3"/>
  <c r="C14" i="3"/>
  <c r="C15" i="3" s="1"/>
  <c r="C5" i="16" s="1"/>
  <c r="D5" i="16" s="1"/>
  <c r="D35" i="16"/>
  <c r="H72" i="16"/>
  <c r="J72" i="16" s="1"/>
  <c r="L72" i="16"/>
  <c r="K72" i="16"/>
  <c r="E72" i="16"/>
  <c r="I72" i="16"/>
  <c r="D39" i="16"/>
  <c r="C17" i="16" s="1"/>
  <c r="D41" i="16" s="1"/>
  <c r="C30" i="16"/>
  <c r="G72" i="16"/>
  <c r="D40" i="16"/>
  <c r="D74" i="16"/>
  <c r="S72" i="16"/>
  <c r="R72" i="16"/>
  <c r="T72" i="16"/>
  <c r="F29" i="3"/>
  <c r="F30" i="3" s="1"/>
  <c r="A22" i="2"/>
  <c r="C32" i="2"/>
  <c r="E45" i="2"/>
  <c r="R194" i="15"/>
  <c r="AG20" i="7"/>
  <c r="S20" i="7"/>
  <c r="U20" i="7" s="1"/>
  <c r="T20" i="7"/>
  <c r="AA20" i="7"/>
  <c r="F23" i="9"/>
  <c r="AA57" i="7"/>
  <c r="T35" i="7"/>
  <c r="M14" i="7"/>
  <c r="O14" i="7" s="1"/>
  <c r="AD15" i="7"/>
  <c r="E74" i="16"/>
  <c r="F74" i="16"/>
  <c r="P74" i="16"/>
  <c r="R11" i="7"/>
  <c r="F10" i="15"/>
  <c r="C26" i="2"/>
  <c r="C28" i="2" s="1"/>
  <c r="E10" i="15"/>
  <c r="I74" i="16"/>
  <c r="S74" i="16"/>
  <c r="K74" i="16"/>
  <c r="T74" i="16"/>
  <c r="AG11" i="7"/>
  <c r="S11" i="7"/>
  <c r="AD11" i="7"/>
  <c r="AJ11" i="7"/>
  <c r="X11" i="7"/>
  <c r="R12" i="7"/>
  <c r="S12" i="7" s="1"/>
  <c r="T11" i="7"/>
  <c r="M15" i="7"/>
  <c r="O15" i="7" s="1"/>
  <c r="AG12" i="7"/>
  <c r="AD12" i="7"/>
  <c r="T12" i="7"/>
  <c r="R13" i="7"/>
  <c r="AJ12" i="7"/>
  <c r="X12" i="7"/>
  <c r="M16" i="7"/>
  <c r="M17" i="7" s="1"/>
  <c r="O17" i="7" s="1"/>
  <c r="AG13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M74" i="15"/>
  <c r="F4" i="15" l="1"/>
  <c r="M34" i="15" s="1"/>
  <c r="B9" i="15"/>
  <c r="N58" i="15"/>
  <c r="C6" i="19"/>
  <c r="C33" i="19" s="1"/>
  <c r="C58" i="19" s="1"/>
  <c r="C61" i="19"/>
  <c r="C62" i="19" s="1"/>
  <c r="C64" i="19" s="1"/>
  <c r="F12" i="15"/>
  <c r="C12" i="15" s="1"/>
  <c r="B13" i="15"/>
  <c r="B14" i="15" s="1"/>
  <c r="B15" i="15" s="1"/>
  <c r="F15" i="15" s="1"/>
  <c r="E12" i="15"/>
  <c r="C10" i="15"/>
  <c r="Z14" i="11"/>
  <c r="Z20" i="11" s="1"/>
  <c r="M27" i="18"/>
  <c r="M32" i="18"/>
  <c r="M28" i="18"/>
  <c r="M38" i="18"/>
  <c r="M26" i="18"/>
  <c r="M36" i="18"/>
  <c r="C46" i="18"/>
  <c r="B47" i="18"/>
  <c r="J28" i="3"/>
  <c r="J45" i="2"/>
  <c r="P75" i="15"/>
  <c r="P76" i="15" s="1"/>
  <c r="AI888" i="3"/>
  <c r="AI892" i="3"/>
  <c r="G910" i="4"/>
  <c r="C3" i="4"/>
  <c r="AI893" i="3"/>
  <c r="N15" i="7"/>
  <c r="P15" i="7" s="1"/>
  <c r="U12" i="7"/>
  <c r="D24" i="9"/>
  <c r="B24" i="9" s="1"/>
  <c r="F24" i="9"/>
  <c r="AI869" i="3"/>
  <c r="C31" i="2"/>
  <c r="C33" i="2" s="1"/>
  <c r="E29" i="3"/>
  <c r="E30" i="3" s="1"/>
  <c r="R30" i="3" s="1"/>
  <c r="D45" i="2"/>
  <c r="I45" i="2" s="1"/>
  <c r="AD57" i="7"/>
  <c r="AG57" i="7"/>
  <c r="T57" i="7"/>
  <c r="U57" i="7" s="1"/>
  <c r="R58" i="7"/>
  <c r="T58" i="7" s="1"/>
  <c r="AA14" i="7"/>
  <c r="P21" i="7"/>
  <c r="AA36" i="7"/>
  <c r="AG10" i="7"/>
  <c r="AG35" i="7"/>
  <c r="S35" i="7"/>
  <c r="U35" i="7" s="1"/>
  <c r="R36" i="7"/>
  <c r="AJ35" i="7"/>
  <c r="AA14" i="11"/>
  <c r="AA20" i="11" s="1"/>
  <c r="N14" i="7"/>
  <c r="P14" i="7" s="1"/>
  <c r="AI894" i="3"/>
  <c r="AA56" i="7"/>
  <c r="O33" i="7"/>
  <c r="N33" i="7"/>
  <c r="P33" i="7" s="1"/>
  <c r="M11" i="7"/>
  <c r="O10" i="7"/>
  <c r="P10" i="7" s="1"/>
  <c r="U11" i="7"/>
  <c r="X57" i="7"/>
  <c r="AA19" i="7"/>
  <c r="U9" i="7"/>
  <c r="AJ57" i="7"/>
  <c r="AG15" i="7"/>
  <c r="H74" i="16"/>
  <c r="Q74" i="16"/>
  <c r="AJ14" i="7"/>
  <c r="R74" i="16"/>
  <c r="AJ13" i="7"/>
  <c r="A24" i="2"/>
  <c r="X19" i="7"/>
  <c r="R195" i="15"/>
  <c r="U14" i="7"/>
  <c r="AA9" i="7"/>
  <c r="AG56" i="7"/>
  <c r="P59" i="15"/>
  <c r="P60" i="15" s="1"/>
  <c r="C7" i="19" s="1"/>
  <c r="C36" i="19" s="1"/>
  <c r="M93" i="15"/>
  <c r="M95" i="15" s="1"/>
  <c r="T13" i="7"/>
  <c r="X9" i="7"/>
  <c r="C20" i="14"/>
  <c r="C25" i="14" s="1"/>
  <c r="C26" i="14" s="1"/>
  <c r="P74" i="15"/>
  <c r="AJ56" i="7"/>
  <c r="P73" i="15"/>
  <c r="E15" i="15"/>
  <c r="D14" i="15"/>
  <c r="R19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X13" i="7"/>
  <c r="B8" i="15"/>
  <c r="E9" i="15"/>
  <c r="F9" i="15"/>
  <c r="D9" i="15"/>
  <c r="O16" i="7"/>
  <c r="AD13" i="7"/>
  <c r="AI906" i="3"/>
  <c r="N16" i="7"/>
  <c r="P16" i="7" s="1"/>
  <c r="S13" i="7"/>
  <c r="U13" i="7" s="1"/>
  <c r="AI904" i="3"/>
  <c r="N45" i="7"/>
  <c r="P45" i="7" s="1"/>
  <c r="M46" i="7"/>
  <c r="O45" i="7"/>
  <c r="M18" i="7"/>
  <c r="AI880" i="3"/>
  <c r="AI903" i="3"/>
  <c r="AI863" i="3"/>
  <c r="N17" i="7"/>
  <c r="P17" i="7" s="1"/>
  <c r="AI887" i="3"/>
  <c r="AI867" i="3"/>
  <c r="AI879" i="3"/>
  <c r="AI890" i="3"/>
  <c r="AI874" i="3"/>
  <c r="AI902" i="3"/>
  <c r="AI901" i="3"/>
  <c r="AI899" i="3"/>
  <c r="AI882" i="3"/>
  <c r="AI900" i="3"/>
  <c r="AI905" i="3"/>
  <c r="AI870" i="3"/>
  <c r="AI886" i="3"/>
  <c r="AI891" i="3"/>
  <c r="AI883" i="3"/>
  <c r="AI881" i="3"/>
  <c r="AI889" i="3"/>
  <c r="AI909" i="3"/>
  <c r="AI884" i="3"/>
  <c r="AI878" i="3"/>
  <c r="AI907" i="3"/>
  <c r="AI868" i="3"/>
  <c r="AI873" i="3"/>
  <c r="AI876" i="3"/>
  <c r="AI866" i="3"/>
  <c r="AI895" i="3"/>
  <c r="C17" i="3"/>
  <c r="AI865" i="3"/>
  <c r="AI875" i="3"/>
  <c r="AI877" i="3"/>
  <c r="AI864" i="3"/>
  <c r="AI908" i="3"/>
  <c r="AI872" i="3"/>
  <c r="AI885" i="3"/>
  <c r="AI897" i="3"/>
  <c r="AI896" i="3"/>
  <c r="AI871" i="3"/>
  <c r="AI898" i="3"/>
  <c r="R59" i="7"/>
  <c r="AG58" i="7"/>
  <c r="AA58" i="7"/>
  <c r="AJ58" i="7"/>
  <c r="AD58" i="7"/>
  <c r="X58" i="7"/>
  <c r="S58" i="7"/>
  <c r="U58" i="7" s="1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54" i="19" l="1"/>
  <c r="E14" i="15"/>
  <c r="F14" i="15"/>
  <c r="F13" i="15"/>
  <c r="D15" i="15"/>
  <c r="C15" i="15" s="1"/>
  <c r="D13" i="15"/>
  <c r="C13" i="15" s="1"/>
  <c r="M31" i="15" s="1"/>
  <c r="M32" i="15" s="1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S30" i="3"/>
  <c r="T30" i="3" s="1"/>
  <c r="U30" i="3"/>
  <c r="J30" i="3"/>
  <c r="E31" i="3"/>
  <c r="E32" i="3" s="1"/>
  <c r="J29" i="3"/>
  <c r="D30" i="3"/>
  <c r="R29" i="3"/>
  <c r="U29" i="3" s="1"/>
  <c r="D29" i="3"/>
  <c r="P34" i="7"/>
  <c r="C14" i="15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P22" i="7" s="1"/>
  <c r="M23" i="7"/>
  <c r="O22" i="7"/>
  <c r="P44" i="7"/>
  <c r="C9" i="15"/>
  <c r="E16" i="15"/>
  <c r="B17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AD59" i="7"/>
  <c r="AA59" i="7"/>
  <c r="R60" i="7"/>
  <c r="X59" i="7"/>
  <c r="AG59" i="7"/>
  <c r="T59" i="7"/>
  <c r="AJ59" i="7"/>
  <c r="S59" i="7"/>
  <c r="F16" i="15" l="1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M33" i="15"/>
  <c r="S5" i="15"/>
  <c r="D26" i="9"/>
  <c r="B26" i="9" s="1"/>
  <c r="F26" i="9"/>
  <c r="P11" i="7"/>
  <c r="C445" i="16"/>
  <c r="C453" i="16"/>
  <c r="C501" i="16"/>
  <c r="C509" i="16"/>
  <c r="C517" i="16"/>
  <c r="C525" i="16"/>
  <c r="C533" i="16"/>
  <c r="C541" i="16"/>
  <c r="C549" i="16"/>
  <c r="C557" i="16"/>
  <c r="C565" i="16"/>
  <c r="C573" i="16"/>
  <c r="C581" i="16"/>
  <c r="C446" i="16"/>
  <c r="C454" i="16"/>
  <c r="C462" i="16"/>
  <c r="C470" i="16"/>
  <c r="C478" i="16"/>
  <c r="C486" i="16"/>
  <c r="C494" i="16"/>
  <c r="C502" i="16"/>
  <c r="C510" i="16"/>
  <c r="C518" i="16"/>
  <c r="C526" i="16"/>
  <c r="C534" i="16"/>
  <c r="C542" i="16"/>
  <c r="C550" i="16"/>
  <c r="C558" i="16"/>
  <c r="C566" i="16"/>
  <c r="C574" i="16"/>
  <c r="C582" i="16"/>
  <c r="C438" i="16"/>
  <c r="C440" i="16"/>
  <c r="C447" i="16"/>
  <c r="C455" i="16"/>
  <c r="C463" i="16"/>
  <c r="C471" i="16"/>
  <c r="C479" i="16"/>
  <c r="C487" i="16"/>
  <c r="C495" i="16"/>
  <c r="C503" i="16"/>
  <c r="C511" i="16"/>
  <c r="C519" i="16"/>
  <c r="C527" i="16"/>
  <c r="C535" i="16"/>
  <c r="C543" i="16"/>
  <c r="C551" i="16"/>
  <c r="C559" i="16"/>
  <c r="C567" i="16"/>
  <c r="C575" i="16"/>
  <c r="C583" i="16"/>
  <c r="C448" i="16"/>
  <c r="C456" i="16"/>
  <c r="C464" i="16"/>
  <c r="C472" i="16"/>
  <c r="C480" i="16"/>
  <c r="C488" i="16"/>
  <c r="C496" i="16"/>
  <c r="C504" i="16"/>
  <c r="C512" i="16"/>
  <c r="C520" i="16"/>
  <c r="C528" i="16"/>
  <c r="C536" i="16"/>
  <c r="C544" i="16"/>
  <c r="C552" i="16"/>
  <c r="C560" i="16"/>
  <c r="C568" i="16"/>
  <c r="C576" i="16"/>
  <c r="C584" i="16"/>
  <c r="C439" i="16"/>
  <c r="C441" i="16"/>
  <c r="C449" i="16"/>
  <c r="C457" i="16"/>
  <c r="C465" i="16"/>
  <c r="C473" i="16"/>
  <c r="C481" i="16"/>
  <c r="C489" i="16"/>
  <c r="C497" i="16"/>
  <c r="C505" i="16"/>
  <c r="C513" i="16"/>
  <c r="C521" i="16"/>
  <c r="C529" i="16"/>
  <c r="C537" i="16"/>
  <c r="C545" i="16"/>
  <c r="C553" i="16"/>
  <c r="C561" i="16"/>
  <c r="C569" i="16"/>
  <c r="C577" i="16"/>
  <c r="C585" i="16"/>
  <c r="C442" i="16"/>
  <c r="C450" i="16"/>
  <c r="C458" i="16"/>
  <c r="C466" i="16"/>
  <c r="C474" i="16"/>
  <c r="C482" i="16"/>
  <c r="C490" i="16"/>
  <c r="C498" i="16"/>
  <c r="C506" i="16"/>
  <c r="C514" i="16"/>
  <c r="C522" i="16"/>
  <c r="C530" i="16"/>
  <c r="C538" i="16"/>
  <c r="C546" i="16"/>
  <c r="C554" i="16"/>
  <c r="C562" i="16"/>
  <c r="C570" i="16"/>
  <c r="C578" i="16"/>
  <c r="C586" i="16"/>
  <c r="C459" i="16"/>
  <c r="C491" i="16"/>
  <c r="C523" i="16"/>
  <c r="C555" i="16"/>
  <c r="C587" i="16"/>
  <c r="C595" i="16"/>
  <c r="C603" i="16"/>
  <c r="C611" i="16"/>
  <c r="C619" i="16"/>
  <c r="C627" i="16"/>
  <c r="C635" i="16"/>
  <c r="C643" i="16"/>
  <c r="C651" i="16"/>
  <c r="C659" i="16"/>
  <c r="C667" i="16"/>
  <c r="C675" i="16"/>
  <c r="C683" i="16"/>
  <c r="C691" i="16"/>
  <c r="C699" i="16"/>
  <c r="C707" i="16"/>
  <c r="C206" i="16"/>
  <c r="C214" i="16"/>
  <c r="C222" i="16"/>
  <c r="C230" i="16"/>
  <c r="C238" i="16"/>
  <c r="C246" i="16"/>
  <c r="C254" i="16"/>
  <c r="C262" i="16"/>
  <c r="C270" i="16"/>
  <c r="C278" i="16"/>
  <c r="C286" i="16"/>
  <c r="C294" i="16"/>
  <c r="C302" i="16"/>
  <c r="C310" i="16"/>
  <c r="C318" i="16"/>
  <c r="C326" i="16"/>
  <c r="C334" i="16"/>
  <c r="C342" i="16"/>
  <c r="C350" i="16"/>
  <c r="C358" i="16"/>
  <c r="C366" i="16"/>
  <c r="C374" i="16"/>
  <c r="C382" i="16"/>
  <c r="C390" i="16"/>
  <c r="C398" i="16"/>
  <c r="C406" i="16"/>
  <c r="C414" i="16"/>
  <c r="C422" i="16"/>
  <c r="C430" i="16"/>
  <c r="C460" i="16"/>
  <c r="C492" i="16"/>
  <c r="C524" i="16"/>
  <c r="C556" i="16"/>
  <c r="C588" i="16"/>
  <c r="C596" i="16"/>
  <c r="C604" i="16"/>
  <c r="C612" i="16"/>
  <c r="C620" i="16"/>
  <c r="C628" i="16"/>
  <c r="C636" i="16"/>
  <c r="C644" i="16"/>
  <c r="C652" i="16"/>
  <c r="C660" i="16"/>
  <c r="C668" i="16"/>
  <c r="C676" i="16"/>
  <c r="C684" i="16"/>
  <c r="C692" i="16"/>
  <c r="C700" i="16"/>
  <c r="C203" i="16"/>
  <c r="C207" i="16"/>
  <c r="C215" i="16"/>
  <c r="C223" i="16"/>
  <c r="C231" i="16"/>
  <c r="C239" i="16"/>
  <c r="C247" i="16"/>
  <c r="C255" i="16"/>
  <c r="C263" i="16"/>
  <c r="C271" i="16"/>
  <c r="C279" i="16"/>
  <c r="C287" i="16"/>
  <c r="C295" i="16"/>
  <c r="C303" i="16"/>
  <c r="C311" i="16"/>
  <c r="C319" i="16"/>
  <c r="C327" i="16"/>
  <c r="C335" i="16"/>
  <c r="C343" i="16"/>
  <c r="C351" i="16"/>
  <c r="C359" i="16"/>
  <c r="C367" i="16"/>
  <c r="C375" i="16"/>
  <c r="C383" i="16"/>
  <c r="C391" i="16"/>
  <c r="C399" i="16"/>
  <c r="C407" i="16"/>
  <c r="C415" i="16"/>
  <c r="C423" i="16"/>
  <c r="C431" i="16"/>
  <c r="C467" i="16"/>
  <c r="C499" i="16"/>
  <c r="C531" i="16"/>
  <c r="C563" i="16"/>
  <c r="C589" i="16"/>
  <c r="C597" i="16"/>
  <c r="C605" i="16"/>
  <c r="C613" i="16"/>
  <c r="C621" i="16"/>
  <c r="C629" i="16"/>
  <c r="C637" i="16"/>
  <c r="C645" i="16"/>
  <c r="C653" i="16"/>
  <c r="C661" i="16"/>
  <c r="C669" i="16"/>
  <c r="C677" i="16"/>
  <c r="C685" i="16"/>
  <c r="C693" i="16"/>
  <c r="C701" i="16"/>
  <c r="C208" i="16"/>
  <c r="C216" i="16"/>
  <c r="C224" i="16"/>
  <c r="C232" i="16"/>
  <c r="C240" i="16"/>
  <c r="C248" i="16"/>
  <c r="C256" i="16"/>
  <c r="C264" i="16"/>
  <c r="C272" i="16"/>
  <c r="C280" i="16"/>
  <c r="C288" i="16"/>
  <c r="C296" i="16"/>
  <c r="C304" i="16"/>
  <c r="C312" i="16"/>
  <c r="C320" i="16"/>
  <c r="C328" i="16"/>
  <c r="C336" i="16"/>
  <c r="C344" i="16"/>
  <c r="C352" i="16"/>
  <c r="C360" i="16"/>
  <c r="C368" i="16"/>
  <c r="C376" i="16"/>
  <c r="C384" i="16"/>
  <c r="C392" i="16"/>
  <c r="C400" i="16"/>
  <c r="C408" i="16"/>
  <c r="C416" i="16"/>
  <c r="C424" i="16"/>
  <c r="C432" i="16"/>
  <c r="C468" i="16"/>
  <c r="C500" i="16"/>
  <c r="C532" i="16"/>
  <c r="C564" i="16"/>
  <c r="C590" i="16"/>
  <c r="C598" i="16"/>
  <c r="C606" i="16"/>
  <c r="C614" i="16"/>
  <c r="C622" i="16"/>
  <c r="C630" i="16"/>
  <c r="C638" i="16"/>
  <c r="C646" i="16"/>
  <c r="C654" i="16"/>
  <c r="C662" i="16"/>
  <c r="C670" i="16"/>
  <c r="C678" i="16"/>
  <c r="C686" i="16"/>
  <c r="C694" i="16"/>
  <c r="C702" i="16"/>
  <c r="C204" i="16"/>
  <c r="C209" i="16"/>
  <c r="C217" i="16"/>
  <c r="C225" i="16"/>
  <c r="C233" i="16"/>
  <c r="C241" i="16"/>
  <c r="C249" i="16"/>
  <c r="C257" i="16"/>
  <c r="C265" i="16"/>
  <c r="C273" i="16"/>
  <c r="C281" i="16"/>
  <c r="C289" i="16"/>
  <c r="C297" i="16"/>
  <c r="C305" i="16"/>
  <c r="C313" i="16"/>
  <c r="C321" i="16"/>
  <c r="C329" i="16"/>
  <c r="C337" i="16"/>
  <c r="C345" i="16"/>
  <c r="C353" i="16"/>
  <c r="C361" i="16"/>
  <c r="C369" i="16"/>
  <c r="C377" i="16"/>
  <c r="C385" i="16"/>
  <c r="C393" i="16"/>
  <c r="C401" i="16"/>
  <c r="C409" i="16"/>
  <c r="C417" i="16"/>
  <c r="C425" i="16"/>
  <c r="C433" i="16"/>
  <c r="C443" i="16"/>
  <c r="C475" i="16"/>
  <c r="C507" i="16"/>
  <c r="C539" i="16"/>
  <c r="C571" i="16"/>
  <c r="C591" i="16"/>
  <c r="C599" i="16"/>
  <c r="C607" i="16"/>
  <c r="C615" i="16"/>
  <c r="C623" i="16"/>
  <c r="C631" i="16"/>
  <c r="C639" i="16"/>
  <c r="C647" i="16"/>
  <c r="C655" i="16"/>
  <c r="C663" i="16"/>
  <c r="C671" i="16"/>
  <c r="C679" i="16"/>
  <c r="C687" i="16"/>
  <c r="C695" i="16"/>
  <c r="C703" i="16"/>
  <c r="C210" i="16"/>
  <c r="C218" i="16"/>
  <c r="C226" i="16"/>
  <c r="C234" i="16"/>
  <c r="C242" i="16"/>
  <c r="C250" i="16"/>
  <c r="C258" i="16"/>
  <c r="C266" i="16"/>
  <c r="C274" i="16"/>
  <c r="C282" i="16"/>
  <c r="C290" i="16"/>
  <c r="C298" i="16"/>
  <c r="C306" i="16"/>
  <c r="C314" i="16"/>
  <c r="C322" i="16"/>
  <c r="C330" i="16"/>
  <c r="C338" i="16"/>
  <c r="C346" i="16"/>
  <c r="C354" i="16"/>
  <c r="C362" i="16"/>
  <c r="C370" i="16"/>
  <c r="C378" i="16"/>
  <c r="C386" i="16"/>
  <c r="C394" i="16"/>
  <c r="C402" i="16"/>
  <c r="C410" i="16"/>
  <c r="C418" i="16"/>
  <c r="C426" i="16"/>
  <c r="C434" i="16"/>
  <c r="C444" i="16"/>
  <c r="C476" i="16"/>
  <c r="C508" i="16"/>
  <c r="C540" i="16"/>
  <c r="C572" i="16"/>
  <c r="C592" i="16"/>
  <c r="C600" i="16"/>
  <c r="C608" i="16"/>
  <c r="C616" i="16"/>
  <c r="C624" i="16"/>
  <c r="C632" i="16"/>
  <c r="C640" i="16"/>
  <c r="C648" i="16"/>
  <c r="C656" i="16"/>
  <c r="C664" i="16"/>
  <c r="C672" i="16"/>
  <c r="C680" i="16"/>
  <c r="C688" i="16"/>
  <c r="C696" i="16"/>
  <c r="C704" i="16"/>
  <c r="C211" i="16"/>
  <c r="C219" i="16"/>
  <c r="C227" i="16"/>
  <c r="C235" i="16"/>
  <c r="C243" i="16"/>
  <c r="C251" i="16"/>
  <c r="C259" i="16"/>
  <c r="C267" i="16"/>
  <c r="C275" i="16"/>
  <c r="C283" i="16"/>
  <c r="C291" i="16"/>
  <c r="C299" i="16"/>
  <c r="C307" i="16"/>
  <c r="C315" i="16"/>
  <c r="C323" i="16"/>
  <c r="C331" i="16"/>
  <c r="C339" i="16"/>
  <c r="C347" i="16"/>
  <c r="C355" i="16"/>
  <c r="C363" i="16"/>
  <c r="C371" i="16"/>
  <c r="C379" i="16"/>
  <c r="C387" i="16"/>
  <c r="C395" i="16"/>
  <c r="C403" i="16"/>
  <c r="C411" i="16"/>
  <c r="C419" i="16"/>
  <c r="C427" i="16"/>
  <c r="C435" i="16"/>
  <c r="C451" i="16"/>
  <c r="C483" i="16"/>
  <c r="C515" i="16"/>
  <c r="C547" i="16"/>
  <c r="C579" i="16"/>
  <c r="C593" i="16"/>
  <c r="C601" i="16"/>
  <c r="C609" i="16"/>
  <c r="C617" i="16"/>
  <c r="C625" i="16"/>
  <c r="C633" i="16"/>
  <c r="C641" i="16"/>
  <c r="C649" i="16"/>
  <c r="C657" i="16"/>
  <c r="C665" i="16"/>
  <c r="C673" i="16"/>
  <c r="C681" i="16"/>
  <c r="C689" i="16"/>
  <c r="C697" i="16"/>
  <c r="C705" i="16"/>
  <c r="C212" i="16"/>
  <c r="C220" i="16"/>
  <c r="C228" i="16"/>
  <c r="C236" i="16"/>
  <c r="C244" i="16"/>
  <c r="C252" i="16"/>
  <c r="C260" i="16"/>
  <c r="C268" i="16"/>
  <c r="C276" i="16"/>
  <c r="C284" i="16"/>
  <c r="C292" i="16"/>
  <c r="C300" i="16"/>
  <c r="C308" i="16"/>
  <c r="C316" i="16"/>
  <c r="C324" i="16"/>
  <c r="C332" i="16"/>
  <c r="C340" i="16"/>
  <c r="C348" i="16"/>
  <c r="C356" i="16"/>
  <c r="C364" i="16"/>
  <c r="C372" i="16"/>
  <c r="C380" i="16"/>
  <c r="C388" i="16"/>
  <c r="C396" i="16"/>
  <c r="C404" i="16"/>
  <c r="C412" i="16"/>
  <c r="C420" i="16"/>
  <c r="C428" i="16"/>
  <c r="C436" i="16"/>
  <c r="C452" i="16"/>
  <c r="C484" i="16"/>
  <c r="C516" i="16"/>
  <c r="C548" i="16"/>
  <c r="C580" i="16"/>
  <c r="C594" i="16"/>
  <c r="C602" i="16"/>
  <c r="C610" i="16"/>
  <c r="C618" i="16"/>
  <c r="C626" i="16"/>
  <c r="C634" i="16"/>
  <c r="C642" i="16"/>
  <c r="C650" i="16"/>
  <c r="C658" i="16"/>
  <c r="C666" i="16"/>
  <c r="C674" i="16"/>
  <c r="C682" i="16"/>
  <c r="C690" i="16"/>
  <c r="C698" i="16"/>
  <c r="C706" i="16"/>
  <c r="C205" i="16"/>
  <c r="C213" i="16"/>
  <c r="C221" i="16"/>
  <c r="C229" i="16"/>
  <c r="C237" i="16"/>
  <c r="C245" i="16"/>
  <c r="C253" i="16"/>
  <c r="C261" i="16"/>
  <c r="C269" i="16"/>
  <c r="C277" i="16"/>
  <c r="C285" i="16"/>
  <c r="C293" i="16"/>
  <c r="C301" i="16"/>
  <c r="C309" i="16"/>
  <c r="C317" i="16"/>
  <c r="C325" i="16"/>
  <c r="C333" i="16"/>
  <c r="C341" i="16"/>
  <c r="C349" i="16"/>
  <c r="C357" i="16"/>
  <c r="C365" i="16"/>
  <c r="C373" i="16"/>
  <c r="C381" i="16"/>
  <c r="C389" i="16"/>
  <c r="C397" i="16"/>
  <c r="C405" i="16"/>
  <c r="C413" i="16"/>
  <c r="C421" i="16"/>
  <c r="C429" i="16"/>
  <c r="C437" i="16"/>
  <c r="T37" i="7"/>
  <c r="AJ37" i="7"/>
  <c r="R38" i="7"/>
  <c r="X37" i="7"/>
  <c r="AD37" i="7"/>
  <c r="AA37" i="7"/>
  <c r="AG37" i="7"/>
  <c r="S37" i="7"/>
  <c r="U37" i="7" s="1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M48" i="15"/>
  <c r="M49" i="15"/>
  <c r="C16" i="15"/>
  <c r="E17" i="15"/>
  <c r="F17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75" i="16"/>
  <c r="C126" i="16"/>
  <c r="C127" i="16"/>
  <c r="C86" i="16"/>
  <c r="C113" i="16"/>
  <c r="C196" i="16"/>
  <c r="C178" i="16"/>
  <c r="C187" i="16"/>
  <c r="C146" i="16"/>
  <c r="C139" i="16"/>
  <c r="C151" i="16"/>
  <c r="C94" i="16"/>
  <c r="C164" i="16"/>
  <c r="C138" i="16"/>
  <c r="C91" i="16"/>
  <c r="C87" i="16"/>
  <c r="C147" i="16"/>
  <c r="C193" i="16"/>
  <c r="C125" i="16"/>
  <c r="C172" i="16"/>
  <c r="C132" i="16"/>
  <c r="C123" i="16"/>
  <c r="C173" i="16"/>
  <c r="C103" i="16"/>
  <c r="C176" i="16"/>
  <c r="C82" i="16"/>
  <c r="C182" i="16"/>
  <c r="C129" i="16"/>
  <c r="C107" i="16"/>
  <c r="C190" i="16"/>
  <c r="C140" i="16"/>
  <c r="C143" i="16"/>
  <c r="C162" i="16"/>
  <c r="C194" i="16"/>
  <c r="C191" i="16"/>
  <c r="C198" i="16"/>
  <c r="C116" i="16"/>
  <c r="C170" i="16"/>
  <c r="C130" i="16"/>
  <c r="C77" i="16"/>
  <c r="C171" i="16"/>
  <c r="C141" i="16"/>
  <c r="C183" i="16"/>
  <c r="C124" i="16"/>
  <c r="C184" i="16"/>
  <c r="C180" i="16"/>
  <c r="C114" i="16"/>
  <c r="C79" i="16"/>
  <c r="C158" i="16"/>
  <c r="C136" i="16"/>
  <c r="C179" i="16"/>
  <c r="C202" i="16"/>
  <c r="C90" i="16"/>
  <c r="C88" i="16"/>
  <c r="C76" i="16"/>
  <c r="C99" i="16"/>
  <c r="C108" i="16"/>
  <c r="C97" i="16"/>
  <c r="C154" i="16"/>
  <c r="C112" i="16"/>
  <c r="C93" i="16"/>
  <c r="C156" i="16"/>
  <c r="C137" i="16"/>
  <c r="C102" i="16"/>
  <c r="C80" i="16"/>
  <c r="C121" i="16"/>
  <c r="C165" i="16"/>
  <c r="C105" i="16"/>
  <c r="C92" i="16"/>
  <c r="C120" i="16"/>
  <c r="C155" i="16"/>
  <c r="C200" i="16"/>
  <c r="C119" i="16"/>
  <c r="C109" i="16"/>
  <c r="C169" i="16"/>
  <c r="C111" i="16"/>
  <c r="C181" i="16"/>
  <c r="C192" i="16"/>
  <c r="C197" i="16"/>
  <c r="C142" i="16"/>
  <c r="C199" i="16"/>
  <c r="C75" i="16"/>
  <c r="C135" i="16"/>
  <c r="C177" i="16"/>
  <c r="C118" i="16"/>
  <c r="C160" i="16"/>
  <c r="C133" i="16"/>
  <c r="C150" i="16"/>
  <c r="C144" i="16"/>
  <c r="C122" i="16"/>
  <c r="C106" i="16"/>
  <c r="C188" i="16"/>
  <c r="C131" i="16"/>
  <c r="C189" i="16"/>
  <c r="C134" i="16"/>
  <c r="C201" i="16"/>
  <c r="C163" i="16"/>
  <c r="C104" i="16"/>
  <c r="C89" i="16"/>
  <c r="C101" i="16"/>
  <c r="C168" i="16"/>
  <c r="C148" i="16"/>
  <c r="C96" i="16"/>
  <c r="C83" i="16"/>
  <c r="C152" i="16"/>
  <c r="C149" i="16"/>
  <c r="C84" i="16"/>
  <c r="C95" i="16"/>
  <c r="C159" i="16"/>
  <c r="C195" i="16"/>
  <c r="C115" i="16"/>
  <c r="C167" i="16"/>
  <c r="C174" i="16"/>
  <c r="C145" i="16"/>
  <c r="C117" i="16"/>
  <c r="C85" i="16"/>
  <c r="C110" i="16"/>
  <c r="C128" i="16"/>
  <c r="C185" i="16"/>
  <c r="O73" i="16"/>
  <c r="C153" i="16"/>
  <c r="C78" i="16"/>
  <c r="C166" i="16"/>
  <c r="C81" i="16"/>
  <c r="C100" i="16"/>
  <c r="C157" i="16"/>
  <c r="C98" i="16"/>
  <c r="C161" i="16"/>
  <c r="C186" i="16"/>
  <c r="E33" i="3"/>
  <c r="R32" i="3"/>
  <c r="D32" i="3"/>
  <c r="J32" i="3"/>
  <c r="T17" i="7"/>
  <c r="R18" i="7"/>
  <c r="AG17" i="7"/>
  <c r="AJ17" i="7"/>
  <c r="S17" i="7"/>
  <c r="U17" i="7" s="1"/>
  <c r="AA17" i="7"/>
  <c r="AD17" i="7"/>
  <c r="X17" i="7"/>
  <c r="I75" i="16"/>
  <c r="S75" i="16"/>
  <c r="R75" i="16" l="1"/>
  <c r="L75" i="16"/>
  <c r="Q75" i="16"/>
  <c r="C493" i="16"/>
  <c r="T75" i="16"/>
  <c r="T76" i="16" s="1"/>
  <c r="J75" i="16"/>
  <c r="J76" i="16" s="1"/>
  <c r="K75" i="16"/>
  <c r="L76" i="16" s="1"/>
  <c r="C485" i="16"/>
  <c r="C477" i="16"/>
  <c r="C469" i="16"/>
  <c r="B50" i="18"/>
  <c r="C49" i="18"/>
  <c r="H49" i="2"/>
  <c r="J49" i="2"/>
  <c r="G49" i="2"/>
  <c r="I49" i="2"/>
  <c r="K49" i="2" s="1"/>
  <c r="D27" i="9"/>
  <c r="B27" i="9" s="1"/>
  <c r="F27" i="9"/>
  <c r="O203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O366" i="16"/>
  <c r="O374" i="16"/>
  <c r="O382" i="16"/>
  <c r="O390" i="16"/>
  <c r="O398" i="16"/>
  <c r="O406" i="16"/>
  <c r="O414" i="16"/>
  <c r="O422" i="16"/>
  <c r="O430" i="16"/>
  <c r="O438" i="16"/>
  <c r="O446" i="16"/>
  <c r="O454" i="16"/>
  <c r="O462" i="16"/>
  <c r="O470" i="16"/>
  <c r="O478" i="16"/>
  <c r="O486" i="16"/>
  <c r="O494" i="16"/>
  <c r="O502" i="16"/>
  <c r="O510" i="16"/>
  <c r="O518" i="16"/>
  <c r="O526" i="16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O678" i="16"/>
  <c r="O686" i="16"/>
  <c r="O694" i="16"/>
  <c r="O702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O367" i="16"/>
  <c r="O375" i="16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O487" i="16"/>
  <c r="O495" i="16"/>
  <c r="O503" i="16"/>
  <c r="O511" i="16"/>
  <c r="O519" i="16"/>
  <c r="O527" i="16"/>
  <c r="O535" i="16"/>
  <c r="O543" i="16"/>
  <c r="O551" i="16"/>
  <c r="O559" i="16"/>
  <c r="O567" i="16"/>
  <c r="O575" i="16"/>
  <c r="O583" i="16"/>
  <c r="O591" i="16"/>
  <c r="O599" i="16"/>
  <c r="O607" i="16"/>
  <c r="O615" i="16"/>
  <c r="O623" i="16"/>
  <c r="O631" i="16"/>
  <c r="O639" i="16"/>
  <c r="O647" i="16"/>
  <c r="O655" i="16"/>
  <c r="O663" i="16"/>
  <c r="O671" i="16"/>
  <c r="O679" i="16"/>
  <c r="O687" i="16"/>
  <c r="O695" i="16"/>
  <c r="O703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O368" i="16"/>
  <c r="O376" i="16"/>
  <c r="O384" i="16"/>
  <c r="O392" i="16"/>
  <c r="O400" i="16"/>
  <c r="O408" i="16"/>
  <c r="O416" i="16"/>
  <c r="O424" i="16"/>
  <c r="O432" i="16"/>
  <c r="O440" i="16"/>
  <c r="O448" i="16"/>
  <c r="O456" i="16"/>
  <c r="O464" i="16"/>
  <c r="O472" i="16"/>
  <c r="O480" i="16"/>
  <c r="O488" i="16"/>
  <c r="O496" i="16"/>
  <c r="O504" i="16"/>
  <c r="O512" i="16"/>
  <c r="O520" i="16"/>
  <c r="O528" i="16"/>
  <c r="O536" i="16"/>
  <c r="O544" i="16"/>
  <c r="O552" i="16"/>
  <c r="O560" i="16"/>
  <c r="O568" i="16"/>
  <c r="O576" i="16"/>
  <c r="O584" i="16"/>
  <c r="O592" i="16"/>
  <c r="O600" i="16"/>
  <c r="O608" i="16"/>
  <c r="O616" i="16"/>
  <c r="O624" i="16"/>
  <c r="O632" i="16"/>
  <c r="O640" i="16"/>
  <c r="O648" i="16"/>
  <c r="O656" i="16"/>
  <c r="O664" i="16"/>
  <c r="O672" i="16"/>
  <c r="O680" i="16"/>
  <c r="O688" i="16"/>
  <c r="O696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O369" i="16"/>
  <c r="O377" i="16"/>
  <c r="O385" i="16"/>
  <c r="O393" i="16"/>
  <c r="O401" i="16"/>
  <c r="O409" i="16"/>
  <c r="O417" i="16"/>
  <c r="O425" i="16"/>
  <c r="O433" i="16"/>
  <c r="O441" i="16"/>
  <c r="O449" i="16"/>
  <c r="O457" i="16"/>
  <c r="O465" i="16"/>
  <c r="O473" i="16"/>
  <c r="O481" i="16"/>
  <c r="O489" i="16"/>
  <c r="O497" i="16"/>
  <c r="O505" i="16"/>
  <c r="O513" i="16"/>
  <c r="O521" i="16"/>
  <c r="O529" i="16"/>
  <c r="O537" i="16"/>
  <c r="O545" i="16"/>
  <c r="O553" i="16"/>
  <c r="O561" i="16"/>
  <c r="O569" i="16"/>
  <c r="O577" i="16"/>
  <c r="O585" i="16"/>
  <c r="O593" i="16"/>
  <c r="O601" i="16"/>
  <c r="O609" i="16"/>
  <c r="O617" i="16"/>
  <c r="O625" i="16"/>
  <c r="O633" i="16"/>
  <c r="O641" i="16"/>
  <c r="O649" i="16"/>
  <c r="O657" i="16"/>
  <c r="O665" i="16"/>
  <c r="O673" i="16"/>
  <c r="O681" i="16"/>
  <c r="O689" i="16"/>
  <c r="O697" i="16"/>
  <c r="O205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O370" i="16"/>
  <c r="O378" i="16"/>
  <c r="O386" i="16"/>
  <c r="O394" i="16"/>
  <c r="O402" i="16"/>
  <c r="O410" i="16"/>
  <c r="O418" i="16"/>
  <c r="O426" i="16"/>
  <c r="O434" i="16"/>
  <c r="O442" i="16"/>
  <c r="O450" i="16"/>
  <c r="O458" i="16"/>
  <c r="O466" i="16"/>
  <c r="O474" i="16"/>
  <c r="O482" i="16"/>
  <c r="O490" i="16"/>
  <c r="O498" i="16"/>
  <c r="O506" i="16"/>
  <c r="O514" i="16"/>
  <c r="O522" i="16"/>
  <c r="O530" i="16"/>
  <c r="O538" i="16"/>
  <c r="O546" i="16"/>
  <c r="O554" i="16"/>
  <c r="O562" i="16"/>
  <c r="O570" i="16"/>
  <c r="O578" i="16"/>
  <c r="O586" i="16"/>
  <c r="O594" i="16"/>
  <c r="O602" i="16"/>
  <c r="O610" i="16"/>
  <c r="O618" i="16"/>
  <c r="O626" i="16"/>
  <c r="O634" i="16"/>
  <c r="O642" i="16"/>
  <c r="O650" i="16"/>
  <c r="O658" i="16"/>
  <c r="O666" i="16"/>
  <c r="O674" i="16"/>
  <c r="O682" i="16"/>
  <c r="O690" i="16"/>
  <c r="O698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363" i="16"/>
  <c r="O371" i="16"/>
  <c r="O379" i="16"/>
  <c r="O387" i="16"/>
  <c r="O395" i="16"/>
  <c r="O403" i="16"/>
  <c r="O411" i="16"/>
  <c r="O419" i="16"/>
  <c r="O427" i="16"/>
  <c r="O435" i="16"/>
  <c r="O443" i="16"/>
  <c r="O451" i="16"/>
  <c r="O459" i="16"/>
  <c r="O467" i="16"/>
  <c r="O475" i="16"/>
  <c r="O483" i="16"/>
  <c r="O491" i="16"/>
  <c r="O499" i="16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O619" i="16"/>
  <c r="O627" i="16"/>
  <c r="O635" i="16"/>
  <c r="O643" i="16"/>
  <c r="O651" i="16"/>
  <c r="O659" i="16"/>
  <c r="O667" i="16"/>
  <c r="O675" i="16"/>
  <c r="O683" i="16"/>
  <c r="O691" i="16"/>
  <c r="O699" i="16"/>
  <c r="O204" i="16"/>
  <c r="O228" i="16"/>
  <c r="O260" i="16"/>
  <c r="O292" i="16"/>
  <c r="O324" i="16"/>
  <c r="O356" i="16"/>
  <c r="O388" i="16"/>
  <c r="O420" i="16"/>
  <c r="O452" i="16"/>
  <c r="O484" i="16"/>
  <c r="O516" i="16"/>
  <c r="O548" i="16"/>
  <c r="O580" i="16"/>
  <c r="O612" i="16"/>
  <c r="O644" i="16"/>
  <c r="O676" i="16"/>
  <c r="O229" i="16"/>
  <c r="O261" i="16"/>
  <c r="O293" i="16"/>
  <c r="O325" i="16"/>
  <c r="O357" i="16"/>
  <c r="O389" i="16"/>
  <c r="O421" i="16"/>
  <c r="O453" i="16"/>
  <c r="O485" i="16"/>
  <c r="O517" i="16"/>
  <c r="O549" i="16"/>
  <c r="O581" i="16"/>
  <c r="O613" i="16"/>
  <c r="O645" i="16"/>
  <c r="O677" i="16"/>
  <c r="O236" i="16"/>
  <c r="O268" i="16"/>
  <c r="O300" i="16"/>
  <c r="O332" i="16"/>
  <c r="O364" i="16"/>
  <c r="O396" i="16"/>
  <c r="O428" i="16"/>
  <c r="O460" i="16"/>
  <c r="O492" i="16"/>
  <c r="O524" i="16"/>
  <c r="O556" i="16"/>
  <c r="O588" i="16"/>
  <c r="O620" i="16"/>
  <c r="O652" i="16"/>
  <c r="O684" i="16"/>
  <c r="O237" i="16"/>
  <c r="O269" i="16"/>
  <c r="O301" i="16"/>
  <c r="O333" i="16"/>
  <c r="O365" i="16"/>
  <c r="O397" i="16"/>
  <c r="O429" i="16"/>
  <c r="O461" i="16"/>
  <c r="O493" i="16"/>
  <c r="O525" i="16"/>
  <c r="O557" i="16"/>
  <c r="O589" i="16"/>
  <c r="O621" i="16"/>
  <c r="O653" i="16"/>
  <c r="O685" i="16"/>
  <c r="O212" i="16"/>
  <c r="O244" i="16"/>
  <c r="O276" i="16"/>
  <c r="O308" i="16"/>
  <c r="O340" i="16"/>
  <c r="O372" i="16"/>
  <c r="O404" i="16"/>
  <c r="O436" i="16"/>
  <c r="O468" i="16"/>
  <c r="O500" i="16"/>
  <c r="O532" i="16"/>
  <c r="O564" i="16"/>
  <c r="O596" i="16"/>
  <c r="O628" i="16"/>
  <c r="O660" i="16"/>
  <c r="O692" i="16"/>
  <c r="O213" i="16"/>
  <c r="O245" i="16"/>
  <c r="O277" i="16"/>
  <c r="O309" i="16"/>
  <c r="O341" i="16"/>
  <c r="O373" i="16"/>
  <c r="O405" i="16"/>
  <c r="O437" i="16"/>
  <c r="O469" i="16"/>
  <c r="O501" i="16"/>
  <c r="O533" i="16"/>
  <c r="O565" i="16"/>
  <c r="O597" i="16"/>
  <c r="O629" i="16"/>
  <c r="O661" i="16"/>
  <c r="O693" i="16"/>
  <c r="O220" i="16"/>
  <c r="O252" i="16"/>
  <c r="O284" i="16"/>
  <c r="O316" i="16"/>
  <c r="O348" i="16"/>
  <c r="O380" i="16"/>
  <c r="O412" i="16"/>
  <c r="O444" i="16"/>
  <c r="O476" i="16"/>
  <c r="O508" i="16"/>
  <c r="O540" i="16"/>
  <c r="O572" i="16"/>
  <c r="O604" i="16"/>
  <c r="O636" i="16"/>
  <c r="O668" i="16"/>
  <c r="O700" i="16"/>
  <c r="O221" i="16"/>
  <c r="O253" i="16"/>
  <c r="O285" i="16"/>
  <c r="O317" i="16"/>
  <c r="O349" i="16"/>
  <c r="O381" i="16"/>
  <c r="O413" i="16"/>
  <c r="O445" i="16"/>
  <c r="O477" i="16"/>
  <c r="O509" i="16"/>
  <c r="O541" i="16"/>
  <c r="O573" i="16"/>
  <c r="O605" i="16"/>
  <c r="O637" i="16"/>
  <c r="O669" i="16"/>
  <c r="O701" i="16"/>
  <c r="X38" i="7"/>
  <c r="R39" i="7"/>
  <c r="T38" i="7"/>
  <c r="S38" i="7"/>
  <c r="AD38" i="7"/>
  <c r="AJ38" i="7"/>
  <c r="AG38" i="7"/>
  <c r="AA38" i="7"/>
  <c r="U22" i="7"/>
  <c r="P36" i="7"/>
  <c r="C17" i="15"/>
  <c r="R76" i="16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U18" i="7" s="1"/>
  <c r="AJ18" i="7"/>
  <c r="AA18" i="7"/>
  <c r="X18" i="7"/>
  <c r="T18" i="7"/>
  <c r="AG18" i="7"/>
  <c r="Q76" i="16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N49" i="15"/>
  <c r="M51" i="15" s="1"/>
  <c r="M52" i="15" s="1"/>
  <c r="R40" i="15"/>
  <c r="P47" i="7"/>
  <c r="R25" i="15"/>
  <c r="N48" i="15"/>
  <c r="S52" i="15"/>
  <c r="S53" i="15" s="1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38" i="16"/>
  <c r="O150" i="16"/>
  <c r="O162" i="16"/>
  <c r="O174" i="16"/>
  <c r="O192" i="16"/>
  <c r="O79" i="16"/>
  <c r="O89" i="16"/>
  <c r="O76" i="16"/>
  <c r="O103" i="16"/>
  <c r="O199" i="16"/>
  <c r="O86" i="16"/>
  <c r="O98" i="16"/>
  <c r="O110" i="16"/>
  <c r="O128" i="16"/>
  <c r="O140" i="16"/>
  <c r="O143" i="16"/>
  <c r="O151" i="16"/>
  <c r="O170" i="16"/>
  <c r="O182" i="16"/>
  <c r="O194" i="16"/>
  <c r="O81" i="16"/>
  <c r="O93" i="16"/>
  <c r="O105" i="16"/>
  <c r="O111" i="16"/>
  <c r="O175" i="16"/>
  <c r="O118" i="16"/>
  <c r="O179" i="16"/>
  <c r="O197" i="16"/>
  <c r="O75" i="16"/>
  <c r="O201" i="16"/>
  <c r="O84" i="16"/>
  <c r="O102" i="16"/>
  <c r="O120" i="16"/>
  <c r="O189" i="16"/>
  <c r="O91" i="16"/>
  <c r="O109" i="16"/>
  <c r="O121" i="16"/>
  <c r="O133" i="16"/>
  <c r="O145" i="16"/>
  <c r="O163" i="16"/>
  <c r="O181" i="16"/>
  <c r="O94" i="16"/>
  <c r="O191" i="16"/>
  <c r="O78" i="16"/>
  <c r="O177" i="16"/>
  <c r="O202" i="16"/>
  <c r="O96" i="16"/>
  <c r="O108" i="16"/>
  <c r="O164" i="16"/>
  <c r="O190" i="16"/>
  <c r="O126" i="16"/>
  <c r="O130" i="16"/>
  <c r="O148" i="16"/>
  <c r="O198" i="16"/>
  <c r="O87" i="16"/>
  <c r="O187" i="16"/>
  <c r="O113" i="16"/>
  <c r="O131" i="16"/>
  <c r="O134" i="16"/>
  <c r="O167" i="16"/>
  <c r="O158" i="16"/>
  <c r="O156" i="16"/>
  <c r="O139" i="16"/>
  <c r="O99" i="16"/>
  <c r="O129" i="16"/>
  <c r="O123" i="16"/>
  <c r="O92" i="16"/>
  <c r="O171" i="16"/>
  <c r="O77" i="16"/>
  <c r="O185" i="16"/>
  <c r="O106" i="16"/>
  <c r="O188" i="16"/>
  <c r="O154" i="16"/>
  <c r="O178" i="16"/>
  <c r="O90" i="16"/>
  <c r="O95" i="16"/>
  <c r="O153" i="16"/>
  <c r="O137" i="16"/>
  <c r="O161" i="16"/>
  <c r="O114" i="16"/>
  <c r="O135" i="16"/>
  <c r="O136" i="16"/>
  <c r="O180" i="16"/>
  <c r="O169" i="16"/>
  <c r="O112" i="16"/>
  <c r="O101" i="16"/>
  <c r="O119" i="16"/>
  <c r="O116" i="16"/>
  <c r="O88" i="16"/>
  <c r="O132" i="16"/>
  <c r="O144" i="16"/>
  <c r="O127" i="16"/>
  <c r="O82" i="16"/>
  <c r="O184" i="16"/>
  <c r="O166" i="16"/>
  <c r="O80" i="16"/>
  <c r="O159" i="16"/>
  <c r="O183" i="16"/>
  <c r="O173" i="16"/>
  <c r="O186" i="16"/>
  <c r="O176" i="16"/>
  <c r="O142" i="16"/>
  <c r="O160" i="16"/>
  <c r="O85" i="16"/>
  <c r="O97" i="16"/>
  <c r="O141" i="16"/>
  <c r="O125" i="16"/>
  <c r="O149" i="16"/>
  <c r="O152" i="16"/>
  <c r="O193" i="16"/>
  <c r="O124" i="16"/>
  <c r="O168" i="16"/>
  <c r="O157" i="16"/>
  <c r="O117" i="16"/>
  <c r="O122" i="16"/>
  <c r="O107" i="16"/>
  <c r="O104" i="16"/>
  <c r="O195" i="16"/>
  <c r="O100" i="16"/>
  <c r="O83" i="16"/>
  <c r="O147" i="16"/>
  <c r="O165" i="16"/>
  <c r="O155" i="16"/>
  <c r="O146" i="16"/>
  <c r="O115" i="16"/>
  <c r="O200" i="16"/>
  <c r="O172" i="16"/>
  <c r="O196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L77" i="16" l="1"/>
  <c r="S76" i="16"/>
  <c r="R77" i="16" s="1"/>
  <c r="Q77" i="16"/>
  <c r="F77" i="16"/>
  <c r="P77" i="16"/>
  <c r="T77" i="16"/>
  <c r="B51" i="18"/>
  <c r="C50" i="18"/>
  <c r="P24" i="7"/>
  <c r="K77" i="16"/>
  <c r="L78" i="16" s="1"/>
  <c r="U38" i="7"/>
  <c r="S39" i="7"/>
  <c r="R40" i="7"/>
  <c r="AJ39" i="7"/>
  <c r="AA39" i="7"/>
  <c r="X39" i="7"/>
  <c r="AG39" i="7"/>
  <c r="T39" i="7"/>
  <c r="AD39" i="7"/>
  <c r="J77" i="16"/>
  <c r="S77" i="16"/>
  <c r="T78" i="16" s="1"/>
  <c r="I77" i="16"/>
  <c r="K50" i="2"/>
  <c r="F5" i="15"/>
  <c r="D5" i="15"/>
  <c r="E5" i="15"/>
  <c r="E35" i="3"/>
  <c r="R34" i="3"/>
  <c r="J34" i="3"/>
  <c r="D34" i="3"/>
  <c r="E52" i="2"/>
  <c r="C53" i="2"/>
  <c r="D52" i="2"/>
  <c r="F52" i="2"/>
  <c r="M50" i="15"/>
  <c r="S48" i="15"/>
  <c r="S49" i="15" s="1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P78" i="16"/>
  <c r="T24" i="7"/>
  <c r="R25" i="7"/>
  <c r="AD24" i="7"/>
  <c r="X24" i="7"/>
  <c r="AA24" i="7"/>
  <c r="S24" i="7"/>
  <c r="U24" i="7" s="1"/>
  <c r="AG24" i="7"/>
  <c r="AJ24" i="7"/>
  <c r="T40" i="15"/>
  <c r="S38" i="15" s="1"/>
  <c r="R42" i="15"/>
  <c r="R43" i="15" s="1"/>
  <c r="R44" i="15" s="1"/>
  <c r="N49" i="7"/>
  <c r="O49" i="7"/>
  <c r="M50" i="7"/>
  <c r="H77" i="16"/>
  <c r="P48" i="7"/>
  <c r="N38" i="7"/>
  <c r="O38" i="7"/>
  <c r="M39" i="7"/>
  <c r="F37" i="3"/>
  <c r="O25" i="7"/>
  <c r="N25" i="7"/>
  <c r="P25" i="7" s="1"/>
  <c r="M26" i="7"/>
  <c r="G51" i="2"/>
  <c r="J51" i="2"/>
  <c r="H51" i="2"/>
  <c r="R27" i="15"/>
  <c r="R28" i="15" s="1"/>
  <c r="R29" i="15" s="1"/>
  <c r="T25" i="15"/>
  <c r="S23" i="15" s="1"/>
  <c r="C6" i="15"/>
  <c r="U23" i="7"/>
  <c r="U33" i="3"/>
  <c r="S33" i="3"/>
  <c r="T33" i="3" s="1"/>
  <c r="G77" i="16"/>
  <c r="I78" i="16" l="1"/>
  <c r="R78" i="16"/>
  <c r="Q79" i="16" s="1"/>
  <c r="Q78" i="16"/>
  <c r="P79" i="16" s="1"/>
  <c r="S78" i="16"/>
  <c r="K78" i="16"/>
  <c r="L79" i="16" s="1"/>
  <c r="B52" i="18"/>
  <c r="C51" i="18"/>
  <c r="AA40" i="7"/>
  <c r="AG40" i="7"/>
  <c r="R41" i="7"/>
  <c r="X40" i="7"/>
  <c r="AD40" i="7"/>
  <c r="S40" i="7"/>
  <c r="U40" i="7" s="1"/>
  <c r="T40" i="7"/>
  <c r="AJ40" i="7"/>
  <c r="J78" i="16"/>
  <c r="K79" i="16" s="1"/>
  <c r="U39" i="7"/>
  <c r="F78" i="16"/>
  <c r="T79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R79" i="16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H78" i="16"/>
  <c r="F38" i="3"/>
  <c r="S79" i="16"/>
  <c r="T80" i="16" s="1"/>
  <c r="L80" i="16" l="1"/>
  <c r="I79" i="16"/>
  <c r="B53" i="18"/>
  <c r="C52" i="18"/>
  <c r="S80" i="16"/>
  <c r="T81" i="16" s="1"/>
  <c r="U63" i="7"/>
  <c r="J79" i="16"/>
  <c r="K80" i="16" s="1"/>
  <c r="L81" i="16" s="1"/>
  <c r="AA41" i="7"/>
  <c r="AJ41" i="7"/>
  <c r="R42" i="7"/>
  <c r="S41" i="7"/>
  <c r="U41" i="7" s="1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U64" i="7" s="1"/>
  <c r="T64" i="7"/>
  <c r="AJ64" i="7"/>
  <c r="X64" i="7"/>
  <c r="AG64" i="7"/>
  <c r="R80" i="16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P40" i="7" s="1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I80" i="16" l="1"/>
  <c r="S81" i="16"/>
  <c r="T82" i="16" s="1"/>
  <c r="H80" i="16"/>
  <c r="J80" i="16"/>
  <c r="K81" i="16" s="1"/>
  <c r="L82" i="16" s="1"/>
  <c r="B54" i="18"/>
  <c r="C53" i="18"/>
  <c r="P27" i="7"/>
  <c r="T42" i="7"/>
  <c r="R43" i="7"/>
  <c r="AG42" i="7"/>
  <c r="AJ42" i="7"/>
  <c r="S42" i="7"/>
  <c r="U42" i="7" s="1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R81" i="16"/>
  <c r="S82" i="16" s="1"/>
  <c r="D80" i="16"/>
  <c r="E80" i="16"/>
  <c r="G54" i="2"/>
  <c r="H54" i="2"/>
  <c r="J54" i="2"/>
  <c r="I54" i="2"/>
  <c r="F40" i="3"/>
  <c r="F81" i="16" l="1"/>
  <c r="H81" i="16"/>
  <c r="T83" i="16"/>
  <c r="I81" i="16"/>
  <c r="J81" i="16"/>
  <c r="B55" i="18"/>
  <c r="C54" i="18"/>
  <c r="X43" i="7"/>
  <c r="R44" i="7"/>
  <c r="AJ43" i="7"/>
  <c r="AG43" i="7"/>
  <c r="S43" i="7"/>
  <c r="U43" i="7" s="1"/>
  <c r="AD43" i="7"/>
  <c r="AA43" i="7"/>
  <c r="T43" i="7"/>
  <c r="U65" i="7"/>
  <c r="G81" i="16"/>
  <c r="R82" i="16"/>
  <c r="S83" i="16" s="1"/>
  <c r="F41" i="3"/>
  <c r="O29" i="7"/>
  <c r="N29" i="7"/>
  <c r="M30" i="7"/>
  <c r="AJ28" i="7"/>
  <c r="AA28" i="7"/>
  <c r="T28" i="7"/>
  <c r="R29" i="7"/>
  <c r="X28" i="7"/>
  <c r="S28" i="7"/>
  <c r="U28" i="7" s="1"/>
  <c r="AG28" i="7"/>
  <c r="AD28" i="7"/>
  <c r="G55" i="2"/>
  <c r="H55" i="2"/>
  <c r="J55" i="2"/>
  <c r="Q82" i="16"/>
  <c r="R83" i="16" s="1"/>
  <c r="S84" i="16" s="1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U66" i="7" s="1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H82" i="16" l="1"/>
  <c r="I82" i="16"/>
  <c r="T84" i="16"/>
  <c r="T85" i="16" s="1"/>
  <c r="F82" i="16"/>
  <c r="K82" i="16"/>
  <c r="L83" i="16" s="1"/>
  <c r="J82" i="16"/>
  <c r="B56" i="18"/>
  <c r="C55" i="18"/>
  <c r="X44" i="7"/>
  <c r="T44" i="7"/>
  <c r="AJ44" i="7"/>
  <c r="AG44" i="7"/>
  <c r="S44" i="7"/>
  <c r="U44" i="7" s="1"/>
  <c r="AA44" i="7"/>
  <c r="AD44" i="7"/>
  <c r="R45" i="7"/>
  <c r="P29" i="7"/>
  <c r="G82" i="16"/>
  <c r="H83" i="16" s="1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Q83" i="16"/>
  <c r="R84" i="16" s="1"/>
  <c r="S85" i="16" s="1"/>
  <c r="P83" i="16"/>
  <c r="P53" i="7"/>
  <c r="E40" i="3"/>
  <c r="R39" i="3"/>
  <c r="J39" i="3"/>
  <c r="D39" i="3"/>
  <c r="N30" i="7"/>
  <c r="P30" i="7" s="1"/>
  <c r="O30" i="7"/>
  <c r="M31" i="7"/>
  <c r="F42" i="3"/>
  <c r="I56" i="2"/>
  <c r="K55" i="2"/>
  <c r="T86" i="16" l="1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U30" i="7" s="1"/>
  <c r="AG30" i="7"/>
  <c r="T30" i="7"/>
  <c r="X30" i="7"/>
  <c r="H57" i="2"/>
  <c r="G57" i="2"/>
  <c r="J57" i="2"/>
  <c r="P54" i="7"/>
  <c r="I57" i="2"/>
  <c r="E41" i="3"/>
  <c r="D40" i="3"/>
  <c r="R40" i="3"/>
  <c r="J40" i="3"/>
  <c r="Q84" i="16"/>
  <c r="R85" i="16" s="1"/>
  <c r="S86" i="16" s="1"/>
  <c r="T87" i="16" s="1"/>
  <c r="P84" i="16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J84" i="16" l="1"/>
  <c r="H84" i="16"/>
  <c r="K84" i="16"/>
  <c r="L85" i="16" s="1"/>
  <c r="I84" i="16"/>
  <c r="J85" i="16" s="1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U69" i="7" s="1"/>
  <c r="R70" i="7"/>
  <c r="U68" i="7"/>
  <c r="F44" i="3"/>
  <c r="S31" i="7"/>
  <c r="U31" i="7" s="1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P85" i="16"/>
  <c r="Q85" i="16"/>
  <c r="R86" i="16" s="1"/>
  <c r="S87" i="16" s="1"/>
  <c r="T88" i="16" s="1"/>
  <c r="E84" i="16"/>
  <c r="D84" i="16"/>
  <c r="U40" i="3"/>
  <c r="S40" i="3"/>
  <c r="T40" i="3" s="1"/>
  <c r="H85" i="16" l="1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H86" i="16" s="1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6" i="16"/>
  <c r="R87" i="16" s="1"/>
  <c r="S88" i="16" s="1"/>
  <c r="T89" i="16" s="1"/>
  <c r="P86" i="16"/>
  <c r="J86" i="16" l="1"/>
  <c r="L86" i="16"/>
  <c r="K86" i="16"/>
  <c r="F86" i="16"/>
  <c r="I86" i="16"/>
  <c r="B60" i="18"/>
  <c r="C59" i="18"/>
  <c r="R49" i="7"/>
  <c r="T48" i="7"/>
  <c r="S48" i="7"/>
  <c r="U48" i="7" s="1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U33" i="7" s="1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Q87" i="16"/>
  <c r="R88" i="16" s="1"/>
  <c r="S89" i="16" s="1"/>
  <c r="T90" i="16" s="1"/>
  <c r="P87" i="16"/>
  <c r="U32" i="7"/>
  <c r="E44" i="3"/>
  <c r="D43" i="3"/>
  <c r="J43" i="3"/>
  <c r="R43" i="3"/>
  <c r="J87" i="16" l="1"/>
  <c r="K87" i="16"/>
  <c r="L87" i="16"/>
  <c r="K88" i="16" s="1"/>
  <c r="H87" i="16"/>
  <c r="F87" i="16"/>
  <c r="I87" i="16"/>
  <c r="J88" i="16" s="1"/>
  <c r="B61" i="18"/>
  <c r="C60" i="18"/>
  <c r="X49" i="7"/>
  <c r="AA49" i="7"/>
  <c r="AD49" i="7"/>
  <c r="S49" i="7"/>
  <c r="U49" i="7" s="1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P88" i="16"/>
  <c r="Q88" i="16"/>
  <c r="R89" i="16" s="1"/>
  <c r="S90" i="16" s="1"/>
  <c r="T91" i="16" s="1"/>
  <c r="D62" i="2"/>
  <c r="C63" i="2"/>
  <c r="F62" i="2"/>
  <c r="E62" i="2"/>
  <c r="H61" i="2"/>
  <c r="G61" i="2"/>
  <c r="J61" i="2"/>
  <c r="E87" i="16"/>
  <c r="D87" i="16"/>
  <c r="U71" i="7"/>
  <c r="I61" i="2"/>
  <c r="L88" i="16" l="1"/>
  <c r="L89" i="16" s="1"/>
  <c r="H88" i="16"/>
  <c r="F88" i="16"/>
  <c r="I88" i="16"/>
  <c r="J89" i="16" s="1"/>
  <c r="B62" i="18"/>
  <c r="C61" i="18"/>
  <c r="R51" i="7"/>
  <c r="X50" i="7"/>
  <c r="AG50" i="7"/>
  <c r="S50" i="7"/>
  <c r="U50" i="7" s="1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U73" i="7" s="1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Q89" i="16"/>
  <c r="R90" i="16" s="1"/>
  <c r="S91" i="16" s="1"/>
  <c r="T92" i="16" s="1"/>
  <c r="P89" i="16"/>
  <c r="K89" i="16" l="1"/>
  <c r="L90" i="16" s="1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Q90" i="16"/>
  <c r="R91" i="16" s="1"/>
  <c r="S92" i="16" s="1"/>
  <c r="T93" i="16" s="1"/>
  <c r="P90" i="16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K90" i="16" l="1"/>
  <c r="L91" i="16" s="1"/>
  <c r="L92" i="16" s="1"/>
  <c r="J90" i="16"/>
  <c r="K91" i="16" s="1"/>
  <c r="I90" i="16"/>
  <c r="H90" i="16"/>
  <c r="F90" i="16"/>
  <c r="B64" i="18"/>
  <c r="C63" i="18"/>
  <c r="AD52" i="7"/>
  <c r="T52" i="7"/>
  <c r="R53" i="7"/>
  <c r="AJ52" i="7"/>
  <c r="AA52" i="7"/>
  <c r="AG52" i="7"/>
  <c r="S52" i="7"/>
  <c r="U52" i="7" s="1"/>
  <c r="X52" i="7"/>
  <c r="G90" i="16"/>
  <c r="H91" i="16" s="1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Q91" i="16"/>
  <c r="R92" i="16" s="1"/>
  <c r="S93" i="16" s="1"/>
  <c r="T94" i="16" s="1"/>
  <c r="P91" i="16"/>
  <c r="D90" i="16"/>
  <c r="E90" i="16"/>
  <c r="U46" i="3"/>
  <c r="S46" i="3"/>
  <c r="T46" i="3" s="1"/>
  <c r="H64" i="2"/>
  <c r="G64" i="2"/>
  <c r="J64" i="2"/>
  <c r="I91" i="16" l="1"/>
  <c r="J92" i="16" s="1"/>
  <c r="K93" i="16" s="1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Q92" i="16"/>
  <c r="R93" i="16" s="1"/>
  <c r="S94" i="16" s="1"/>
  <c r="T95" i="16" s="1"/>
  <c r="P92" i="16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4" i="16" l="1"/>
  <c r="H92" i="16"/>
  <c r="I93" i="16" s="1"/>
  <c r="J94" i="16" s="1"/>
  <c r="F92" i="16"/>
  <c r="I92" i="16"/>
  <c r="J93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K94" i="16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Q93" i="16"/>
  <c r="R94" i="16" s="1"/>
  <c r="S95" i="16" s="1"/>
  <c r="T96" i="16" s="1"/>
  <c r="P93" i="16"/>
  <c r="U48" i="3"/>
  <c r="S48" i="3"/>
  <c r="T48" i="3" s="1"/>
  <c r="E50" i="3"/>
  <c r="D49" i="3"/>
  <c r="J49" i="3"/>
  <c r="R49" i="3"/>
  <c r="E92" i="16"/>
  <c r="D92" i="16"/>
  <c r="K65" i="2"/>
  <c r="H93" i="16" l="1"/>
  <c r="I94" i="16" s="1"/>
  <c r="F93" i="16"/>
  <c r="B67" i="18"/>
  <c r="C66" i="18"/>
  <c r="L95" i="16"/>
  <c r="K95" i="16"/>
  <c r="L96" i="16" s="1"/>
  <c r="AD55" i="7"/>
  <c r="AA55" i="7"/>
  <c r="T55" i="7"/>
  <c r="X55" i="7"/>
  <c r="S55" i="7"/>
  <c r="AJ55" i="7"/>
  <c r="AG55" i="7"/>
  <c r="U54" i="7"/>
  <c r="J95" i="16"/>
  <c r="G93" i="16"/>
  <c r="H94" i="16" s="1"/>
  <c r="I95" i="16" s="1"/>
  <c r="J96" i="16" s="1"/>
  <c r="K66" i="2"/>
  <c r="F53" i="3"/>
  <c r="E51" i="3"/>
  <c r="J50" i="3"/>
  <c r="R50" i="3"/>
  <c r="D50" i="3"/>
  <c r="Q94" i="16"/>
  <c r="R95" i="16" s="1"/>
  <c r="S96" i="16" s="1"/>
  <c r="T97" i="16" s="1"/>
  <c r="P94" i="16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6" i="16" l="1"/>
  <c r="L97" i="16" s="1"/>
  <c r="F94" i="16"/>
  <c r="B68" i="18"/>
  <c r="C67" i="18"/>
  <c r="U55" i="7"/>
  <c r="U78" i="7"/>
  <c r="G94" i="16"/>
  <c r="H95" i="16" s="1"/>
  <c r="I96" i="16" s="1"/>
  <c r="J97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Q95" i="16"/>
  <c r="R96" i="16" s="1"/>
  <c r="S97" i="16" s="1"/>
  <c r="T98" i="16" s="1"/>
  <c r="P95" i="16"/>
  <c r="E94" i="16"/>
  <c r="D94" i="16"/>
  <c r="E52" i="3"/>
  <c r="J51" i="3"/>
  <c r="R51" i="3"/>
  <c r="D51" i="3"/>
  <c r="C70" i="2"/>
  <c r="E69" i="2"/>
  <c r="D69" i="2"/>
  <c r="F69" i="2"/>
  <c r="K97" i="16" l="1"/>
  <c r="L98" i="16" s="1"/>
  <c r="F95" i="16"/>
  <c r="B69" i="18"/>
  <c r="C68" i="18"/>
  <c r="U79" i="7"/>
  <c r="G95" i="16"/>
  <c r="H96" i="16" s="1"/>
  <c r="I97" i="16" s="1"/>
  <c r="F55" i="3"/>
  <c r="D95" i="16"/>
  <c r="E95" i="16"/>
  <c r="P96" i="16"/>
  <c r="Q96" i="16"/>
  <c r="R97" i="16" s="1"/>
  <c r="S98" i="16" s="1"/>
  <c r="T99" i="16" s="1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F96" i="16" l="1"/>
  <c r="J98" i="16"/>
  <c r="K98" i="16"/>
  <c r="L99" i="16" s="1"/>
  <c r="B70" i="18"/>
  <c r="C69" i="18"/>
  <c r="G96" i="16"/>
  <c r="H97" i="16" s="1"/>
  <c r="I98" i="16" s="1"/>
  <c r="J99" i="16" s="1"/>
  <c r="H70" i="2"/>
  <c r="G70" i="2"/>
  <c r="J70" i="2"/>
  <c r="U52" i="3"/>
  <c r="S52" i="3"/>
  <c r="T52" i="3" s="1"/>
  <c r="Q97" i="16"/>
  <c r="R98" i="16" s="1"/>
  <c r="S99" i="16" s="1"/>
  <c r="T100" i="16" s="1"/>
  <c r="P97" i="16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F97" i="16" l="1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P98" i="16"/>
  <c r="Q98" i="16"/>
  <c r="R99" i="16" s="1"/>
  <c r="S100" i="16" s="1"/>
  <c r="T101" i="16" s="1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F98" i="16" l="1"/>
  <c r="K100" i="16"/>
  <c r="L101" i="16" s="1"/>
  <c r="B72" i="18"/>
  <c r="C71" i="18"/>
  <c r="G98" i="16"/>
  <c r="H99" i="16" s="1"/>
  <c r="I100" i="16" s="1"/>
  <c r="J101" i="16" s="1"/>
  <c r="F58" i="3"/>
  <c r="P99" i="16"/>
  <c r="Q99" i="16"/>
  <c r="R100" i="16" s="1"/>
  <c r="S101" i="16" s="1"/>
  <c r="T102" i="16" s="1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U83" i="7" s="1"/>
  <c r="T83" i="7"/>
  <c r="I72" i="2"/>
  <c r="H72" i="2"/>
  <c r="J72" i="2"/>
  <c r="G72" i="2"/>
  <c r="K101" i="16" l="1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P100" i="16"/>
  <c r="Q100" i="16"/>
  <c r="R101" i="16" s="1"/>
  <c r="S102" i="16" s="1"/>
  <c r="T103" i="16" s="1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J102" i="16" l="1"/>
  <c r="K102" i="16"/>
  <c r="L103" i="16" s="1"/>
  <c r="G100" i="16"/>
  <c r="H101" i="16" s="1"/>
  <c r="I102" i="16" s="1"/>
  <c r="J103" i="16" s="1"/>
  <c r="D100" i="16"/>
  <c r="E100" i="16"/>
  <c r="D75" i="2"/>
  <c r="C76" i="2"/>
  <c r="F75" i="2"/>
  <c r="E75" i="2"/>
  <c r="Q101" i="16"/>
  <c r="R102" i="16" s="1"/>
  <c r="S103" i="16" s="1"/>
  <c r="T104" i="16" s="1"/>
  <c r="P101" i="16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F101" i="16" l="1"/>
  <c r="K103" i="16"/>
  <c r="L104" i="16" s="1"/>
  <c r="G101" i="16"/>
  <c r="H102" i="16" s="1"/>
  <c r="I103" i="16" s="1"/>
  <c r="J104" i="16" s="1"/>
  <c r="K74" i="2"/>
  <c r="P102" i="16"/>
  <c r="Q102" i="16"/>
  <c r="R103" i="16" s="1"/>
  <c r="S104" i="16" s="1"/>
  <c r="T105" i="16" s="1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K104" i="16" l="1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Q103" i="16"/>
  <c r="R104" i="16" s="1"/>
  <c r="S105" i="16" s="1"/>
  <c r="T106" i="16" s="1"/>
  <c r="P103" i="16"/>
  <c r="E60" i="3"/>
  <c r="J59" i="3"/>
  <c r="R59" i="3"/>
  <c r="D59" i="3"/>
  <c r="F103" i="16" l="1"/>
  <c r="K105" i="16"/>
  <c r="L106" i="16" s="1"/>
  <c r="G103" i="16"/>
  <c r="H104" i="16" s="1"/>
  <c r="I105" i="16" s="1"/>
  <c r="J106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Q104" i="16"/>
  <c r="R105" i="16" s="1"/>
  <c r="S106" i="16" s="1"/>
  <c r="T107" i="16" s="1"/>
  <c r="P104" i="16"/>
  <c r="E61" i="3"/>
  <c r="D60" i="3"/>
  <c r="J60" i="3"/>
  <c r="R60" i="3"/>
  <c r="D103" i="16"/>
  <c r="E103" i="16"/>
  <c r="K106" i="16" l="1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P105" i="16"/>
  <c r="Q105" i="16"/>
  <c r="R106" i="16" s="1"/>
  <c r="S107" i="16" s="1"/>
  <c r="T108" i="16" s="1"/>
  <c r="F64" i="3"/>
  <c r="K107" i="16" l="1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P106" i="16"/>
  <c r="Q106" i="16"/>
  <c r="R107" i="16" s="1"/>
  <c r="S108" i="16" s="1"/>
  <c r="T109" i="16" s="1"/>
  <c r="K78" i="2"/>
  <c r="E63" i="3"/>
  <c r="D62" i="3"/>
  <c r="R62" i="3"/>
  <c r="J62" i="3"/>
  <c r="F106" i="16" l="1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P107" i="16"/>
  <c r="Q107" i="16"/>
  <c r="R108" i="16" s="1"/>
  <c r="S109" i="16" s="1"/>
  <c r="T110" i="16" s="1"/>
  <c r="I80" i="2"/>
  <c r="C82" i="2"/>
  <c r="D81" i="2"/>
  <c r="F81" i="2"/>
  <c r="E81" i="2"/>
  <c r="H80" i="2"/>
  <c r="G80" i="2"/>
  <c r="J80" i="2"/>
  <c r="F66" i="3"/>
  <c r="K109" i="16" l="1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P108" i="16"/>
  <c r="Q108" i="16"/>
  <c r="R109" i="16" s="1"/>
  <c r="S110" i="16" s="1"/>
  <c r="T111" i="16" s="1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K110" i="16" l="1"/>
  <c r="L111" i="16" s="1"/>
  <c r="F108" i="16"/>
  <c r="G108" i="16"/>
  <c r="H109" i="16" s="1"/>
  <c r="I110" i="16" s="1"/>
  <c r="J111" i="16" s="1"/>
  <c r="Q109" i="16"/>
  <c r="R110" i="16" s="1"/>
  <c r="S111" i="16" s="1"/>
  <c r="T112" i="16" s="1"/>
  <c r="P109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K111" i="16" l="1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Q110" i="16"/>
  <c r="R111" i="16" s="1"/>
  <c r="S112" i="16" s="1"/>
  <c r="T113" i="16" s="1"/>
  <c r="P110" i="16"/>
  <c r="C85" i="2"/>
  <c r="D84" i="2"/>
  <c r="E84" i="2"/>
  <c r="F84" i="2"/>
  <c r="K82" i="2"/>
  <c r="S65" i="3"/>
  <c r="T65" i="3" s="1"/>
  <c r="U65" i="3"/>
  <c r="H83" i="2"/>
  <c r="G83" i="2"/>
  <c r="J83" i="2"/>
  <c r="K112" i="16" l="1"/>
  <c r="L113" i="16" s="1"/>
  <c r="F110" i="16"/>
  <c r="G110" i="16"/>
  <c r="H111" i="16" s="1"/>
  <c r="I112" i="16" s="1"/>
  <c r="J113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1" i="16"/>
  <c r="Q111" i="16"/>
  <c r="R112" i="16" s="1"/>
  <c r="S113" i="16" s="1"/>
  <c r="T114" i="16" s="1"/>
  <c r="K113" i="16" l="1"/>
  <c r="L114" i="16" s="1"/>
  <c r="F111" i="16"/>
  <c r="G111" i="16"/>
  <c r="H112" i="16" s="1"/>
  <c r="I113" i="16" s="1"/>
  <c r="J114" i="16" s="1"/>
  <c r="I85" i="2"/>
  <c r="K84" i="2"/>
  <c r="P112" i="16"/>
  <c r="Q112" i="16"/>
  <c r="R113" i="16" s="1"/>
  <c r="S114" i="16" s="1"/>
  <c r="T115" i="16" s="1"/>
  <c r="G85" i="2"/>
  <c r="H85" i="2"/>
  <c r="J85" i="2"/>
  <c r="E69" i="3"/>
  <c r="J68" i="3"/>
  <c r="R68" i="3"/>
  <c r="D68" i="3"/>
  <c r="D86" i="2"/>
  <c r="F86" i="2"/>
  <c r="C87" i="2"/>
  <c r="E86" i="2"/>
  <c r="E111" i="16"/>
  <c r="F112" i="16" s="1"/>
  <c r="D111" i="16"/>
  <c r="U67" i="3"/>
  <c r="S67" i="3"/>
  <c r="T67" i="3" s="1"/>
  <c r="F71" i="3"/>
  <c r="K114" i="16" l="1"/>
  <c r="L115" i="16" s="1"/>
  <c r="G112" i="16"/>
  <c r="H113" i="16" s="1"/>
  <c r="I114" i="16" s="1"/>
  <c r="K85" i="2"/>
  <c r="E87" i="2"/>
  <c r="D87" i="2"/>
  <c r="F87" i="2"/>
  <c r="C88" i="2"/>
  <c r="Q113" i="16"/>
  <c r="R114" i="16" s="1"/>
  <c r="S115" i="16" s="1"/>
  <c r="T116" i="16" s="1"/>
  <c r="P113" i="16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F113" i="16" l="1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P114" i="16"/>
  <c r="Q114" i="16"/>
  <c r="R115" i="16" s="1"/>
  <c r="S116" i="16" s="1"/>
  <c r="T117" i="16" s="1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F114" i="16" l="1"/>
  <c r="K116" i="16"/>
  <c r="L117" i="16" s="1"/>
  <c r="G114" i="16"/>
  <c r="H115" i="16" s="1"/>
  <c r="I116" i="16" s="1"/>
  <c r="J117" i="16" s="1"/>
  <c r="I88" i="2"/>
  <c r="H88" i="2"/>
  <c r="G88" i="2"/>
  <c r="J88" i="2"/>
  <c r="F74" i="3"/>
  <c r="Q115" i="16"/>
  <c r="R116" i="16" s="1"/>
  <c r="S117" i="16" s="1"/>
  <c r="T118" i="16" s="1"/>
  <c r="P115" i="16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K117" i="16" l="1"/>
  <c r="L118" i="16" s="1"/>
  <c r="G115" i="16"/>
  <c r="H116" i="16" s="1"/>
  <c r="I117" i="16" s="1"/>
  <c r="J118" i="16" s="1"/>
  <c r="P116" i="16"/>
  <c r="Q116" i="16"/>
  <c r="R117" i="16" s="1"/>
  <c r="S118" i="16" s="1"/>
  <c r="T119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K118" i="16" l="1"/>
  <c r="L119" i="16" s="1"/>
  <c r="G116" i="16"/>
  <c r="H117" i="16" s="1"/>
  <c r="I118" i="16" s="1"/>
  <c r="J119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P117" i="16"/>
  <c r="Q117" i="16"/>
  <c r="R118" i="16" s="1"/>
  <c r="S119" i="16" s="1"/>
  <c r="T120" i="16" s="1"/>
  <c r="F76" i="3"/>
  <c r="D116" i="16"/>
  <c r="E116" i="16"/>
  <c r="H90" i="2"/>
  <c r="J90" i="2"/>
  <c r="G90" i="2"/>
  <c r="K119" i="16" l="1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8" i="16"/>
  <c r="Q118" i="16"/>
  <c r="R119" i="16" s="1"/>
  <c r="S120" i="16" s="1"/>
  <c r="T121" i="16" s="1"/>
  <c r="F118" i="16" l="1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P119" i="16"/>
  <c r="Q119" i="16"/>
  <c r="R120" i="16" s="1"/>
  <c r="S121" i="16" s="1"/>
  <c r="T122" i="16" s="1"/>
  <c r="F78" i="3"/>
  <c r="H92" i="2"/>
  <c r="G92" i="2"/>
  <c r="J92" i="2"/>
  <c r="S74" i="3"/>
  <c r="T74" i="3" s="1"/>
  <c r="U74" i="3"/>
  <c r="E76" i="3"/>
  <c r="R75" i="3"/>
  <c r="J75" i="3"/>
  <c r="D75" i="3"/>
  <c r="F119" i="16" l="1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F120" i="16" s="1"/>
  <c r="H93" i="2"/>
  <c r="J93" i="2"/>
  <c r="G93" i="2"/>
  <c r="K92" i="2"/>
  <c r="P120" i="16"/>
  <c r="Q120" i="16"/>
  <c r="R121" i="16" s="1"/>
  <c r="S122" i="16" s="1"/>
  <c r="T123" i="16" s="1"/>
  <c r="D94" i="2"/>
  <c r="C95" i="2"/>
  <c r="E94" i="2"/>
  <c r="F94" i="2"/>
  <c r="J122" i="16" l="1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Q121" i="16"/>
  <c r="R122" i="16" s="1"/>
  <c r="S123" i="16" s="1"/>
  <c r="T124" i="16" s="1"/>
  <c r="P121" i="16"/>
  <c r="E78" i="3"/>
  <c r="R77" i="3"/>
  <c r="D77" i="3"/>
  <c r="J77" i="3"/>
  <c r="I94" i="2"/>
  <c r="S76" i="3"/>
  <c r="T76" i="3" s="1"/>
  <c r="U76" i="3"/>
  <c r="J123" i="16" l="1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Q122" i="16"/>
  <c r="R123" i="16" s="1"/>
  <c r="S124" i="16" s="1"/>
  <c r="T125" i="16" s="1"/>
  <c r="P122" i="16"/>
  <c r="I95" i="2"/>
  <c r="K124" i="16" l="1"/>
  <c r="L125" i="16" s="1"/>
  <c r="F122" i="16"/>
  <c r="G122" i="16"/>
  <c r="H123" i="16" s="1"/>
  <c r="I124" i="16" s="1"/>
  <c r="E80" i="3"/>
  <c r="D79" i="3"/>
  <c r="J79" i="3"/>
  <c r="R79" i="3"/>
  <c r="Q123" i="16"/>
  <c r="R124" i="16" s="1"/>
  <c r="S125" i="16" s="1"/>
  <c r="T126" i="16" s="1"/>
  <c r="P123" i="16"/>
  <c r="F82" i="3"/>
  <c r="K95" i="2"/>
  <c r="E122" i="16"/>
  <c r="D122" i="16"/>
  <c r="S78" i="3"/>
  <c r="T78" i="3" s="1"/>
  <c r="U78" i="3"/>
  <c r="J125" i="16" l="1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4" i="16"/>
  <c r="R125" i="16" s="1"/>
  <c r="S126" i="16" s="1"/>
  <c r="T127" i="16" s="1"/>
  <c r="P124" i="16"/>
  <c r="K126" i="16" l="1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Q125" i="16"/>
  <c r="R126" i="16" s="1"/>
  <c r="S127" i="16" s="1"/>
  <c r="T128" i="16" s="1"/>
  <c r="P125" i="16"/>
  <c r="C8" i="4"/>
  <c r="C7" i="4"/>
  <c r="C40" i="2"/>
  <c r="C37" i="2"/>
  <c r="C4" i="18" s="1"/>
  <c r="F125" i="16" l="1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6" i="16"/>
  <c r="Q126" i="16"/>
  <c r="R127" i="16" s="1"/>
  <c r="S128" i="16" s="1"/>
  <c r="T129" i="16" s="1"/>
  <c r="J128" i="16" l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P127" i="16"/>
  <c r="Q127" i="16"/>
  <c r="R128" i="16" s="1"/>
  <c r="S129" i="16" s="1"/>
  <c r="T130" i="16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J129" i="16" l="1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Q128" i="16"/>
  <c r="R129" i="16" s="1"/>
  <c r="S130" i="16" s="1"/>
  <c r="T131" i="16" s="1"/>
  <c r="P128" i="16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K130" i="16" l="1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F129" i="16" s="1"/>
  <c r="P129" i="16"/>
  <c r="Q129" i="16"/>
  <c r="R130" i="16" s="1"/>
  <c r="S131" i="16" s="1"/>
  <c r="T132" i="16" s="1"/>
  <c r="I84" i="3"/>
  <c r="D84" i="4" s="1"/>
  <c r="E84" i="4"/>
  <c r="F84" i="4" s="1"/>
  <c r="E86" i="3"/>
  <c r="D85" i="3"/>
  <c r="H85" i="3" s="1"/>
  <c r="J85" i="3"/>
  <c r="R85" i="3"/>
  <c r="K131" i="16" l="1"/>
  <c r="L132" i="16" s="1"/>
  <c r="G129" i="16"/>
  <c r="H130" i="16" s="1"/>
  <c r="I131" i="16" s="1"/>
  <c r="J132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Q130" i="16"/>
  <c r="R131" i="16" s="1"/>
  <c r="S132" i="16" s="1"/>
  <c r="T133" i="16" s="1"/>
  <c r="P130" i="16"/>
  <c r="S85" i="3"/>
  <c r="T85" i="3" s="1"/>
  <c r="U85" i="3"/>
  <c r="E129" i="16"/>
  <c r="F130" i="16" s="1"/>
  <c r="D129" i="16"/>
  <c r="K132" i="16" l="1"/>
  <c r="L133" i="16" s="1"/>
  <c r="G130" i="16"/>
  <c r="H131" i="16" s="1"/>
  <c r="I132" i="16" s="1"/>
  <c r="J133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P131" i="16"/>
  <c r="Q131" i="16"/>
  <c r="R132" i="16" s="1"/>
  <c r="S133" i="16" s="1"/>
  <c r="T134" i="16" s="1"/>
  <c r="H29" i="4"/>
  <c r="G29" i="4"/>
  <c r="I29" i="4" s="1"/>
  <c r="U86" i="3"/>
  <c r="S86" i="3"/>
  <c r="T86" i="3" s="1"/>
  <c r="K133" i="16" l="1"/>
  <c r="L134" i="16" s="1"/>
  <c r="G131" i="16"/>
  <c r="H132" i="16" s="1"/>
  <c r="I133" i="16" s="1"/>
  <c r="J134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Q132" i="16"/>
  <c r="R133" i="16" s="1"/>
  <c r="S134" i="16" s="1"/>
  <c r="T135" i="16" s="1"/>
  <c r="P132" i="16"/>
  <c r="U87" i="3"/>
  <c r="S87" i="3"/>
  <c r="T87" i="3" s="1"/>
  <c r="E89" i="3"/>
  <c r="J88" i="3"/>
  <c r="R88" i="3"/>
  <c r="D88" i="3"/>
  <c r="H88" i="3" s="1"/>
  <c r="K134" i="16" l="1"/>
  <c r="L135" i="16" s="1"/>
  <c r="G132" i="16"/>
  <c r="H133" i="16" s="1"/>
  <c r="I134" i="16" s="1"/>
  <c r="J135" i="16" s="1"/>
  <c r="D132" i="16"/>
  <c r="E132" i="16"/>
  <c r="K29" i="4"/>
  <c r="M29" i="4"/>
  <c r="U88" i="3"/>
  <c r="S88" i="3"/>
  <c r="T88" i="3" s="1"/>
  <c r="Q133" i="16"/>
  <c r="R134" i="16" s="1"/>
  <c r="S135" i="16" s="1"/>
  <c r="T136" i="16" s="1"/>
  <c r="P133" i="16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F133" i="16" l="1"/>
  <c r="K135" i="16"/>
  <c r="L136" i="16" s="1"/>
  <c r="G133" i="16"/>
  <c r="H134" i="16" s="1"/>
  <c r="I135" i="16" s="1"/>
  <c r="E91" i="3"/>
  <c r="D90" i="3"/>
  <c r="H90" i="3" s="1"/>
  <c r="J90" i="3"/>
  <c r="R90" i="3"/>
  <c r="Q134" i="16"/>
  <c r="R135" i="16" s="1"/>
  <c r="S136" i="16" s="1"/>
  <c r="T137" i="16" s="1"/>
  <c r="P134" i="16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F134" i="16" s="1"/>
  <c r="K89" i="3"/>
  <c r="L89" i="3" s="1"/>
  <c r="J136" i="16" l="1"/>
  <c r="K136" i="16"/>
  <c r="L137" i="16" s="1"/>
  <c r="G134" i="16"/>
  <c r="H135" i="16" s="1"/>
  <c r="I136" i="16" s="1"/>
  <c r="M31" i="3"/>
  <c r="AC30" i="3"/>
  <c r="C30" i="4"/>
  <c r="Q135" i="16"/>
  <c r="R136" i="16" s="1"/>
  <c r="S137" i="16" s="1"/>
  <c r="T138" i="16" s="1"/>
  <c r="P135" i="16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F135" i="16" l="1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P136" i="16"/>
  <c r="Q136" i="16"/>
  <c r="R137" i="16" s="1"/>
  <c r="S138" i="16" s="1"/>
  <c r="T139" i="16" s="1"/>
  <c r="G30" i="4"/>
  <c r="I30" i="4" s="1"/>
  <c r="H30" i="4"/>
  <c r="E91" i="4"/>
  <c r="F91" i="4" s="1"/>
  <c r="I91" i="3"/>
  <c r="D91" i="4" s="1"/>
  <c r="N31" i="3"/>
  <c r="AI31" i="3"/>
  <c r="O31" i="3"/>
  <c r="K138" i="16" l="1"/>
  <c r="L139" i="16" s="1"/>
  <c r="G136" i="16"/>
  <c r="H137" i="16" s="1"/>
  <c r="I138" i="16" s="1"/>
  <c r="J139" i="16" s="1"/>
  <c r="K92" i="3"/>
  <c r="L92" i="3" s="1"/>
  <c r="S92" i="3"/>
  <c r="T92" i="3" s="1"/>
  <c r="U92" i="3"/>
  <c r="P31" i="3"/>
  <c r="F96" i="3"/>
  <c r="J30" i="4"/>
  <c r="P137" i="16"/>
  <c r="Q137" i="16"/>
  <c r="R138" i="16" s="1"/>
  <c r="S139" i="16" s="1"/>
  <c r="T140" i="16" s="1"/>
  <c r="E94" i="3"/>
  <c r="D93" i="3"/>
  <c r="H93" i="3" s="1"/>
  <c r="R93" i="3"/>
  <c r="J93" i="3"/>
  <c r="E136" i="16"/>
  <c r="D136" i="16"/>
  <c r="E92" i="4"/>
  <c r="F92" i="4" s="1"/>
  <c r="I92" i="3"/>
  <c r="D92" i="4" s="1"/>
  <c r="F137" i="16" l="1"/>
  <c r="K139" i="16"/>
  <c r="L140" i="16" s="1"/>
  <c r="G137" i="16"/>
  <c r="H138" i="16" s="1"/>
  <c r="I139" i="16" s="1"/>
  <c r="K93" i="3"/>
  <c r="L93" i="3" s="1"/>
  <c r="K30" i="4"/>
  <c r="M30" i="4"/>
  <c r="F97" i="3"/>
  <c r="E137" i="16"/>
  <c r="F138" i="16" s="1"/>
  <c r="D137" i="16"/>
  <c r="Q31" i="3"/>
  <c r="S93" i="3"/>
  <c r="T93" i="3" s="1"/>
  <c r="U93" i="3"/>
  <c r="P138" i="16"/>
  <c r="Q138" i="16"/>
  <c r="R139" i="16" s="1"/>
  <c r="S140" i="16" s="1"/>
  <c r="T141" i="16" s="1"/>
  <c r="I93" i="3"/>
  <c r="D93" i="4" s="1"/>
  <c r="E93" i="4"/>
  <c r="F93" i="4" s="1"/>
  <c r="E95" i="3"/>
  <c r="J94" i="3"/>
  <c r="D94" i="3"/>
  <c r="H94" i="3" s="1"/>
  <c r="R94" i="3"/>
  <c r="J140" i="16" l="1"/>
  <c r="K140" i="16"/>
  <c r="L141" i="16" s="1"/>
  <c r="G138" i="16"/>
  <c r="H139" i="16" s="1"/>
  <c r="I140" i="16" s="1"/>
  <c r="J141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Q139" i="16"/>
  <c r="R140" i="16" s="1"/>
  <c r="S141" i="16" s="1"/>
  <c r="T142" i="16" s="1"/>
  <c r="P139" i="16"/>
  <c r="L31" i="4"/>
  <c r="V31" i="3"/>
  <c r="U94" i="3"/>
  <c r="S94" i="3"/>
  <c r="T94" i="3" s="1"/>
  <c r="F98" i="3"/>
  <c r="K141" i="16" l="1"/>
  <c r="L142" i="16" s="1"/>
  <c r="G139" i="16"/>
  <c r="H140" i="16" s="1"/>
  <c r="I141" i="16" s="1"/>
  <c r="E97" i="3"/>
  <c r="D96" i="3"/>
  <c r="H96" i="3" s="1"/>
  <c r="J96" i="3"/>
  <c r="R96" i="3"/>
  <c r="P140" i="16"/>
  <c r="Q140" i="16"/>
  <c r="R141" i="16" s="1"/>
  <c r="S142" i="16" s="1"/>
  <c r="T143" i="16" s="1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F140" i="16" l="1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P141" i="16"/>
  <c r="Q141" i="16"/>
  <c r="R142" i="16" s="1"/>
  <c r="S143" i="16" s="1"/>
  <c r="T144" i="16" s="1"/>
  <c r="E98" i="3"/>
  <c r="J97" i="3"/>
  <c r="R97" i="3"/>
  <c r="D97" i="3"/>
  <c r="H97" i="3" s="1"/>
  <c r="F141" i="16" l="1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F142" i="16" s="1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Q142" i="16"/>
  <c r="R143" i="16" s="1"/>
  <c r="S144" i="16" s="1"/>
  <c r="T145" i="16" s="1"/>
  <c r="P142" i="16"/>
  <c r="K144" i="16" l="1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P143" i="16"/>
  <c r="Q143" i="16"/>
  <c r="R144" i="16" s="1"/>
  <c r="S145" i="16" s="1"/>
  <c r="T146" i="16" s="1"/>
  <c r="E142" i="16"/>
  <c r="F143" i="16" s="1"/>
  <c r="D142" i="16"/>
  <c r="F102" i="3"/>
  <c r="K145" i="16" l="1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F144" i="16" s="1"/>
  <c r="Q144" i="16"/>
  <c r="R145" i="16" s="1"/>
  <c r="S146" i="16" s="1"/>
  <c r="T147" i="16" s="1"/>
  <c r="P144" i="16"/>
  <c r="I99" i="3"/>
  <c r="D99" i="4" s="1"/>
  <c r="E99" i="4"/>
  <c r="F99" i="4" s="1"/>
  <c r="Q32" i="3"/>
  <c r="K146" i="16" l="1"/>
  <c r="L147" i="16" s="1"/>
  <c r="G144" i="16"/>
  <c r="H145" i="16" s="1"/>
  <c r="I146" i="16" s="1"/>
  <c r="J147" i="16" s="1"/>
  <c r="K100" i="3"/>
  <c r="L100" i="3" s="1"/>
  <c r="F104" i="3"/>
  <c r="L32" i="4"/>
  <c r="V32" i="3"/>
  <c r="Q145" i="16"/>
  <c r="R146" i="16" s="1"/>
  <c r="S147" i="16" s="1"/>
  <c r="T148" i="16" s="1"/>
  <c r="P145" i="16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F145" i="16" l="1"/>
  <c r="K147" i="16"/>
  <c r="L148" i="16" s="1"/>
  <c r="G145" i="16"/>
  <c r="H146" i="16" s="1"/>
  <c r="I147" i="16" s="1"/>
  <c r="J148" i="16" s="1"/>
  <c r="K101" i="3"/>
  <c r="L101" i="3" s="1"/>
  <c r="F105" i="3"/>
  <c r="P146" i="16"/>
  <c r="Q146" i="16"/>
  <c r="R147" i="16" s="1"/>
  <c r="S148" i="16" s="1"/>
  <c r="T149" i="16" s="1"/>
  <c r="E145" i="16"/>
  <c r="F146" i="16" s="1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K148" i="16" l="1"/>
  <c r="L149" i="16" s="1"/>
  <c r="G146" i="16"/>
  <c r="H147" i="16" s="1"/>
  <c r="I148" i="16" s="1"/>
  <c r="J149" i="16" s="1"/>
  <c r="K102" i="3"/>
  <c r="L102" i="3" s="1"/>
  <c r="M33" i="3"/>
  <c r="C32" i="4"/>
  <c r="AC32" i="3"/>
  <c r="D146" i="16"/>
  <c r="E146" i="16"/>
  <c r="F147" i="16" s="1"/>
  <c r="Q147" i="16"/>
  <c r="R148" i="16" s="1"/>
  <c r="S149" i="16" s="1"/>
  <c r="T150" i="16" s="1"/>
  <c r="P147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K149" i="16" l="1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Q148" i="16"/>
  <c r="R149" i="16" s="1"/>
  <c r="S150" i="16" s="1"/>
  <c r="T151" i="16" s="1"/>
  <c r="P148" i="16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F148" i="16" l="1"/>
  <c r="K150" i="16"/>
  <c r="L151" i="16" s="1"/>
  <c r="G148" i="16"/>
  <c r="H149" i="16" s="1"/>
  <c r="I150" i="16" s="1"/>
  <c r="J151" i="16" s="1"/>
  <c r="D148" i="16"/>
  <c r="E148" i="16"/>
  <c r="F149" i="16" s="1"/>
  <c r="P149" i="16"/>
  <c r="Q149" i="16"/>
  <c r="R150" i="16" s="1"/>
  <c r="S151" i="16" s="1"/>
  <c r="T152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K151" i="16" l="1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P150" i="16"/>
  <c r="Q150" i="16"/>
  <c r="R151" i="16" s="1"/>
  <c r="S152" i="16" s="1"/>
  <c r="T153" i="16" s="1"/>
  <c r="L33" i="4"/>
  <c r="V33" i="3"/>
  <c r="E105" i="4"/>
  <c r="F105" i="4" s="1"/>
  <c r="I105" i="3"/>
  <c r="D105" i="4" s="1"/>
  <c r="E149" i="16"/>
  <c r="F150" i="16" s="1"/>
  <c r="D149" i="16"/>
  <c r="U105" i="3"/>
  <c r="S105" i="3"/>
  <c r="T105" i="3" s="1"/>
  <c r="K105" i="3"/>
  <c r="L105" i="3" s="1"/>
  <c r="J152" i="16" l="1"/>
  <c r="K152" i="16"/>
  <c r="L153" i="16" s="1"/>
  <c r="G150" i="16"/>
  <c r="H151" i="16" s="1"/>
  <c r="I152" i="16" s="1"/>
  <c r="J153" i="16" s="1"/>
  <c r="K106" i="3"/>
  <c r="L106" i="3" s="1"/>
  <c r="P151" i="16"/>
  <c r="Q151" i="16"/>
  <c r="R152" i="16" s="1"/>
  <c r="S153" i="16" s="1"/>
  <c r="T154" i="16" s="1"/>
  <c r="S106" i="3"/>
  <c r="T106" i="3" s="1"/>
  <c r="U106" i="3"/>
  <c r="I106" i="3"/>
  <c r="D106" i="4" s="1"/>
  <c r="E106" i="4"/>
  <c r="F106" i="4" s="1"/>
  <c r="E150" i="16"/>
  <c r="F151" i="16" s="1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K153" i="16" l="1"/>
  <c r="L154" i="16" s="1"/>
  <c r="G151" i="16"/>
  <c r="H152" i="16" s="1"/>
  <c r="I153" i="16" s="1"/>
  <c r="J154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Q152" i="16"/>
  <c r="R153" i="16" s="1"/>
  <c r="S154" i="16" s="1"/>
  <c r="T155" i="16" s="1"/>
  <c r="P152" i="16"/>
  <c r="F152" i="16" l="1"/>
  <c r="K154" i="16"/>
  <c r="L155" i="16" s="1"/>
  <c r="G152" i="16"/>
  <c r="H153" i="16" s="1"/>
  <c r="I154" i="16" s="1"/>
  <c r="J155" i="16" s="1"/>
  <c r="S108" i="3"/>
  <c r="T108" i="3" s="1"/>
  <c r="U108" i="3"/>
  <c r="E152" i="16"/>
  <c r="F153" i="16" s="1"/>
  <c r="D152" i="16"/>
  <c r="K108" i="3"/>
  <c r="L108" i="3" s="1"/>
  <c r="P153" i="16"/>
  <c r="Q153" i="16"/>
  <c r="R154" i="16" s="1"/>
  <c r="S155" i="16" s="1"/>
  <c r="T156" i="16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K155" i="16" l="1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Q154" i="16"/>
  <c r="R155" i="16" s="1"/>
  <c r="S156" i="16" s="1"/>
  <c r="T157" i="16" s="1"/>
  <c r="P154" i="16"/>
  <c r="D153" i="16"/>
  <c r="E153" i="16"/>
  <c r="F154" i="16" s="1"/>
  <c r="K109" i="3"/>
  <c r="L109" i="3" s="1"/>
  <c r="U109" i="3"/>
  <c r="S109" i="3"/>
  <c r="T109" i="3" s="1"/>
  <c r="J33" i="4"/>
  <c r="K156" i="16" l="1"/>
  <c r="L157" i="16" s="1"/>
  <c r="V34" i="3"/>
  <c r="G154" i="16"/>
  <c r="H155" i="16" s="1"/>
  <c r="I156" i="16" s="1"/>
  <c r="J157" i="16" s="1"/>
  <c r="I110" i="3"/>
  <c r="D110" i="4" s="1"/>
  <c r="E110" i="4"/>
  <c r="F110" i="4" s="1"/>
  <c r="P155" i="16"/>
  <c r="Q155" i="16"/>
  <c r="R156" i="16" s="1"/>
  <c r="S157" i="16" s="1"/>
  <c r="T158" i="16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K157" i="16" l="1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6" i="16"/>
  <c r="R157" i="16" s="1"/>
  <c r="S158" i="16" s="1"/>
  <c r="T159" i="16" s="1"/>
  <c r="P156" i="16"/>
  <c r="K158" i="16" l="1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Q157" i="16"/>
  <c r="R158" i="16" s="1"/>
  <c r="S159" i="16" s="1"/>
  <c r="T160" i="16" s="1"/>
  <c r="P157" i="16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K159" i="16" l="1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P158" i="16"/>
  <c r="Q158" i="16"/>
  <c r="R159" i="16" s="1"/>
  <c r="S160" i="16" s="1"/>
  <c r="T161" i="16" s="1"/>
  <c r="K34" i="4"/>
  <c r="M34" i="4"/>
  <c r="P35" i="3"/>
  <c r="Q35" i="3" s="1"/>
  <c r="J160" i="16" l="1"/>
  <c r="K160" i="16"/>
  <c r="L161" i="16" s="1"/>
  <c r="G158" i="16"/>
  <c r="H159" i="16" s="1"/>
  <c r="I160" i="16" s="1"/>
  <c r="J161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Q159" i="16"/>
  <c r="R160" i="16" s="1"/>
  <c r="S161" i="16" s="1"/>
  <c r="T162" i="16" s="1"/>
  <c r="P159" i="16"/>
  <c r="I114" i="3"/>
  <c r="D114" i="4" s="1"/>
  <c r="E114" i="4"/>
  <c r="F114" i="4" s="1"/>
  <c r="E158" i="16"/>
  <c r="D158" i="16"/>
  <c r="F159" i="16" l="1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Q160" i="16"/>
  <c r="R161" i="16" s="1"/>
  <c r="S162" i="16" s="1"/>
  <c r="T163" i="16" s="1"/>
  <c r="P160" i="16"/>
  <c r="F160" i="16" l="1"/>
  <c r="K163" i="16"/>
  <c r="L164" i="16" s="1"/>
  <c r="K162" i="16"/>
  <c r="L163" i="16" s="1"/>
  <c r="G160" i="16"/>
  <c r="H161" i="16" s="1"/>
  <c r="I162" i="16" s="1"/>
  <c r="J163" i="16" s="1"/>
  <c r="K164" i="16" s="1"/>
  <c r="L165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1" i="16"/>
  <c r="R162" i="16" s="1"/>
  <c r="S163" i="16" s="1"/>
  <c r="T164" i="16" s="1"/>
  <c r="P161" i="16"/>
  <c r="F161" i="16" l="1"/>
  <c r="G161" i="16"/>
  <c r="H162" i="16" s="1"/>
  <c r="I163" i="16" s="1"/>
  <c r="J164" i="16" s="1"/>
  <c r="K165" i="16" s="1"/>
  <c r="L166" i="16" s="1"/>
  <c r="K117" i="3"/>
  <c r="L117" i="3" s="1"/>
  <c r="F121" i="3"/>
  <c r="D161" i="16"/>
  <c r="E161" i="16"/>
  <c r="F162" i="16" s="1"/>
  <c r="AI36" i="3"/>
  <c r="N36" i="3"/>
  <c r="O36" i="3"/>
  <c r="Q162" i="16"/>
  <c r="R163" i="16" s="1"/>
  <c r="S164" i="16" s="1"/>
  <c r="T165" i="16" s="1"/>
  <c r="P162" i="16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G162" i="16" l="1"/>
  <c r="H163" i="16" s="1"/>
  <c r="I164" i="16" s="1"/>
  <c r="J165" i="16" s="1"/>
  <c r="K166" i="16" s="1"/>
  <c r="L167" i="16" s="1"/>
  <c r="P163" i="16"/>
  <c r="Q163" i="16"/>
  <c r="R164" i="16" s="1"/>
  <c r="S165" i="16" s="1"/>
  <c r="T166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63" i="16" s="1"/>
  <c r="F122" i="3"/>
  <c r="M35" i="4"/>
  <c r="K35" i="4"/>
  <c r="G163" i="16" l="1"/>
  <c r="H164" i="16" s="1"/>
  <c r="I165" i="16" s="1"/>
  <c r="J166" i="16" s="1"/>
  <c r="K167" i="16" s="1"/>
  <c r="L168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4" i="16"/>
  <c r="R165" i="16" s="1"/>
  <c r="S166" i="16" s="1"/>
  <c r="T167" i="16" s="1"/>
  <c r="P164" i="16"/>
  <c r="F164" i="16" l="1"/>
  <c r="G164" i="16"/>
  <c r="H165" i="16" s="1"/>
  <c r="I166" i="16" s="1"/>
  <c r="J167" i="16" s="1"/>
  <c r="K168" i="16" s="1"/>
  <c r="L169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P165" i="16"/>
  <c r="Q165" i="16"/>
  <c r="R166" i="16" s="1"/>
  <c r="S167" i="16" s="1"/>
  <c r="T168" i="16" s="1"/>
  <c r="D164" i="16"/>
  <c r="E164" i="16"/>
  <c r="F165" i="16" s="1"/>
  <c r="W36" i="3"/>
  <c r="X36" i="3" s="1"/>
  <c r="Y36" i="3" s="1"/>
  <c r="Z36" i="3" s="1"/>
  <c r="AA36" i="3" s="1"/>
  <c r="AB36" i="3" s="1"/>
  <c r="G165" i="16" l="1"/>
  <c r="H166" i="16" s="1"/>
  <c r="I167" i="16" s="1"/>
  <c r="J168" i="16" s="1"/>
  <c r="K169" i="16" s="1"/>
  <c r="L170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66" i="16" s="1"/>
  <c r="F125" i="3"/>
  <c r="Q166" i="16"/>
  <c r="R167" i="16" s="1"/>
  <c r="S168" i="16" s="1"/>
  <c r="T169" i="16" s="1"/>
  <c r="P166" i="16"/>
  <c r="K121" i="3"/>
  <c r="L121" i="3" s="1"/>
  <c r="G166" i="16" l="1"/>
  <c r="H167" i="16" s="1"/>
  <c r="I168" i="16" s="1"/>
  <c r="J169" i="16" s="1"/>
  <c r="K170" i="16" s="1"/>
  <c r="L171" i="16" s="1"/>
  <c r="E122" i="4"/>
  <c r="F122" i="4" s="1"/>
  <c r="I122" i="3"/>
  <c r="D122" i="4" s="1"/>
  <c r="D166" i="16"/>
  <c r="E166" i="16"/>
  <c r="F167" i="16" s="1"/>
  <c r="Q167" i="16"/>
  <c r="R168" i="16" s="1"/>
  <c r="S169" i="16" s="1"/>
  <c r="T170" i="16" s="1"/>
  <c r="P167" i="16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G167" i="16" l="1"/>
  <c r="H168" i="16" s="1"/>
  <c r="I169" i="16" s="1"/>
  <c r="J170" i="16" s="1"/>
  <c r="K171" i="16" s="1"/>
  <c r="L172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P168" i="16"/>
  <c r="Q168" i="16"/>
  <c r="R169" i="16" s="1"/>
  <c r="S170" i="16" s="1"/>
  <c r="T171" i="16" s="1"/>
  <c r="F168" i="16" l="1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K172" i="16" s="1"/>
  <c r="L173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P169" i="16"/>
  <c r="Q169" i="16"/>
  <c r="R170" i="16" s="1"/>
  <c r="S171" i="16" s="1"/>
  <c r="T172" i="16" s="1"/>
  <c r="F169" i="16" l="1"/>
  <c r="G169" i="16"/>
  <c r="H170" i="16" s="1"/>
  <c r="I171" i="16" s="1"/>
  <c r="J172" i="16" s="1"/>
  <c r="K173" i="16" s="1"/>
  <c r="L174" i="16" s="1"/>
  <c r="M38" i="3"/>
  <c r="AC37" i="3"/>
  <c r="AD37" i="3" s="1"/>
  <c r="C37" i="4"/>
  <c r="U125" i="3"/>
  <c r="S125" i="3"/>
  <c r="T125" i="3" s="1"/>
  <c r="K125" i="3"/>
  <c r="L125" i="3" s="1"/>
  <c r="P170" i="16"/>
  <c r="Q170" i="16"/>
  <c r="R171" i="16" s="1"/>
  <c r="S172" i="16" s="1"/>
  <c r="T173" i="16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F170" i="16" l="1"/>
  <c r="G170" i="16"/>
  <c r="H171" i="16" s="1"/>
  <c r="I172" i="16" s="1"/>
  <c r="J173" i="16" s="1"/>
  <c r="K174" i="16" s="1"/>
  <c r="L175" i="16" s="1"/>
  <c r="K126" i="3"/>
  <c r="L126" i="3" s="1"/>
  <c r="P171" i="16"/>
  <c r="Q171" i="16"/>
  <c r="R172" i="16" s="1"/>
  <c r="S173" i="16" s="1"/>
  <c r="T174" i="16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F171" i="16" s="1"/>
  <c r="G37" i="4"/>
  <c r="I37" i="4" s="1"/>
  <c r="J37" i="4" s="1"/>
  <c r="H37" i="4"/>
  <c r="O38" i="3"/>
  <c r="AI38" i="3"/>
  <c r="N38" i="3"/>
  <c r="G171" i="16" l="1"/>
  <c r="H172" i="16" s="1"/>
  <c r="I173" i="16" s="1"/>
  <c r="J174" i="16" s="1"/>
  <c r="K175" i="16" s="1"/>
  <c r="L176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P172" i="16"/>
  <c r="Q172" i="16"/>
  <c r="R173" i="16" s="1"/>
  <c r="S174" i="16" s="1"/>
  <c r="T175" i="16" s="1"/>
  <c r="E171" i="16"/>
  <c r="F172" i="16" s="1"/>
  <c r="D171" i="16"/>
  <c r="G172" i="16" l="1"/>
  <c r="H173" i="16" s="1"/>
  <c r="I174" i="16" s="1"/>
  <c r="J175" i="16" s="1"/>
  <c r="K176" i="16" s="1"/>
  <c r="L177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Q173" i="16"/>
  <c r="R174" i="16" s="1"/>
  <c r="S175" i="16" s="1"/>
  <c r="T176" i="16" s="1"/>
  <c r="P173" i="16"/>
  <c r="I128" i="3"/>
  <c r="D128" i="4" s="1"/>
  <c r="E128" i="4"/>
  <c r="F128" i="4" s="1"/>
  <c r="F173" i="16" l="1"/>
  <c r="G173" i="16"/>
  <c r="H174" i="16" s="1"/>
  <c r="I175" i="16" s="1"/>
  <c r="J176" i="16" s="1"/>
  <c r="K177" i="16" s="1"/>
  <c r="L178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F174" i="16" s="1"/>
  <c r="D173" i="16"/>
  <c r="K129" i="3"/>
  <c r="L129" i="3" s="1"/>
  <c r="P174" i="16"/>
  <c r="Q174" i="16"/>
  <c r="R175" i="16" s="1"/>
  <c r="S176" i="16" s="1"/>
  <c r="T177" i="16" s="1"/>
  <c r="G174" i="16" l="1"/>
  <c r="H175" i="16" s="1"/>
  <c r="I176" i="16" s="1"/>
  <c r="J177" i="16" s="1"/>
  <c r="K178" i="16" s="1"/>
  <c r="L179" i="16" s="1"/>
  <c r="F134" i="3"/>
  <c r="S130" i="3"/>
  <c r="T130" i="3" s="1"/>
  <c r="U130" i="3"/>
  <c r="Q175" i="16"/>
  <c r="R176" i="16" s="1"/>
  <c r="S177" i="16" s="1"/>
  <c r="T178" i="16" s="1"/>
  <c r="P175" i="16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F175" i="16" s="1"/>
  <c r="N39" i="3"/>
  <c r="AI39" i="3"/>
  <c r="O39" i="3"/>
  <c r="G38" i="4"/>
  <c r="I38" i="4" s="1"/>
  <c r="J38" i="4" s="1"/>
  <c r="H38" i="4"/>
  <c r="G175" i="16" l="1"/>
  <c r="H176" i="16" s="1"/>
  <c r="I177" i="16" s="1"/>
  <c r="J178" i="16" s="1"/>
  <c r="K179" i="16" s="1"/>
  <c r="L180" i="16" s="1"/>
  <c r="P39" i="3"/>
  <c r="Q39" i="3" s="1"/>
  <c r="V39" i="3" s="1"/>
  <c r="M38" i="4"/>
  <c r="K38" i="4"/>
  <c r="E175" i="16"/>
  <c r="D175" i="16"/>
  <c r="P176" i="16"/>
  <c r="Q176" i="16"/>
  <c r="R177" i="16" s="1"/>
  <c r="S178" i="16" s="1"/>
  <c r="T179" i="16" s="1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F176" i="16" l="1"/>
  <c r="L39" i="4"/>
  <c r="G176" i="16"/>
  <c r="H177" i="16" s="1"/>
  <c r="I178" i="16" s="1"/>
  <c r="J179" i="16" s="1"/>
  <c r="K180" i="16" s="1"/>
  <c r="L181" i="16" s="1"/>
  <c r="K132" i="3"/>
  <c r="L132" i="3" s="1"/>
  <c r="F136" i="3"/>
  <c r="P177" i="16"/>
  <c r="Q177" i="16"/>
  <c r="R178" i="16" s="1"/>
  <c r="S179" i="16" s="1"/>
  <c r="T180" i="16" s="1"/>
  <c r="W39" i="3"/>
  <c r="X39" i="3" s="1"/>
  <c r="Y39" i="3" s="1"/>
  <c r="Z39" i="3" s="1"/>
  <c r="AA39" i="3" s="1"/>
  <c r="AB39" i="3" s="1"/>
  <c r="E176" i="16"/>
  <c r="F177" i="16" s="1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G177" i="16" l="1"/>
  <c r="H178" i="16" s="1"/>
  <c r="I179" i="16" s="1"/>
  <c r="J180" i="16" s="1"/>
  <c r="K181" i="16" s="1"/>
  <c r="L182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P178" i="16"/>
  <c r="Q178" i="16"/>
  <c r="R179" i="16" s="1"/>
  <c r="S180" i="16" s="1"/>
  <c r="T181" i="16" s="1"/>
  <c r="F178" i="16" l="1"/>
  <c r="G178" i="16"/>
  <c r="H179" i="16" s="1"/>
  <c r="I180" i="16" s="1"/>
  <c r="J181" i="16" s="1"/>
  <c r="K182" i="16" s="1"/>
  <c r="L183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Q179" i="16"/>
  <c r="R180" i="16" s="1"/>
  <c r="S181" i="16" s="1"/>
  <c r="T182" i="16" s="1"/>
  <c r="P179" i="16"/>
  <c r="F138" i="3"/>
  <c r="G39" i="4"/>
  <c r="I39" i="4" s="1"/>
  <c r="J39" i="4" s="1"/>
  <c r="H39" i="4"/>
  <c r="N40" i="3"/>
  <c r="O40" i="3"/>
  <c r="AI40" i="3"/>
  <c r="F179" i="16" l="1"/>
  <c r="G179" i="16"/>
  <c r="H180" i="16" s="1"/>
  <c r="I181" i="16" s="1"/>
  <c r="J182" i="16" s="1"/>
  <c r="K183" i="16" s="1"/>
  <c r="L184" i="16" s="1"/>
  <c r="D179" i="16"/>
  <c r="E179" i="16"/>
  <c r="I135" i="3"/>
  <c r="D135" i="4" s="1"/>
  <c r="E135" i="4"/>
  <c r="F135" i="4" s="1"/>
  <c r="Q180" i="16"/>
  <c r="R181" i="16" s="1"/>
  <c r="S182" i="16" s="1"/>
  <c r="T183" i="16" s="1"/>
  <c r="P180" i="16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F180" i="16" l="1"/>
  <c r="G180" i="16"/>
  <c r="H181" i="16" s="1"/>
  <c r="I182" i="16" s="1"/>
  <c r="J183" i="16" s="1"/>
  <c r="K184" i="16" s="1"/>
  <c r="L185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P181" i="16"/>
  <c r="Q181" i="16"/>
  <c r="R182" i="16" s="1"/>
  <c r="S183" i="16" s="1"/>
  <c r="T184" i="16" s="1"/>
  <c r="D180" i="16"/>
  <c r="E180" i="16"/>
  <c r="S136" i="3"/>
  <c r="T136" i="3" s="1"/>
  <c r="U136" i="3"/>
  <c r="F140" i="3"/>
  <c r="F181" i="16" l="1"/>
  <c r="G181" i="16"/>
  <c r="H182" i="16" s="1"/>
  <c r="I183" i="16" s="1"/>
  <c r="J184" i="16" s="1"/>
  <c r="K185" i="16" s="1"/>
  <c r="L186" i="16" s="1"/>
  <c r="Q182" i="16"/>
  <c r="R183" i="16" s="1"/>
  <c r="S184" i="16" s="1"/>
  <c r="T185" i="16" s="1"/>
  <c r="P182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G182" i="16" l="1"/>
  <c r="H183" i="16" s="1"/>
  <c r="I184" i="16" s="1"/>
  <c r="J185" i="16" s="1"/>
  <c r="K186" i="16" s="1"/>
  <c r="L187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P183" i="16"/>
  <c r="Q183" i="16"/>
  <c r="R184" i="16" s="1"/>
  <c r="S185" i="16" s="1"/>
  <c r="T186" i="16" s="1"/>
  <c r="E182" i="16"/>
  <c r="D182" i="16"/>
  <c r="F142" i="3"/>
  <c r="S138" i="3"/>
  <c r="T138" i="3" s="1"/>
  <c r="U138" i="3"/>
  <c r="F183" i="16" l="1"/>
  <c r="G183" i="16"/>
  <c r="H184" i="16" s="1"/>
  <c r="I185" i="16" s="1"/>
  <c r="J186" i="16" s="1"/>
  <c r="K187" i="16" s="1"/>
  <c r="L188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Q184" i="16"/>
  <c r="R185" i="16" s="1"/>
  <c r="S186" i="16" s="1"/>
  <c r="T187" i="16" s="1"/>
  <c r="P184" i="16"/>
  <c r="I139" i="3"/>
  <c r="D139" i="4" s="1"/>
  <c r="E139" i="4"/>
  <c r="F139" i="4" s="1"/>
  <c r="G40" i="4"/>
  <c r="I40" i="4" s="1"/>
  <c r="J40" i="4" s="1"/>
  <c r="H40" i="4"/>
  <c r="F184" i="16" l="1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P185" i="16"/>
  <c r="Q185" i="16"/>
  <c r="R186" i="16" s="1"/>
  <c r="S187" i="16" s="1"/>
  <c r="T188" i="16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F185" i="16" l="1"/>
  <c r="G185" i="16"/>
  <c r="H186" i="16" s="1"/>
  <c r="I187" i="16" s="1"/>
  <c r="J188" i="16" s="1"/>
  <c r="K189" i="16" s="1"/>
  <c r="L190" i="16" s="1"/>
  <c r="P186" i="16"/>
  <c r="Q186" i="16"/>
  <c r="R187" i="16" s="1"/>
  <c r="S188" i="16" s="1"/>
  <c r="T189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F186" i="16" l="1"/>
  <c r="G186" i="16"/>
  <c r="H187" i="16" s="1"/>
  <c r="I188" i="16" s="1"/>
  <c r="J189" i="16" s="1"/>
  <c r="K190" i="16" s="1"/>
  <c r="L191" i="16" s="1"/>
  <c r="K142" i="3"/>
  <c r="L142" i="3" s="1"/>
  <c r="P187" i="16"/>
  <c r="Q187" i="16"/>
  <c r="R188" i="16" s="1"/>
  <c r="S189" i="16" s="1"/>
  <c r="T190" i="16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G187" i="16" l="1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P188" i="16"/>
  <c r="Q188" i="16"/>
  <c r="R189" i="16" s="1"/>
  <c r="S190" i="16" s="1"/>
  <c r="T191" i="16" s="1"/>
  <c r="F188" i="16" l="1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Q189" i="16"/>
  <c r="R190" i="16" s="1"/>
  <c r="S191" i="16" s="1"/>
  <c r="T192" i="16" s="1"/>
  <c r="P189" i="16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F189" i="16" l="1"/>
  <c r="G189" i="16"/>
  <c r="H190" i="16" s="1"/>
  <c r="I191" i="16" s="1"/>
  <c r="J192" i="16" s="1"/>
  <c r="K193" i="16" s="1"/>
  <c r="L194" i="16" s="1"/>
  <c r="P42" i="3"/>
  <c r="Q42" i="3" s="1"/>
  <c r="L42" i="4" s="1"/>
  <c r="Q190" i="16"/>
  <c r="R191" i="16" s="1"/>
  <c r="S192" i="16" s="1"/>
  <c r="T193" i="16" s="1"/>
  <c r="P190" i="16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G190" i="16" l="1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P191" i="16"/>
  <c r="Q191" i="16"/>
  <c r="R192" i="16" s="1"/>
  <c r="S193" i="16" s="1"/>
  <c r="T194" i="16" s="1"/>
  <c r="S146" i="3"/>
  <c r="T146" i="3" s="1"/>
  <c r="U146" i="3"/>
  <c r="F191" i="16" l="1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P192" i="16"/>
  <c r="Q192" i="16"/>
  <c r="R193" i="16" s="1"/>
  <c r="S194" i="16" s="1"/>
  <c r="T195" i="16" s="1"/>
  <c r="U147" i="3"/>
  <c r="S147" i="3"/>
  <c r="T147" i="3" s="1"/>
  <c r="E191" i="16"/>
  <c r="F192" i="16" s="1"/>
  <c r="D191" i="16"/>
  <c r="K147" i="3"/>
  <c r="L147" i="3" s="1"/>
  <c r="G192" i="16" l="1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P193" i="16"/>
  <c r="Q193" i="16"/>
  <c r="R194" i="16" s="1"/>
  <c r="S195" i="16" s="1"/>
  <c r="T196" i="16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F193" i="16" l="1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P194" i="16"/>
  <c r="Q194" i="16"/>
  <c r="R195" i="16" s="1"/>
  <c r="S196" i="16" s="1"/>
  <c r="T197" i="16" s="1"/>
  <c r="D193" i="16"/>
  <c r="E193" i="16"/>
  <c r="F194" i="16" s="1"/>
  <c r="F153" i="3"/>
  <c r="U149" i="3"/>
  <c r="S149" i="3"/>
  <c r="T149" i="3" s="1"/>
  <c r="G194" i="16" l="1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Q195" i="16"/>
  <c r="R196" i="16" s="1"/>
  <c r="S197" i="16" s="1"/>
  <c r="T198" i="16" s="1"/>
  <c r="P195" i="16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G195" i="16" l="1"/>
  <c r="H196" i="16" s="1"/>
  <c r="I197" i="16" s="1"/>
  <c r="J198" i="16" s="1"/>
  <c r="K199" i="16" s="1"/>
  <c r="L200" i="16" s="1"/>
  <c r="M44" i="3"/>
  <c r="AC43" i="3"/>
  <c r="AD43" i="3" s="1"/>
  <c r="C43" i="4"/>
  <c r="F155" i="3"/>
  <c r="P196" i="16"/>
  <c r="Q196" i="16"/>
  <c r="R197" i="16" s="1"/>
  <c r="S198" i="16" s="1"/>
  <c r="T199" i="16" s="1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F196" i="16" l="1"/>
  <c r="G196" i="16"/>
  <c r="H197" i="16" s="1"/>
  <c r="I198" i="16" s="1"/>
  <c r="J199" i="16" s="1"/>
  <c r="K200" i="16" s="1"/>
  <c r="L201" i="16" s="1"/>
  <c r="U152" i="3"/>
  <c r="S152" i="3"/>
  <c r="T152" i="3" s="1"/>
  <c r="Q197" i="16"/>
  <c r="R198" i="16" s="1"/>
  <c r="S199" i="16" s="1"/>
  <c r="T200" i="16" s="1"/>
  <c r="P197" i="16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F197" i="16" s="1"/>
  <c r="D196" i="16"/>
  <c r="K152" i="3"/>
  <c r="L152" i="3" s="1"/>
  <c r="AI44" i="3"/>
  <c r="N44" i="3"/>
  <c r="O44" i="3"/>
  <c r="G197" i="16" l="1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Q198" i="16"/>
  <c r="R199" i="16" s="1"/>
  <c r="S200" i="16" s="1"/>
  <c r="T201" i="16" s="1"/>
  <c r="P198" i="16"/>
  <c r="E197" i="16"/>
  <c r="F198" i="16" s="1"/>
  <c r="D197" i="16"/>
  <c r="G198" i="16" l="1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9" i="16"/>
  <c r="Q199" i="16"/>
  <c r="R200" i="16" s="1"/>
  <c r="S201" i="16" s="1"/>
  <c r="T202" i="16" s="1"/>
  <c r="F199" i="16" l="1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P200" i="16"/>
  <c r="Q200" i="16"/>
  <c r="R201" i="16" s="1"/>
  <c r="S202" i="16" s="1"/>
  <c r="T203" i="16" s="1"/>
  <c r="K155" i="3"/>
  <c r="L155" i="3" s="1"/>
  <c r="F159" i="3"/>
  <c r="E199" i="16"/>
  <c r="D199" i="16"/>
  <c r="F200" i="16" l="1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Q201" i="16"/>
  <c r="R202" i="16" s="1"/>
  <c r="S203" i="16" s="1"/>
  <c r="T204" i="16" s="1"/>
  <c r="P201" i="16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F201" i="16" l="1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P202" i="16"/>
  <c r="Q202" i="16"/>
  <c r="R203" i="16" s="1"/>
  <c r="S204" i="16" s="1"/>
  <c r="T205" i="16" s="1"/>
  <c r="F161" i="3"/>
  <c r="F202" i="16" l="1"/>
  <c r="G202" i="16"/>
  <c r="H203" i="16" s="1"/>
  <c r="I204" i="16" s="1"/>
  <c r="P203" i="16"/>
  <c r="Q203" i="16"/>
  <c r="R204" i="16" s="1"/>
  <c r="S205" i="16" s="1"/>
  <c r="T206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P204" i="16" l="1"/>
  <c r="Q204" i="16"/>
  <c r="R205" i="16" s="1"/>
  <c r="S206" i="16" s="1"/>
  <c r="T207" i="16" s="1"/>
  <c r="G203" i="16"/>
  <c r="H204" i="16" s="1"/>
  <c r="I205" i="16" s="1"/>
  <c r="J206" i="16" s="1"/>
  <c r="K207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L208" i="16" l="1"/>
  <c r="E204" i="16"/>
  <c r="F204" i="16"/>
  <c r="Q205" i="16"/>
  <c r="R206" i="16" s="1"/>
  <c r="S207" i="16" s="1"/>
  <c r="T208" i="16" s="1"/>
  <c r="P205" i="16"/>
  <c r="G204" i="16"/>
  <c r="H205" i="16" s="1"/>
  <c r="I206" i="16" s="1"/>
  <c r="J207" i="16" s="1"/>
  <c r="K208" i="16" s="1"/>
  <c r="L209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G205" i="16" l="1"/>
  <c r="H206" i="16" s="1"/>
  <c r="I207" i="16" s="1"/>
  <c r="J208" i="16" s="1"/>
  <c r="K209" i="16" s="1"/>
  <c r="L210" i="16" s="1"/>
  <c r="P206" i="16"/>
  <c r="Q206" i="16"/>
  <c r="R207" i="16" s="1"/>
  <c r="S208" i="16" s="1"/>
  <c r="T209" i="16" s="1"/>
  <c r="F205" i="16"/>
  <c r="G206" i="16" s="1"/>
  <c r="H207" i="16" s="1"/>
  <c r="I208" i="16" s="1"/>
  <c r="J209" i="16" s="1"/>
  <c r="K210" i="16" s="1"/>
  <c r="D205" i="16"/>
  <c r="E205" i="16"/>
  <c r="F206" i="16" s="1"/>
  <c r="G207" i="16" s="1"/>
  <c r="H208" i="16" s="1"/>
  <c r="I209" i="16" s="1"/>
  <c r="J210" i="16" s="1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K211" i="16" l="1"/>
  <c r="D206" i="16"/>
  <c r="E206" i="16"/>
  <c r="F207" i="16" s="1"/>
  <c r="G208" i="16" s="1"/>
  <c r="H209" i="16" s="1"/>
  <c r="I210" i="16" s="1"/>
  <c r="J211" i="16" s="1"/>
  <c r="K212" i="16" s="1"/>
  <c r="L211" i="16"/>
  <c r="L212" i="16" s="1"/>
  <c r="Q207" i="16"/>
  <c r="R208" i="16" s="1"/>
  <c r="S209" i="16" s="1"/>
  <c r="T210" i="16" s="1"/>
  <c r="P207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L213" i="16" l="1"/>
  <c r="D207" i="16"/>
  <c r="E207" i="16"/>
  <c r="F208" i="16" s="1"/>
  <c r="G209" i="16" s="1"/>
  <c r="H210" i="16" s="1"/>
  <c r="I211" i="16" s="1"/>
  <c r="J212" i="16" s="1"/>
  <c r="K213" i="16" s="1"/>
  <c r="L214" i="16" s="1"/>
  <c r="Q208" i="16"/>
  <c r="R209" i="16" s="1"/>
  <c r="S210" i="16" s="1"/>
  <c r="T211" i="16" s="1"/>
  <c r="P208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P209" i="16" l="1"/>
  <c r="Q209" i="16"/>
  <c r="R210" i="16" s="1"/>
  <c r="S211" i="16" s="1"/>
  <c r="T212" i="16" s="1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D209" i="16" l="1"/>
  <c r="E209" i="16"/>
  <c r="F210" i="16" s="1"/>
  <c r="G211" i="16" s="1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V47" i="3" l="1"/>
  <c r="W47" i="3" s="1"/>
  <c r="X47" i="3" s="1"/>
  <c r="Y47" i="3" s="1"/>
  <c r="Z47" i="3" s="1"/>
  <c r="AA47" i="3" s="1"/>
  <c r="AB47" i="3" s="1"/>
  <c r="P211" i="16"/>
  <c r="Q211" i="16"/>
  <c r="R212" i="16" s="1"/>
  <c r="S213" i="16" s="1"/>
  <c r="T214" i="16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D211" i="16" l="1"/>
  <c r="E211" i="16"/>
  <c r="F212" i="16" s="1"/>
  <c r="G213" i="16" s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3" i="16" l="1"/>
  <c r="Q213" i="16"/>
  <c r="R214" i="16" s="1"/>
  <c r="S215" i="16" s="1"/>
  <c r="T216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D213" i="16" l="1"/>
  <c r="E213" i="16"/>
  <c r="F214" i="16" s="1"/>
  <c r="G215" i="16" s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P215" i="16" l="1"/>
  <c r="Q215" i="16"/>
  <c r="R216" i="16" s="1"/>
  <c r="S217" i="16" s="1"/>
  <c r="T218" i="16" s="1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D215" i="16" l="1"/>
  <c r="E215" i="16"/>
  <c r="F216" i="16" s="1"/>
  <c r="G217" i="16" s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7" i="16" l="1"/>
  <c r="Q217" i="16"/>
  <c r="R218" i="16" s="1"/>
  <c r="S219" i="16" s="1"/>
  <c r="T220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D217" i="16" l="1"/>
  <c r="E217" i="16"/>
  <c r="F218" i="16" s="1"/>
  <c r="G219" i="16" s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P219" i="16" l="1"/>
  <c r="Q219" i="16"/>
  <c r="R220" i="16" s="1"/>
  <c r="S221" i="16" s="1"/>
  <c r="T222" i="16" s="1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D219" i="16" l="1"/>
  <c r="E219" i="16"/>
  <c r="F220" i="16" s="1"/>
  <c r="G221" i="16" s="1"/>
  <c r="H222" i="16" s="1"/>
  <c r="I223" i="16" s="1"/>
  <c r="J224" i="16" s="1"/>
  <c r="K225" i="16" s="1"/>
  <c r="L226" i="16" s="1"/>
  <c r="P220" i="16"/>
  <c r="Q220" i="16"/>
  <c r="R221" i="16" s="1"/>
  <c r="S222" i="16" s="1"/>
  <c r="T223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21" i="16" l="1"/>
  <c r="Q221" i="16"/>
  <c r="R222" i="16" s="1"/>
  <c r="S223" i="16" s="1"/>
  <c r="T224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E221" i="16" l="1"/>
  <c r="F222" i="16" s="1"/>
  <c r="G223" i="16" s="1"/>
  <c r="H224" i="16" s="1"/>
  <c r="I225" i="16" s="1"/>
  <c r="J226" i="16" s="1"/>
  <c r="K227" i="16" s="1"/>
  <c r="L228" i="16" s="1"/>
  <c r="D221" i="16"/>
  <c r="P222" i="16"/>
  <c r="Q222" i="16"/>
  <c r="R223" i="16" s="1"/>
  <c r="S224" i="16" s="1"/>
  <c r="T225" i="16" s="1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3" i="16" l="1"/>
  <c r="R224" i="16" s="1"/>
  <c r="S225" i="16" s="1"/>
  <c r="T226" i="16" s="1"/>
  <c r="P223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V50" i="3" l="1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Q224" i="16"/>
  <c r="R225" i="16" s="1"/>
  <c r="S226" i="16" s="1"/>
  <c r="T227" i="16" s="1"/>
  <c r="P224" i="16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P225" i="16" l="1"/>
  <c r="Q225" i="16"/>
  <c r="R226" i="16" s="1"/>
  <c r="S227" i="16" s="1"/>
  <c r="T228" i="16" s="1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D225" i="16" l="1"/>
  <c r="E225" i="16"/>
  <c r="F226" i="16" s="1"/>
  <c r="G227" i="16" s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7" i="16" l="1"/>
  <c r="R228" i="16" s="1"/>
  <c r="S229" i="16" s="1"/>
  <c r="T230" i="16" s="1"/>
  <c r="P227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8" i="16" l="1"/>
  <c r="Q228" i="16"/>
  <c r="R229" i="16" s="1"/>
  <c r="S230" i="16" s="1"/>
  <c r="T231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E228" i="16" l="1"/>
  <c r="F229" i="16" s="1"/>
  <c r="G230" i="16" s="1"/>
  <c r="H231" i="16" s="1"/>
  <c r="I232" i="16" s="1"/>
  <c r="J233" i="16" s="1"/>
  <c r="K234" i="16" s="1"/>
  <c r="L235" i="16" s="1"/>
  <c r="D228" i="16"/>
  <c r="P229" i="16"/>
  <c r="Q229" i="16"/>
  <c r="R230" i="16" s="1"/>
  <c r="S231" i="16" s="1"/>
  <c r="T232" i="16" s="1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30" i="16" l="1"/>
  <c r="Q230" i="16"/>
  <c r="R231" i="16" s="1"/>
  <c r="S232" i="16" s="1"/>
  <c r="T233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E230" i="16" l="1"/>
  <c r="F231" i="16" s="1"/>
  <c r="G232" i="16" s="1"/>
  <c r="H233" i="16" s="1"/>
  <c r="I234" i="16" s="1"/>
  <c r="J235" i="16" s="1"/>
  <c r="K236" i="16" s="1"/>
  <c r="L237" i="16" s="1"/>
  <c r="D230" i="16"/>
  <c r="P231" i="16"/>
  <c r="Q231" i="16"/>
  <c r="R232" i="16" s="1"/>
  <c r="S233" i="16" s="1"/>
  <c r="T234" i="16" s="1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2" i="16" l="1"/>
  <c r="R233" i="16" s="1"/>
  <c r="S234" i="16" s="1"/>
  <c r="T235" i="16" s="1"/>
  <c r="P232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V52" i="3" l="1"/>
  <c r="E232" i="16"/>
  <c r="F233" i="16" s="1"/>
  <c r="G234" i="16" s="1"/>
  <c r="H235" i="16" s="1"/>
  <c r="I236" i="16" s="1"/>
  <c r="J237" i="16" s="1"/>
  <c r="K238" i="16" s="1"/>
  <c r="L239" i="16" s="1"/>
  <c r="D232" i="16"/>
  <c r="P233" i="16"/>
  <c r="Q233" i="16"/>
  <c r="R234" i="16" s="1"/>
  <c r="S235" i="16" s="1"/>
  <c r="T236" i="16" s="1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Q234" i="16" l="1"/>
  <c r="R235" i="16" s="1"/>
  <c r="S236" i="16" s="1"/>
  <c r="T237" i="16" s="1"/>
  <c r="P234" i="16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E234" i="16" l="1"/>
  <c r="F235" i="16" s="1"/>
  <c r="G236" i="16" s="1"/>
  <c r="H237" i="16" s="1"/>
  <c r="I238" i="16" s="1"/>
  <c r="J239" i="16" s="1"/>
  <c r="K240" i="16" s="1"/>
  <c r="L241" i="16" s="1"/>
  <c r="D234" i="16"/>
  <c r="P235" i="16"/>
  <c r="Q235" i="16"/>
  <c r="R236" i="16" s="1"/>
  <c r="S237" i="16" s="1"/>
  <c r="T238" i="16" s="1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6" i="16" l="1"/>
  <c r="Q236" i="16"/>
  <c r="R237" i="16" s="1"/>
  <c r="S238" i="16" s="1"/>
  <c r="T239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E236" i="16" l="1"/>
  <c r="F237" i="16" s="1"/>
  <c r="G238" i="16" s="1"/>
  <c r="H239" i="16" s="1"/>
  <c r="I240" i="16" s="1"/>
  <c r="J241" i="16" s="1"/>
  <c r="K242" i="16" s="1"/>
  <c r="L243" i="16" s="1"/>
  <c r="D236" i="16"/>
  <c r="P237" i="16"/>
  <c r="Q237" i="16"/>
  <c r="R238" i="16" s="1"/>
  <c r="S239" i="16" s="1"/>
  <c r="T240" i="16" s="1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P238" i="16" l="1"/>
  <c r="Q238" i="16"/>
  <c r="R239" i="16" s="1"/>
  <c r="S240" i="16" s="1"/>
  <c r="T241" i="16" s="1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D238" i="16" l="1"/>
  <c r="E238" i="16"/>
  <c r="F239" i="16" s="1"/>
  <c r="G240" i="16" s="1"/>
  <c r="H241" i="16" s="1"/>
  <c r="I242" i="16" s="1"/>
  <c r="J243" i="16" s="1"/>
  <c r="K244" i="16" s="1"/>
  <c r="L245" i="16" s="1"/>
  <c r="P239" i="16"/>
  <c r="Q239" i="16"/>
  <c r="R240" i="16" s="1"/>
  <c r="S241" i="16" s="1"/>
  <c r="T242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Q240" i="16" l="1"/>
  <c r="R241" i="16" s="1"/>
  <c r="S242" i="16" s="1"/>
  <c r="T243" i="16" s="1"/>
  <c r="P240" i="16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E240" i="16" l="1"/>
  <c r="F241" i="16" s="1"/>
  <c r="G242" i="16" s="1"/>
  <c r="H243" i="16" s="1"/>
  <c r="I244" i="16" s="1"/>
  <c r="J245" i="16" s="1"/>
  <c r="K246" i="16" s="1"/>
  <c r="L247" i="16" s="1"/>
  <c r="D240" i="16"/>
  <c r="P241" i="16"/>
  <c r="Q241" i="16"/>
  <c r="R242" i="16" s="1"/>
  <c r="S243" i="16" s="1"/>
  <c r="T244" i="16" s="1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Q242" i="16" l="1"/>
  <c r="R243" i="16" s="1"/>
  <c r="S244" i="16" s="1"/>
  <c r="T245" i="16" s="1"/>
  <c r="P242" i="16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E242" i="16" l="1"/>
  <c r="F243" i="16" s="1"/>
  <c r="G244" i="16" s="1"/>
  <c r="H245" i="16" s="1"/>
  <c r="I246" i="16" s="1"/>
  <c r="J247" i="16" s="1"/>
  <c r="K248" i="16" s="1"/>
  <c r="L249" i="16" s="1"/>
  <c r="D242" i="16"/>
  <c r="P243" i="16"/>
  <c r="Q243" i="16"/>
  <c r="R244" i="16" s="1"/>
  <c r="S245" i="16" s="1"/>
  <c r="T246" i="16" s="1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P244" i="16" l="1"/>
  <c r="Q244" i="16"/>
  <c r="R245" i="16" s="1"/>
  <c r="S246" i="16" s="1"/>
  <c r="T247" i="16" s="1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D244" i="16" l="1"/>
  <c r="E244" i="16"/>
  <c r="F245" i="16" s="1"/>
  <c r="G246" i="16" s="1"/>
  <c r="H247" i="16" s="1"/>
  <c r="I248" i="16" s="1"/>
  <c r="J249" i="16" s="1"/>
  <c r="K250" i="16" s="1"/>
  <c r="L251" i="16" s="1"/>
  <c r="P245" i="16"/>
  <c r="Q245" i="16"/>
  <c r="R246" i="16" s="1"/>
  <c r="S247" i="16" s="1"/>
  <c r="T248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P246" i="16" l="1"/>
  <c r="Q246" i="16"/>
  <c r="R247" i="16" s="1"/>
  <c r="S248" i="16" s="1"/>
  <c r="T249" i="16" s="1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D246" i="16" l="1"/>
  <c r="E246" i="16"/>
  <c r="F247" i="16" s="1"/>
  <c r="G248" i="16" s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Q248" i="16" l="1"/>
  <c r="R249" i="16" s="1"/>
  <c r="S250" i="16" s="1"/>
  <c r="T251" i="16" s="1"/>
  <c r="P248" i="16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E248" i="16" l="1"/>
  <c r="F249" i="16" s="1"/>
  <c r="G250" i="16" s="1"/>
  <c r="H251" i="16" s="1"/>
  <c r="I252" i="16" s="1"/>
  <c r="J253" i="16" s="1"/>
  <c r="K254" i="16" s="1"/>
  <c r="L255" i="16" s="1"/>
  <c r="D248" i="16"/>
  <c r="P249" i="16"/>
  <c r="Q249" i="16"/>
  <c r="R250" i="16" s="1"/>
  <c r="S251" i="16" s="1"/>
  <c r="T252" i="16" s="1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50" i="16" l="1"/>
  <c r="Q250" i="16"/>
  <c r="R251" i="16" s="1"/>
  <c r="S252" i="16" s="1"/>
  <c r="T253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D250" i="16" l="1"/>
  <c r="E250" i="16"/>
  <c r="F251" i="16" s="1"/>
  <c r="G252" i="16" s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2" i="16" l="1"/>
  <c r="Q252" i="16"/>
  <c r="R253" i="16" s="1"/>
  <c r="S254" i="16" s="1"/>
  <c r="T255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E252" i="16" l="1"/>
  <c r="F253" i="16" s="1"/>
  <c r="G254" i="16" s="1"/>
  <c r="H255" i="16" s="1"/>
  <c r="I256" i="16" s="1"/>
  <c r="J257" i="16" s="1"/>
  <c r="K258" i="16" s="1"/>
  <c r="L259" i="16" s="1"/>
  <c r="D252" i="16"/>
  <c r="P253" i="16"/>
  <c r="Q253" i="16"/>
  <c r="R254" i="16" s="1"/>
  <c r="S255" i="16" s="1"/>
  <c r="T256" i="16" s="1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L57" i="4" l="1"/>
  <c r="P254" i="16"/>
  <c r="Q254" i="16"/>
  <c r="R255" i="16" s="1"/>
  <c r="S256" i="16" s="1"/>
  <c r="T257" i="16" s="1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E254" i="16" l="1"/>
  <c r="F255" i="16" s="1"/>
  <c r="G256" i="16" s="1"/>
  <c r="H257" i="16" s="1"/>
  <c r="I258" i="16" s="1"/>
  <c r="J259" i="16" s="1"/>
  <c r="K260" i="16" s="1"/>
  <c r="L261" i="16" s="1"/>
  <c r="D254" i="16"/>
  <c r="P255" i="16"/>
  <c r="Q255" i="16"/>
  <c r="R256" i="16" s="1"/>
  <c r="S257" i="16" s="1"/>
  <c r="T258" i="16" s="1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Q256" i="16" l="1"/>
  <c r="R257" i="16" s="1"/>
  <c r="S258" i="16" s="1"/>
  <c r="T259" i="16" s="1"/>
  <c r="P256" i="16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D256" i="16" l="1"/>
  <c r="E256" i="16"/>
  <c r="F257" i="16" s="1"/>
  <c r="G258" i="16" s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P258" i="16" l="1"/>
  <c r="Q258" i="16"/>
  <c r="R259" i="16" s="1"/>
  <c r="S260" i="16" s="1"/>
  <c r="T261" i="16" s="1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D258" i="16" l="1"/>
  <c r="E258" i="16"/>
  <c r="F259" i="16" s="1"/>
  <c r="G260" i="16" s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60" i="16" l="1"/>
  <c r="Q260" i="16"/>
  <c r="R261" i="16" s="1"/>
  <c r="S262" i="16" s="1"/>
  <c r="T263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D260" i="16" l="1"/>
  <c r="E260" i="16"/>
  <c r="F261" i="16" s="1"/>
  <c r="G262" i="16" s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2" i="16" l="1"/>
  <c r="Q262" i="16"/>
  <c r="R263" i="16" s="1"/>
  <c r="S264" i="16" s="1"/>
  <c r="T265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E262" i="16" l="1"/>
  <c r="F263" i="16" s="1"/>
  <c r="G264" i="16" s="1"/>
  <c r="H265" i="16" s="1"/>
  <c r="I266" i="16" s="1"/>
  <c r="J267" i="16" s="1"/>
  <c r="K268" i="16" s="1"/>
  <c r="L269" i="16" s="1"/>
  <c r="D262" i="16"/>
  <c r="P263" i="16"/>
  <c r="Q263" i="16"/>
  <c r="R264" i="16" s="1"/>
  <c r="S265" i="16" s="1"/>
  <c r="T266" i="16" s="1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Q264" i="16" l="1"/>
  <c r="R265" i="16" s="1"/>
  <c r="S266" i="16" s="1"/>
  <c r="T267" i="16" s="1"/>
  <c r="P264" i="16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E264" i="16" l="1"/>
  <c r="F265" i="16" s="1"/>
  <c r="G266" i="16" s="1"/>
  <c r="H267" i="16" s="1"/>
  <c r="I268" i="16" s="1"/>
  <c r="J269" i="16" s="1"/>
  <c r="K270" i="16" s="1"/>
  <c r="L271" i="16" s="1"/>
  <c r="D264" i="16"/>
  <c r="P265" i="16"/>
  <c r="Q265" i="16"/>
  <c r="R266" i="16" s="1"/>
  <c r="S267" i="16" s="1"/>
  <c r="T268" i="16" s="1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6" i="16" l="1"/>
  <c r="Q266" i="16"/>
  <c r="R267" i="16" s="1"/>
  <c r="S268" i="16" s="1"/>
  <c r="T269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E266" i="16" l="1"/>
  <c r="F267" i="16" s="1"/>
  <c r="G268" i="16" s="1"/>
  <c r="H269" i="16" s="1"/>
  <c r="I270" i="16" s="1"/>
  <c r="J271" i="16" s="1"/>
  <c r="K272" i="16" s="1"/>
  <c r="L273" i="16" s="1"/>
  <c r="D266" i="16"/>
  <c r="P267" i="16"/>
  <c r="Q267" i="16"/>
  <c r="R268" i="16" s="1"/>
  <c r="S269" i="16" s="1"/>
  <c r="T270" i="16" s="1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V60" i="3" l="1"/>
  <c r="P268" i="16"/>
  <c r="Q268" i="16"/>
  <c r="R269" i="16" s="1"/>
  <c r="S270" i="16" s="1"/>
  <c r="T271" i="16" s="1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D268" i="16" l="1"/>
  <c r="E268" i="16"/>
  <c r="F269" i="16" s="1"/>
  <c r="G270" i="16" s="1"/>
  <c r="H271" i="16" s="1"/>
  <c r="I272" i="16" s="1"/>
  <c r="J273" i="16" s="1"/>
  <c r="K274" i="16" s="1"/>
  <c r="L275" i="16" s="1"/>
  <c r="Q269" i="16"/>
  <c r="R270" i="16" s="1"/>
  <c r="S271" i="16" s="1"/>
  <c r="T272" i="16" s="1"/>
  <c r="P269" i="16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70" i="16" l="1"/>
  <c r="Q270" i="16"/>
  <c r="R271" i="16" s="1"/>
  <c r="S272" i="16" s="1"/>
  <c r="T273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E270" i="16" l="1"/>
  <c r="F271" i="16" s="1"/>
  <c r="G272" i="16" s="1"/>
  <c r="H273" i="16" s="1"/>
  <c r="I274" i="16" s="1"/>
  <c r="J275" i="16" s="1"/>
  <c r="K276" i="16" s="1"/>
  <c r="L277" i="16" s="1"/>
  <c r="D270" i="16"/>
  <c r="P271" i="16"/>
  <c r="Q271" i="16"/>
  <c r="R272" i="16" s="1"/>
  <c r="S273" i="16" s="1"/>
  <c r="T274" i="16" s="1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Q272" i="16" l="1"/>
  <c r="R273" i="16" s="1"/>
  <c r="S274" i="16" s="1"/>
  <c r="T275" i="16" s="1"/>
  <c r="P272" i="16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D272" i="16" l="1"/>
  <c r="E272" i="16"/>
  <c r="F273" i="16" s="1"/>
  <c r="G274" i="16" s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P274" i="16" l="1"/>
  <c r="Q274" i="16"/>
  <c r="R275" i="16" s="1"/>
  <c r="S276" i="16" s="1"/>
  <c r="T277" i="16" s="1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E274" i="16" l="1"/>
  <c r="F275" i="16" s="1"/>
  <c r="G276" i="16" s="1"/>
  <c r="H277" i="16" s="1"/>
  <c r="I278" i="16" s="1"/>
  <c r="J279" i="16" s="1"/>
  <c r="K280" i="16" s="1"/>
  <c r="L281" i="16" s="1"/>
  <c r="D274" i="16"/>
  <c r="P275" i="16"/>
  <c r="Q275" i="16"/>
  <c r="R276" i="16" s="1"/>
  <c r="S277" i="16" s="1"/>
  <c r="T278" i="16" s="1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P276" i="16" l="1"/>
  <c r="Q276" i="16"/>
  <c r="R277" i="16" s="1"/>
  <c r="S278" i="16" s="1"/>
  <c r="T279" i="16" s="1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E276" i="16" l="1"/>
  <c r="F277" i="16" s="1"/>
  <c r="G278" i="16" s="1"/>
  <c r="H279" i="16" s="1"/>
  <c r="I280" i="16" s="1"/>
  <c r="J281" i="16" s="1"/>
  <c r="K282" i="16" s="1"/>
  <c r="L283" i="16" s="1"/>
  <c r="D276" i="16"/>
  <c r="P277" i="16"/>
  <c r="Q277" i="16"/>
  <c r="R278" i="16" s="1"/>
  <c r="S279" i="16" s="1"/>
  <c r="T280" i="16" s="1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P278" i="16" l="1"/>
  <c r="Q278" i="16"/>
  <c r="R279" i="16" s="1"/>
  <c r="S280" i="16" s="1"/>
  <c r="T281" i="16" s="1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E278" i="16" l="1"/>
  <c r="F279" i="16" s="1"/>
  <c r="G280" i="16" s="1"/>
  <c r="H281" i="16" s="1"/>
  <c r="I282" i="16" s="1"/>
  <c r="J283" i="16" s="1"/>
  <c r="K284" i="16" s="1"/>
  <c r="L285" i="16" s="1"/>
  <c r="D278" i="16"/>
  <c r="P279" i="16"/>
  <c r="Q279" i="16"/>
  <c r="R280" i="16" s="1"/>
  <c r="S281" i="16" s="1"/>
  <c r="T282" i="16" s="1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Q280" i="16" l="1"/>
  <c r="R281" i="16" s="1"/>
  <c r="S282" i="16" s="1"/>
  <c r="T283" i="16" s="1"/>
  <c r="P280" i="16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E280" i="16" l="1"/>
  <c r="F281" i="16" s="1"/>
  <c r="G282" i="16" s="1"/>
  <c r="H283" i="16" s="1"/>
  <c r="I284" i="16" s="1"/>
  <c r="J285" i="16" s="1"/>
  <c r="K286" i="16" s="1"/>
  <c r="L287" i="16" s="1"/>
  <c r="D280" i="16"/>
  <c r="P281" i="16"/>
  <c r="Q281" i="16"/>
  <c r="R282" i="16" s="1"/>
  <c r="S283" i="16" s="1"/>
  <c r="T284" i="16" s="1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P282" i="16" l="1"/>
  <c r="Q282" i="16"/>
  <c r="R283" i="16" s="1"/>
  <c r="S284" i="16" s="1"/>
  <c r="T285" i="16" s="1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E282" i="16" l="1"/>
  <c r="F283" i="16" s="1"/>
  <c r="G284" i="16" s="1"/>
  <c r="H285" i="16" s="1"/>
  <c r="I286" i="16" s="1"/>
  <c r="J287" i="16" s="1"/>
  <c r="K288" i="16" s="1"/>
  <c r="L289" i="16" s="1"/>
  <c r="D282" i="16"/>
  <c r="P283" i="16"/>
  <c r="Q283" i="16"/>
  <c r="R284" i="16" s="1"/>
  <c r="S285" i="16" s="1"/>
  <c r="T286" i="16" s="1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4" i="16" l="1"/>
  <c r="Q284" i="16"/>
  <c r="R285" i="16" s="1"/>
  <c r="S286" i="16" s="1"/>
  <c r="T287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E284" i="16" l="1"/>
  <c r="F285" i="16" s="1"/>
  <c r="G286" i="16" s="1"/>
  <c r="H287" i="16" s="1"/>
  <c r="I288" i="16" s="1"/>
  <c r="J289" i="16" s="1"/>
  <c r="K290" i="16" s="1"/>
  <c r="L291" i="16" s="1"/>
  <c r="D284" i="16"/>
  <c r="P285" i="16"/>
  <c r="Q285" i="16"/>
  <c r="R286" i="16" s="1"/>
  <c r="S287" i="16" s="1"/>
  <c r="T288" i="16" s="1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6" i="16" l="1"/>
  <c r="Q286" i="16"/>
  <c r="R287" i="16" s="1"/>
  <c r="S288" i="16" s="1"/>
  <c r="T289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E286" i="16" l="1"/>
  <c r="F287" i="16" s="1"/>
  <c r="G288" i="16" s="1"/>
  <c r="H289" i="16" s="1"/>
  <c r="I290" i="16" s="1"/>
  <c r="J291" i="16" s="1"/>
  <c r="K292" i="16" s="1"/>
  <c r="L293" i="16" s="1"/>
  <c r="D286" i="16"/>
  <c r="P287" i="16"/>
  <c r="Q287" i="16"/>
  <c r="R288" i="16" s="1"/>
  <c r="S289" i="16" s="1"/>
  <c r="T290" i="16" s="1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Q288" i="16" l="1"/>
  <c r="R289" i="16" s="1"/>
  <c r="S290" i="16" s="1"/>
  <c r="T291" i="16" s="1"/>
  <c r="P288" i="16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D288" i="16" l="1"/>
  <c r="E288" i="16"/>
  <c r="F289" i="16" s="1"/>
  <c r="G290" i="16" s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Q290" i="16" l="1"/>
  <c r="R291" i="16" s="1"/>
  <c r="S292" i="16" s="1"/>
  <c r="T293" i="16" s="1"/>
  <c r="P290" i="16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V65" i="3" l="1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P291" i="16"/>
  <c r="Q291" i="16"/>
  <c r="R292" i="16" s="1"/>
  <c r="S293" i="16" s="1"/>
  <c r="T294" i="16" s="1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P292" i="16" l="1"/>
  <c r="Q292" i="16"/>
  <c r="R293" i="16" s="1"/>
  <c r="S294" i="16" s="1"/>
  <c r="T295" i="16" s="1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D292" i="16" l="1"/>
  <c r="E292" i="16"/>
  <c r="F293" i="16" s="1"/>
  <c r="G294" i="16" s="1"/>
  <c r="H295" i="16" s="1"/>
  <c r="I296" i="16" s="1"/>
  <c r="J297" i="16" s="1"/>
  <c r="K298" i="16" s="1"/>
  <c r="L299" i="16" s="1"/>
  <c r="P293" i="16"/>
  <c r="Q293" i="16"/>
  <c r="R294" i="16" s="1"/>
  <c r="S295" i="16" s="1"/>
  <c r="T296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P294" i="16" l="1"/>
  <c r="Q294" i="16"/>
  <c r="R295" i="16" s="1"/>
  <c r="S296" i="16" s="1"/>
  <c r="T297" i="16" s="1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E294" i="16" l="1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Q295" i="16"/>
  <c r="R296" i="16" s="1"/>
  <c r="S297" i="16" s="1"/>
  <c r="T298" i="16" s="1"/>
  <c r="P295" i="16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6" i="16" l="1"/>
  <c r="R297" i="16" s="1"/>
  <c r="S298" i="16" s="1"/>
  <c r="T299" i="16" s="1"/>
  <c r="P296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D296" i="16" l="1"/>
  <c r="E296" i="16"/>
  <c r="F297" i="16" s="1"/>
  <c r="G298" i="16" s="1"/>
  <c r="H299" i="16" s="1"/>
  <c r="I300" i="16" s="1"/>
  <c r="J301" i="16" s="1"/>
  <c r="K302" i="16" s="1"/>
  <c r="L303" i="16" s="1"/>
  <c r="P297" i="16"/>
  <c r="Q297" i="16"/>
  <c r="R298" i="16" s="1"/>
  <c r="S299" i="16" s="1"/>
  <c r="T300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8" i="16" l="1"/>
  <c r="Q298" i="16"/>
  <c r="R299" i="16" s="1"/>
  <c r="S300" i="16" s="1"/>
  <c r="T301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D298" i="16" l="1"/>
  <c r="E298" i="16"/>
  <c r="F299" i="16" s="1"/>
  <c r="G300" i="16" s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300" i="16" l="1"/>
  <c r="Q300" i="16"/>
  <c r="R301" i="16" s="1"/>
  <c r="S302" i="16" s="1"/>
  <c r="T303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E300" i="16" l="1"/>
  <c r="F301" i="16" s="1"/>
  <c r="G302" i="16" s="1"/>
  <c r="H303" i="16" s="1"/>
  <c r="I304" i="16" s="1"/>
  <c r="J305" i="16" s="1"/>
  <c r="K306" i="16" s="1"/>
  <c r="L307" i="16" s="1"/>
  <c r="D300" i="16"/>
  <c r="P301" i="16"/>
  <c r="Q301" i="16"/>
  <c r="R302" i="16" s="1"/>
  <c r="S303" i="16" s="1"/>
  <c r="T304" i="16" s="1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2" i="16" l="1"/>
  <c r="Q302" i="16"/>
  <c r="R303" i="16" s="1"/>
  <c r="S304" i="16" s="1"/>
  <c r="T305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D302" i="16" l="1"/>
  <c r="E302" i="16"/>
  <c r="F303" i="16" s="1"/>
  <c r="G304" i="16" s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4" i="16" l="1"/>
  <c r="R305" i="16" s="1"/>
  <c r="S306" i="16" s="1"/>
  <c r="T307" i="16" s="1"/>
  <c r="P304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D304" i="16" l="1"/>
  <c r="E304" i="16"/>
  <c r="F305" i="16" s="1"/>
  <c r="G306" i="16" s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6" i="16" l="1"/>
  <c r="Q306" i="16"/>
  <c r="R307" i="16" s="1"/>
  <c r="S308" i="16" s="1"/>
  <c r="T309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E306" i="16" l="1"/>
  <c r="F307" i="16" s="1"/>
  <c r="G308" i="16" s="1"/>
  <c r="H309" i="16" s="1"/>
  <c r="I310" i="16" s="1"/>
  <c r="J311" i="16" s="1"/>
  <c r="K312" i="16" s="1"/>
  <c r="L313" i="16" s="1"/>
  <c r="D306" i="16"/>
  <c r="P307" i="16"/>
  <c r="Q307" i="16"/>
  <c r="R308" i="16" s="1"/>
  <c r="S309" i="16" s="1"/>
  <c r="T310" i="16" s="1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P308" i="16" l="1"/>
  <c r="Q308" i="16"/>
  <c r="R309" i="16" s="1"/>
  <c r="S310" i="16" s="1"/>
  <c r="T311" i="16" s="1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E308" i="16" l="1"/>
  <c r="F309" i="16" s="1"/>
  <c r="G310" i="16" s="1"/>
  <c r="H311" i="16" s="1"/>
  <c r="I312" i="16" s="1"/>
  <c r="J313" i="16" s="1"/>
  <c r="K314" i="16" s="1"/>
  <c r="L315" i="16" s="1"/>
  <c r="D308" i="16"/>
  <c r="Q309" i="16"/>
  <c r="R310" i="16" s="1"/>
  <c r="S311" i="16" s="1"/>
  <c r="T312" i="16" s="1"/>
  <c r="P309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P310" i="16" l="1"/>
  <c r="Q310" i="16"/>
  <c r="R311" i="16" s="1"/>
  <c r="S312" i="16" s="1"/>
  <c r="T313" i="16" s="1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D310" i="16" l="1"/>
  <c r="E310" i="16"/>
  <c r="F311" i="16" s="1"/>
  <c r="G312" i="16" s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2" i="16" l="1"/>
  <c r="R313" i="16" s="1"/>
  <c r="S314" i="16" s="1"/>
  <c r="T315" i="16" s="1"/>
  <c r="P312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D312" i="16" l="1"/>
  <c r="E312" i="16"/>
  <c r="F313" i="16" s="1"/>
  <c r="G314" i="16" s="1"/>
  <c r="H315" i="16" s="1"/>
  <c r="I316" i="16" s="1"/>
  <c r="J317" i="16" s="1"/>
  <c r="K318" i="16" s="1"/>
  <c r="L319" i="16" s="1"/>
  <c r="P313" i="16"/>
  <c r="Q313" i="16"/>
  <c r="R314" i="16" s="1"/>
  <c r="S315" i="16" s="1"/>
  <c r="T316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4" i="16" l="1"/>
  <c r="Q314" i="16"/>
  <c r="R315" i="16" s="1"/>
  <c r="S316" i="16" s="1"/>
  <c r="T317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E314" i="16" l="1"/>
  <c r="F315" i="16" s="1"/>
  <c r="G316" i="16" s="1"/>
  <c r="H317" i="16" s="1"/>
  <c r="I318" i="16" s="1"/>
  <c r="J319" i="16" s="1"/>
  <c r="K320" i="16" s="1"/>
  <c r="L321" i="16" s="1"/>
  <c r="D314" i="16"/>
  <c r="P315" i="16"/>
  <c r="Q315" i="16"/>
  <c r="R316" i="16" s="1"/>
  <c r="S317" i="16" s="1"/>
  <c r="T318" i="16" s="1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6" i="16" l="1"/>
  <c r="Q316" i="16"/>
  <c r="R317" i="16" s="1"/>
  <c r="S318" i="16" s="1"/>
  <c r="T319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D316" i="16" l="1"/>
  <c r="E316" i="16"/>
  <c r="F317" i="16" s="1"/>
  <c r="G318" i="16" s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8" i="16" l="1"/>
  <c r="Q318" i="16"/>
  <c r="R319" i="16" s="1"/>
  <c r="S320" i="16" s="1"/>
  <c r="T321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D318" i="16" l="1"/>
  <c r="E318" i="16"/>
  <c r="F319" i="16" s="1"/>
  <c r="G320" i="16" s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20" i="16" l="1"/>
  <c r="R321" i="16" s="1"/>
  <c r="S322" i="16" s="1"/>
  <c r="T323" i="16" s="1"/>
  <c r="P320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E320" i="16" l="1"/>
  <c r="F321" i="16" s="1"/>
  <c r="G322" i="16" s="1"/>
  <c r="H323" i="16" s="1"/>
  <c r="I324" i="16" s="1"/>
  <c r="J325" i="16" s="1"/>
  <c r="K326" i="16" s="1"/>
  <c r="L327" i="16" s="1"/>
  <c r="D320" i="16"/>
  <c r="P321" i="16"/>
  <c r="Q321" i="16"/>
  <c r="R322" i="16" s="1"/>
  <c r="S323" i="16" s="1"/>
  <c r="T324" i="16" s="1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P322" i="16" l="1"/>
  <c r="Q322" i="16"/>
  <c r="R323" i="16" s="1"/>
  <c r="S324" i="16" s="1"/>
  <c r="T325" i="16" s="1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E322" i="16" l="1"/>
  <c r="F323" i="16" s="1"/>
  <c r="G324" i="16" s="1"/>
  <c r="H325" i="16" s="1"/>
  <c r="I326" i="16" s="1"/>
  <c r="J327" i="16" s="1"/>
  <c r="K328" i="16" s="1"/>
  <c r="L329" i="16" s="1"/>
  <c r="D322" i="16"/>
  <c r="P323" i="16"/>
  <c r="Q323" i="16"/>
  <c r="R324" i="16" s="1"/>
  <c r="S325" i="16" s="1"/>
  <c r="T326" i="16" s="1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P324" i="16" l="1"/>
  <c r="Q324" i="16"/>
  <c r="R325" i="16" s="1"/>
  <c r="S326" i="16" s="1"/>
  <c r="T327" i="16" s="1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E324" i="16" l="1"/>
  <c r="F325" i="16" s="1"/>
  <c r="G326" i="16" s="1"/>
  <c r="H327" i="16" s="1"/>
  <c r="I328" i="16" s="1"/>
  <c r="J329" i="16" s="1"/>
  <c r="K330" i="16" s="1"/>
  <c r="L331" i="16" s="1"/>
  <c r="D324" i="16"/>
  <c r="P325" i="16"/>
  <c r="Q325" i="16"/>
  <c r="R326" i="16" s="1"/>
  <c r="S327" i="16" s="1"/>
  <c r="T328" i="16" s="1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P326" i="16" l="1"/>
  <c r="Q326" i="16"/>
  <c r="R327" i="16" s="1"/>
  <c r="S328" i="16" s="1"/>
  <c r="T329" i="16" s="1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D326" i="16" l="1"/>
  <c r="E326" i="16"/>
  <c r="F327" i="16" s="1"/>
  <c r="G328" i="16" s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Q328" i="16" l="1"/>
  <c r="R329" i="16" s="1"/>
  <c r="S330" i="16" s="1"/>
  <c r="T331" i="16" s="1"/>
  <c r="P328" i="16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E328" i="16" l="1"/>
  <c r="F329" i="16" s="1"/>
  <c r="G330" i="16" s="1"/>
  <c r="H331" i="16" s="1"/>
  <c r="I332" i="16" s="1"/>
  <c r="J333" i="16" s="1"/>
  <c r="K334" i="16" s="1"/>
  <c r="L335" i="16" s="1"/>
  <c r="D328" i="16"/>
  <c r="P329" i="16"/>
  <c r="Q329" i="16"/>
  <c r="R330" i="16" s="1"/>
  <c r="S331" i="16" s="1"/>
  <c r="T332" i="16" s="1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P330" i="16" l="1"/>
  <c r="Q330" i="16"/>
  <c r="R331" i="16" s="1"/>
  <c r="S332" i="16" s="1"/>
  <c r="T333" i="16" s="1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D330" i="16" l="1"/>
  <c r="E330" i="16"/>
  <c r="F331" i="16" s="1"/>
  <c r="G332" i="16" s="1"/>
  <c r="H333" i="16" s="1"/>
  <c r="I334" i="16" s="1"/>
  <c r="J335" i="16" s="1"/>
  <c r="K336" i="16" s="1"/>
  <c r="L337" i="16" s="1"/>
  <c r="P331" i="16"/>
  <c r="Q331" i="16"/>
  <c r="R332" i="16" s="1"/>
  <c r="S333" i="16" s="1"/>
  <c r="T334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P332" i="16" l="1"/>
  <c r="Q332" i="16"/>
  <c r="R333" i="16" s="1"/>
  <c r="S334" i="16" s="1"/>
  <c r="T335" i="16" s="1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D332" i="16" l="1"/>
  <c r="E332" i="16"/>
  <c r="F333" i="16" s="1"/>
  <c r="G334" i="16" s="1"/>
  <c r="H335" i="16" s="1"/>
  <c r="I336" i="16" s="1"/>
  <c r="J337" i="16" s="1"/>
  <c r="K338" i="16" s="1"/>
  <c r="L339" i="16" s="1"/>
  <c r="P333" i="16"/>
  <c r="Q333" i="16"/>
  <c r="R334" i="16" s="1"/>
  <c r="S335" i="16" s="1"/>
  <c r="T336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4" i="16" l="1"/>
  <c r="Q334" i="16"/>
  <c r="R335" i="16" s="1"/>
  <c r="S336" i="16" s="1"/>
  <c r="T337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E334" i="16" l="1"/>
  <c r="F335" i="16" s="1"/>
  <c r="G336" i="16" s="1"/>
  <c r="H337" i="16" s="1"/>
  <c r="I338" i="16" s="1"/>
  <c r="J339" i="16" s="1"/>
  <c r="K340" i="16" s="1"/>
  <c r="L341" i="16" s="1"/>
  <c r="D334" i="16"/>
  <c r="Q335" i="16"/>
  <c r="R336" i="16" s="1"/>
  <c r="S337" i="16" s="1"/>
  <c r="T338" i="16" s="1"/>
  <c r="P335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6" i="16" l="1"/>
  <c r="R337" i="16" s="1"/>
  <c r="S338" i="16" s="1"/>
  <c r="T339" i="16" s="1"/>
  <c r="P336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D336" i="16" l="1"/>
  <c r="E336" i="16"/>
  <c r="F337" i="16" s="1"/>
  <c r="G338" i="16" s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8" i="16" l="1"/>
  <c r="R339" i="16" s="1"/>
  <c r="S340" i="16" s="1"/>
  <c r="T341" i="16" s="1"/>
  <c r="P338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E338" i="16" l="1"/>
  <c r="F339" i="16" s="1"/>
  <c r="G340" i="16" s="1"/>
  <c r="H341" i="16" s="1"/>
  <c r="I342" i="16" s="1"/>
  <c r="J343" i="16" s="1"/>
  <c r="K344" i="16" s="1"/>
  <c r="L345" i="16" s="1"/>
  <c r="D338" i="16"/>
  <c r="P339" i="16"/>
  <c r="Q339" i="16"/>
  <c r="R340" i="16" s="1"/>
  <c r="S341" i="16" s="1"/>
  <c r="T342" i="16" s="1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40" i="16" l="1"/>
  <c r="Q340" i="16"/>
  <c r="R341" i="16" s="1"/>
  <c r="S342" i="16" s="1"/>
  <c r="T343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D340" i="16" l="1"/>
  <c r="E340" i="16"/>
  <c r="F341" i="16" s="1"/>
  <c r="G342" i="16" s="1"/>
  <c r="H343" i="16" s="1"/>
  <c r="I344" i="16" s="1"/>
  <c r="J345" i="16" s="1"/>
  <c r="K346" i="16" s="1"/>
  <c r="L347" i="16" s="1"/>
  <c r="P341" i="16"/>
  <c r="Q341" i="16"/>
  <c r="R342" i="16" s="1"/>
  <c r="S343" i="16" s="1"/>
  <c r="T344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2" i="16" l="1"/>
  <c r="Q342" i="16"/>
  <c r="R343" i="16" s="1"/>
  <c r="S344" i="16" s="1"/>
  <c r="T345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D342" i="16" l="1"/>
  <c r="E342" i="16"/>
  <c r="F343" i="16" s="1"/>
  <c r="G344" i="16" s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4" i="16" l="1"/>
  <c r="R345" i="16" s="1"/>
  <c r="S346" i="16" s="1"/>
  <c r="T347" i="16" s="1"/>
  <c r="P344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D344" i="16" l="1"/>
  <c r="E344" i="16"/>
  <c r="F345" i="16" s="1"/>
  <c r="G346" i="16" s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P346" i="16" l="1"/>
  <c r="Q346" i="16"/>
  <c r="R347" i="16" s="1"/>
  <c r="S348" i="16" s="1"/>
  <c r="T349" i="16" s="1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D346" i="16" l="1"/>
  <c r="E346" i="16"/>
  <c r="F347" i="16" s="1"/>
  <c r="G348" i="16" s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P348" i="16" l="1"/>
  <c r="Q348" i="16"/>
  <c r="R349" i="16" s="1"/>
  <c r="S350" i="16" s="1"/>
  <c r="T351" i="16" s="1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D348" i="16" l="1"/>
  <c r="E348" i="16"/>
  <c r="F349" i="16" s="1"/>
  <c r="G350" i="16" s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Q350" i="16" l="1"/>
  <c r="R351" i="16" s="1"/>
  <c r="S352" i="16" s="1"/>
  <c r="T353" i="16" s="1"/>
  <c r="P350" i="16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D350" i="16" l="1"/>
  <c r="E350" i="16"/>
  <c r="F351" i="16" s="1"/>
  <c r="G352" i="16" s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2" i="16" l="1"/>
  <c r="R353" i="16" s="1"/>
  <c r="S354" i="16" s="1"/>
  <c r="T355" i="16" s="1"/>
  <c r="P352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D352" i="16" l="1"/>
  <c r="E352" i="16"/>
  <c r="F353" i="16" s="1"/>
  <c r="G354" i="16" s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P354" i="16" l="1"/>
  <c r="Q354" i="16"/>
  <c r="R355" i="16" s="1"/>
  <c r="S356" i="16" s="1"/>
  <c r="T357" i="16" s="1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L80" i="4" l="1"/>
  <c r="E354" i="16"/>
  <c r="F355" i="16" s="1"/>
  <c r="G356" i="16" s="1"/>
  <c r="H357" i="16" s="1"/>
  <c r="I358" i="16" s="1"/>
  <c r="J359" i="16" s="1"/>
  <c r="K360" i="16" s="1"/>
  <c r="L361" i="16" s="1"/>
  <c r="D354" i="16"/>
  <c r="P355" i="16"/>
  <c r="Q355" i="16"/>
  <c r="R356" i="16" s="1"/>
  <c r="S357" i="16" s="1"/>
  <c r="T358" i="16" s="1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Q356" i="16" l="1"/>
  <c r="R357" i="16" s="1"/>
  <c r="S358" i="16" s="1"/>
  <c r="T359" i="16" s="1"/>
  <c r="P356" i="16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D356" i="16" l="1"/>
  <c r="E356" i="16"/>
  <c r="F357" i="16" s="1"/>
  <c r="G358" i="16" s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P358" i="16" l="1"/>
  <c r="Q358" i="16"/>
  <c r="R359" i="16" s="1"/>
  <c r="S360" i="16" s="1"/>
  <c r="T361" i="16" s="1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E358" i="16" l="1"/>
  <c r="F359" i="16" s="1"/>
  <c r="G360" i="16" s="1"/>
  <c r="H361" i="16" s="1"/>
  <c r="I362" i="16" s="1"/>
  <c r="J363" i="16" s="1"/>
  <c r="K364" i="16" s="1"/>
  <c r="L365" i="16" s="1"/>
  <c r="D358" i="16"/>
  <c r="Q359" i="16"/>
  <c r="R360" i="16" s="1"/>
  <c r="S361" i="16" s="1"/>
  <c r="T362" i="16" s="1"/>
  <c r="P359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Q360" i="16" l="1"/>
  <c r="R361" i="16" s="1"/>
  <c r="S362" i="16" s="1"/>
  <c r="T363" i="16" s="1"/>
  <c r="P360" i="16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D360" i="16" l="1"/>
  <c r="E360" i="16"/>
  <c r="F361" i="16" s="1"/>
  <c r="G362" i="16" s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P362" i="16" l="1"/>
  <c r="Q362" i="16"/>
  <c r="R363" i="16" s="1"/>
  <c r="S364" i="16" s="1"/>
  <c r="T365" i="16" s="1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D362" i="16" l="1"/>
  <c r="E362" i="16"/>
  <c r="F363" i="16" s="1"/>
  <c r="G364" i="16" s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4" i="16" l="1"/>
  <c r="Q364" i="16"/>
  <c r="R365" i="16" s="1"/>
  <c r="S366" i="16" s="1"/>
  <c r="T367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D364" i="16" l="1"/>
  <c r="E364" i="16"/>
  <c r="F365" i="16" s="1"/>
  <c r="G366" i="16" s="1"/>
  <c r="H367" i="16" s="1"/>
  <c r="I368" i="16" s="1"/>
  <c r="J369" i="16" s="1"/>
  <c r="K370" i="16" s="1"/>
  <c r="L371" i="16" s="1"/>
  <c r="Q365" i="16"/>
  <c r="R366" i="16" s="1"/>
  <c r="S367" i="16" s="1"/>
  <c r="T368" i="16" s="1"/>
  <c r="P365" i="16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6" i="16" l="1"/>
  <c r="Q366" i="16"/>
  <c r="R367" i="16" s="1"/>
  <c r="S368" i="16" s="1"/>
  <c r="T369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D366" i="16" l="1"/>
  <c r="E366" i="16"/>
  <c r="F367" i="16" s="1"/>
  <c r="G368" i="16" s="1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8" i="16" l="1"/>
  <c r="R369" i="16" s="1"/>
  <c r="S370" i="16" s="1"/>
  <c r="T371" i="16" s="1"/>
  <c r="P368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D368" i="16" l="1"/>
  <c r="E368" i="16"/>
  <c r="F369" i="16" s="1"/>
  <c r="G370" i="16" s="1"/>
  <c r="H371" i="16" s="1"/>
  <c r="I372" i="16" s="1"/>
  <c r="J373" i="16" s="1"/>
  <c r="K374" i="16" s="1"/>
  <c r="L375" i="16" s="1"/>
  <c r="Q369" i="16"/>
  <c r="R370" i="16" s="1"/>
  <c r="S371" i="16" s="1"/>
  <c r="T372" i="16" s="1"/>
  <c r="P369" i="16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Q370" i="16" l="1"/>
  <c r="R371" i="16" s="1"/>
  <c r="S372" i="16" s="1"/>
  <c r="T373" i="16" s="1"/>
  <c r="P370" i="16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D370" i="16" l="1"/>
  <c r="E370" i="16"/>
  <c r="F371" i="16" s="1"/>
  <c r="G372" i="16" s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P372" i="16" l="1"/>
  <c r="Q372" i="16"/>
  <c r="R373" i="16" s="1"/>
  <c r="S374" i="16" s="1"/>
  <c r="T375" i="16" s="1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D372" i="16" l="1"/>
  <c r="E372" i="16"/>
  <c r="F373" i="16" s="1"/>
  <c r="G374" i="16" s="1"/>
  <c r="H375" i="16" s="1"/>
  <c r="I376" i="16" s="1"/>
  <c r="J377" i="16" s="1"/>
  <c r="K378" i="16" s="1"/>
  <c r="L379" i="16" s="1"/>
  <c r="P373" i="16"/>
  <c r="Q373" i="16"/>
  <c r="R374" i="16" s="1"/>
  <c r="S375" i="16" s="1"/>
  <c r="T376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Q374" i="16" l="1"/>
  <c r="R375" i="16" s="1"/>
  <c r="S376" i="16" s="1"/>
  <c r="T377" i="16" s="1"/>
  <c r="P374" i="16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D374" i="16" l="1"/>
  <c r="E374" i="16"/>
  <c r="F375" i="16" s="1"/>
  <c r="G376" i="16" s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P376" i="16" l="1"/>
  <c r="Q376" i="16"/>
  <c r="R377" i="16" s="1"/>
  <c r="S378" i="16" s="1"/>
  <c r="T379" i="16" s="1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D376" i="16" l="1"/>
  <c r="E376" i="16"/>
  <c r="F377" i="16" s="1"/>
  <c r="G378" i="16" s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Q378" i="16" l="1"/>
  <c r="R379" i="16" s="1"/>
  <c r="S380" i="16" s="1"/>
  <c r="T381" i="16" s="1"/>
  <c r="P378" i="16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D378" i="16" l="1"/>
  <c r="E378" i="16"/>
  <c r="F379" i="16" s="1"/>
  <c r="G380" i="16" s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P380" i="16" l="1"/>
  <c r="Q380" i="16"/>
  <c r="R381" i="16" s="1"/>
  <c r="S382" i="16" s="1"/>
  <c r="T383" i="16" s="1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V86" i="3" l="1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P382" i="16" l="1"/>
  <c r="Q382" i="16"/>
  <c r="R383" i="16" s="1"/>
  <c r="S384" i="16" s="1"/>
  <c r="T385" i="16" s="1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D382" i="16" l="1"/>
  <c r="E382" i="16"/>
  <c r="F383" i="16" s="1"/>
  <c r="G384" i="16" s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Q384" i="16" l="1"/>
  <c r="R385" i="16" s="1"/>
  <c r="S386" i="16" s="1"/>
  <c r="T387" i="16" s="1"/>
  <c r="P384" i="16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D384" i="16" l="1"/>
  <c r="E384" i="16"/>
  <c r="F385" i="16" s="1"/>
  <c r="G386" i="16" s="1"/>
  <c r="H387" i="16" s="1"/>
  <c r="I388" i="16" s="1"/>
  <c r="J389" i="16" s="1"/>
  <c r="K390" i="16" s="1"/>
  <c r="L391" i="16" s="1"/>
  <c r="P385" i="16"/>
  <c r="Q385" i="16"/>
  <c r="R386" i="16" s="1"/>
  <c r="S387" i="16" s="1"/>
  <c r="T388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P386" i="16" l="1"/>
  <c r="Q386" i="16"/>
  <c r="R387" i="16" s="1"/>
  <c r="S388" i="16" s="1"/>
  <c r="T389" i="16" s="1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E386" i="16" l="1"/>
  <c r="F387" i="16" s="1"/>
  <c r="G388" i="16" s="1"/>
  <c r="H389" i="16" s="1"/>
  <c r="I390" i="16" s="1"/>
  <c r="J391" i="16" s="1"/>
  <c r="K392" i="16" s="1"/>
  <c r="L393" i="16" s="1"/>
  <c r="D386" i="16"/>
  <c r="P387" i="16"/>
  <c r="Q387" i="16"/>
  <c r="R388" i="16" s="1"/>
  <c r="S389" i="16" s="1"/>
  <c r="T390" i="16" s="1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P388" i="16" l="1"/>
  <c r="Q388" i="16"/>
  <c r="R389" i="16" s="1"/>
  <c r="S390" i="16" s="1"/>
  <c r="T391" i="16" s="1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E388" i="16" l="1"/>
  <c r="F389" i="16" s="1"/>
  <c r="G390" i="16" s="1"/>
  <c r="H391" i="16" s="1"/>
  <c r="I392" i="16" s="1"/>
  <c r="J393" i="16" s="1"/>
  <c r="K394" i="16" s="1"/>
  <c r="L395" i="16" s="1"/>
  <c r="D388" i="16"/>
  <c r="P389" i="16"/>
  <c r="Q389" i="16"/>
  <c r="R390" i="16" s="1"/>
  <c r="S391" i="16" s="1"/>
  <c r="T392" i="16" s="1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90" i="16" l="1"/>
  <c r="R391" i="16" s="1"/>
  <c r="S392" i="16" s="1"/>
  <c r="T393" i="16" s="1"/>
  <c r="P390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D390" i="16" l="1"/>
  <c r="E390" i="16"/>
  <c r="F391" i="16" s="1"/>
  <c r="G392" i="16" s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Q392" i="16" l="1"/>
  <c r="R393" i="16" s="1"/>
  <c r="S394" i="16" s="1"/>
  <c r="T395" i="16" s="1"/>
  <c r="P392" i="16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D392" i="16" l="1"/>
  <c r="E392" i="16"/>
  <c r="F393" i="16" s="1"/>
  <c r="G394" i="16" s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P394" i="16" l="1"/>
  <c r="Q394" i="16"/>
  <c r="R395" i="16" s="1"/>
  <c r="S396" i="16" s="1"/>
  <c r="T397" i="16" s="1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D394" i="16" l="1"/>
  <c r="E394" i="16"/>
  <c r="F395" i="16" s="1"/>
  <c r="G396" i="16" s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Q396" i="16" l="1"/>
  <c r="R397" i="16" s="1"/>
  <c r="S398" i="16" s="1"/>
  <c r="T399" i="16" s="1"/>
  <c r="P396" i="16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D396" i="16" l="1"/>
  <c r="E396" i="16"/>
  <c r="F397" i="16" s="1"/>
  <c r="G398" i="16" s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8" i="16" l="1"/>
  <c r="R399" i="16" s="1"/>
  <c r="S400" i="16" s="1"/>
  <c r="T401" i="16" s="1"/>
  <c r="P398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D398" i="16" l="1"/>
  <c r="E398" i="16"/>
  <c r="F399" i="16" s="1"/>
  <c r="G400" i="16" s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P400" i="16" l="1"/>
  <c r="Q400" i="16"/>
  <c r="R401" i="16" s="1"/>
  <c r="S402" i="16" s="1"/>
  <c r="T403" i="16" s="1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D400" i="16" l="1"/>
  <c r="E400" i="16"/>
  <c r="F401" i="16" s="1"/>
  <c r="G402" i="16" s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Q402" i="16" l="1"/>
  <c r="R403" i="16" s="1"/>
  <c r="S404" i="16" s="1"/>
  <c r="T405" i="16" s="1"/>
  <c r="P402" i="16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D402" i="16" l="1"/>
  <c r="E402" i="16"/>
  <c r="F403" i="16" s="1"/>
  <c r="G404" i="16" s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P404" i="16" l="1"/>
  <c r="Q404" i="16"/>
  <c r="R405" i="16" s="1"/>
  <c r="S406" i="16" s="1"/>
  <c r="T407" i="16" s="1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D404" i="16" l="1"/>
  <c r="E404" i="16"/>
  <c r="F405" i="16" s="1"/>
  <c r="G406" i="16" s="1"/>
  <c r="H407" i="16" s="1"/>
  <c r="I408" i="16" s="1"/>
  <c r="J409" i="16" s="1"/>
  <c r="K410" i="16" s="1"/>
  <c r="L411" i="16" s="1"/>
  <c r="P405" i="16"/>
  <c r="Q405" i="16"/>
  <c r="R406" i="16" s="1"/>
  <c r="S407" i="16" s="1"/>
  <c r="T408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Q406" i="16" l="1"/>
  <c r="R407" i="16" s="1"/>
  <c r="S408" i="16" s="1"/>
  <c r="T409" i="16" s="1"/>
  <c r="P406" i="16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D406" i="16" l="1"/>
  <c r="E406" i="16"/>
  <c r="F407" i="16" s="1"/>
  <c r="G408" i="16" s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Q408" i="16" l="1"/>
  <c r="R409" i="16" s="1"/>
  <c r="S410" i="16" s="1"/>
  <c r="T411" i="16" s="1"/>
  <c r="P408" i="16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D408" i="16" l="1"/>
  <c r="E408" i="16"/>
  <c r="F409" i="16" s="1"/>
  <c r="G410" i="16" s="1"/>
  <c r="H411" i="16" s="1"/>
  <c r="I412" i="16" s="1"/>
  <c r="J413" i="16" s="1"/>
  <c r="K414" i="16" s="1"/>
  <c r="L415" i="16" s="1"/>
  <c r="P409" i="16"/>
  <c r="Q409" i="16"/>
  <c r="R410" i="16" s="1"/>
  <c r="S411" i="16" s="1"/>
  <c r="T412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P410" i="16" l="1"/>
  <c r="Q410" i="16"/>
  <c r="R411" i="16" s="1"/>
  <c r="S412" i="16" s="1"/>
  <c r="T413" i="16" s="1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D410" i="16" l="1"/>
  <c r="E410" i="16"/>
  <c r="F411" i="16" s="1"/>
  <c r="G412" i="16" s="1"/>
  <c r="H413" i="16" s="1"/>
  <c r="I414" i="16" s="1"/>
  <c r="J415" i="16" s="1"/>
  <c r="K416" i="16" s="1"/>
  <c r="L417" i="16" s="1"/>
  <c r="P411" i="16"/>
  <c r="Q411" i="16"/>
  <c r="R412" i="16" s="1"/>
  <c r="S413" i="16" s="1"/>
  <c r="T414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Q412" i="16" l="1"/>
  <c r="R413" i="16" s="1"/>
  <c r="S414" i="16" s="1"/>
  <c r="T415" i="16" s="1"/>
  <c r="P412" i="16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D412" i="16" l="1"/>
  <c r="E412" i="16"/>
  <c r="F413" i="16" s="1"/>
  <c r="G414" i="16" s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P414" i="16" l="1"/>
  <c r="Q414" i="16"/>
  <c r="R415" i="16" s="1"/>
  <c r="S416" i="16" s="1"/>
  <c r="T417" i="16" s="1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D414" i="16" l="1"/>
  <c r="E414" i="16"/>
  <c r="F415" i="16" s="1"/>
  <c r="G416" i="16" s="1"/>
  <c r="H417" i="16" s="1"/>
  <c r="I418" i="16" s="1"/>
  <c r="J419" i="16" s="1"/>
  <c r="K420" i="16" s="1"/>
  <c r="L421" i="16" s="1"/>
  <c r="P415" i="16"/>
  <c r="Q415" i="16"/>
  <c r="R416" i="16" s="1"/>
  <c r="S417" i="16" s="1"/>
  <c r="T418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6" i="16" l="1"/>
  <c r="Q416" i="16"/>
  <c r="R417" i="16" s="1"/>
  <c r="S418" i="16" s="1"/>
  <c r="T419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E416" i="16" l="1"/>
  <c r="F417" i="16" s="1"/>
  <c r="G418" i="16" s="1"/>
  <c r="H419" i="16" s="1"/>
  <c r="I420" i="16" s="1"/>
  <c r="J421" i="16" s="1"/>
  <c r="K422" i="16" s="1"/>
  <c r="L423" i="16" s="1"/>
  <c r="D416" i="16"/>
  <c r="Q417" i="16"/>
  <c r="R418" i="16" s="1"/>
  <c r="S419" i="16" s="1"/>
  <c r="T420" i="16" s="1"/>
  <c r="P417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8" i="16" l="1"/>
  <c r="Q418" i="16"/>
  <c r="R419" i="16" s="1"/>
  <c r="S420" i="16" s="1"/>
  <c r="T421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D418" i="16" l="1"/>
  <c r="E418" i="16"/>
  <c r="F419" i="16" s="1"/>
  <c r="G420" i="16" s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Q420" i="16" l="1"/>
  <c r="R421" i="16" s="1"/>
  <c r="S422" i="16" s="1"/>
  <c r="T423" i="16" s="1"/>
  <c r="P420" i="16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D420" i="16" l="1"/>
  <c r="E420" i="16"/>
  <c r="F421" i="16" s="1"/>
  <c r="G422" i="16" s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P422" i="16" l="1"/>
  <c r="Q422" i="16"/>
  <c r="R423" i="16" s="1"/>
  <c r="S424" i="16" s="1"/>
  <c r="T425" i="16" s="1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D422" i="16" l="1"/>
  <c r="E422" i="16"/>
  <c r="F423" i="16" s="1"/>
  <c r="G424" i="16" s="1"/>
  <c r="H425" i="16" s="1"/>
  <c r="I426" i="16" s="1"/>
  <c r="J427" i="16" s="1"/>
  <c r="K428" i="16" s="1"/>
  <c r="L429" i="16" s="1"/>
  <c r="Q423" i="16"/>
  <c r="R424" i="16" s="1"/>
  <c r="S425" i="16" s="1"/>
  <c r="T426" i="16" s="1"/>
  <c r="P423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Q424" i="16" l="1"/>
  <c r="R425" i="16" s="1"/>
  <c r="S426" i="16" s="1"/>
  <c r="T427" i="16" s="1"/>
  <c r="P424" i="16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E424" i="16" l="1"/>
  <c r="F425" i="16" s="1"/>
  <c r="G426" i="16" s="1"/>
  <c r="H427" i="16" s="1"/>
  <c r="I428" i="16" s="1"/>
  <c r="J429" i="16" s="1"/>
  <c r="K430" i="16" s="1"/>
  <c r="L431" i="16" s="1"/>
  <c r="D424" i="16"/>
  <c r="Q425" i="16"/>
  <c r="R426" i="16" s="1"/>
  <c r="S427" i="16" s="1"/>
  <c r="T428" i="16" s="1"/>
  <c r="P425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P426" i="16" l="1"/>
  <c r="Q426" i="16"/>
  <c r="R427" i="16" s="1"/>
  <c r="S428" i="16" s="1"/>
  <c r="T429" i="16" s="1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D426" i="16" l="1"/>
  <c r="E426" i="16"/>
  <c r="F427" i="16" s="1"/>
  <c r="G428" i="16" s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Q428" i="16" l="1"/>
  <c r="R429" i="16" s="1"/>
  <c r="S430" i="16" s="1"/>
  <c r="T431" i="16" s="1"/>
  <c r="P428" i="16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D428" i="16" l="1"/>
  <c r="E428" i="16"/>
  <c r="F429" i="16" s="1"/>
  <c r="G430" i="16" s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30" i="16" l="1"/>
  <c r="Q430" i="16"/>
  <c r="R431" i="16" s="1"/>
  <c r="S432" i="16" s="1"/>
  <c r="T433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D430" i="16" l="1"/>
  <c r="E430" i="16"/>
  <c r="F431" i="16" s="1"/>
  <c r="G432" i="16" s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2" i="16" l="1"/>
  <c r="R433" i="16" s="1"/>
  <c r="S434" i="16" s="1"/>
  <c r="T435" i="16" s="1"/>
  <c r="P432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D432" i="16" l="1"/>
  <c r="E432" i="16"/>
  <c r="F433" i="16" s="1"/>
  <c r="G434" i="16" s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Q434" i="16" l="1"/>
  <c r="R435" i="16" s="1"/>
  <c r="S436" i="16" s="1"/>
  <c r="T437" i="16" s="1"/>
  <c r="P434" i="16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D434" i="16" l="1"/>
  <c r="E434" i="16"/>
  <c r="F435" i="16" s="1"/>
  <c r="G436" i="16" s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P436" i="16" l="1"/>
  <c r="Q436" i="16"/>
  <c r="R437" i="16" s="1"/>
  <c r="S438" i="16" s="1"/>
  <c r="T439" i="16" s="1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D436" i="16" l="1"/>
  <c r="E436" i="16"/>
  <c r="F437" i="16" s="1"/>
  <c r="G438" i="16" s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8" i="16" l="1"/>
  <c r="Q438" i="16"/>
  <c r="R439" i="16" s="1"/>
  <c r="S440" i="16" s="1"/>
  <c r="T441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D438" i="16" l="1"/>
  <c r="E438" i="16"/>
  <c r="F439" i="16" s="1"/>
  <c r="G440" i="16" s="1"/>
  <c r="H441" i="16" s="1"/>
  <c r="I442" i="16" s="1"/>
  <c r="J443" i="16" s="1"/>
  <c r="K444" i="16" s="1"/>
  <c r="L445" i="16" s="1"/>
  <c r="P439" i="16"/>
  <c r="Q439" i="16"/>
  <c r="R440" i="16" s="1"/>
  <c r="S441" i="16" s="1"/>
  <c r="T442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L99" i="4" l="1"/>
  <c r="Q440" i="16"/>
  <c r="R441" i="16" s="1"/>
  <c r="S442" i="16" s="1"/>
  <c r="T443" i="16" s="1"/>
  <c r="P440" i="16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E440" i="16" l="1"/>
  <c r="F441" i="16" s="1"/>
  <c r="G442" i="16" s="1"/>
  <c r="H443" i="16" s="1"/>
  <c r="I444" i="16" s="1"/>
  <c r="J445" i="16" s="1"/>
  <c r="K446" i="16" s="1"/>
  <c r="L447" i="16" s="1"/>
  <c r="D440" i="16"/>
  <c r="P441" i="16"/>
  <c r="Q441" i="16"/>
  <c r="R442" i="16" s="1"/>
  <c r="S443" i="16" s="1"/>
  <c r="T444" i="16" s="1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2" i="16" l="1"/>
  <c r="Q442" i="16"/>
  <c r="R443" i="16" s="1"/>
  <c r="S444" i="16" s="1"/>
  <c r="T445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D442" i="16" l="1"/>
  <c r="E442" i="16"/>
  <c r="F443" i="16" s="1"/>
  <c r="G444" i="16" s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4" i="16" l="1"/>
  <c r="Q444" i="16"/>
  <c r="R445" i="16" s="1"/>
  <c r="S446" i="16" s="1"/>
  <c r="T447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E444" i="16" l="1"/>
  <c r="F445" i="16" s="1"/>
  <c r="G446" i="16" s="1"/>
  <c r="H447" i="16" s="1"/>
  <c r="I448" i="16" s="1"/>
  <c r="J449" i="16" s="1"/>
  <c r="K450" i="16" s="1"/>
  <c r="L451" i="16" s="1"/>
  <c r="D444" i="16"/>
  <c r="P445" i="16"/>
  <c r="Q445" i="16"/>
  <c r="R446" i="16" s="1"/>
  <c r="S447" i="16" s="1"/>
  <c r="T448" i="16" s="1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6" i="16" l="1"/>
  <c r="Q446" i="16"/>
  <c r="R447" i="16" s="1"/>
  <c r="S448" i="16" s="1"/>
  <c r="T449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D446" i="16" l="1"/>
  <c r="E446" i="16"/>
  <c r="F447" i="16" s="1"/>
  <c r="G448" i="16" s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Q448" i="16" l="1"/>
  <c r="R449" i="16" s="1"/>
  <c r="S450" i="16" s="1"/>
  <c r="T451" i="16" s="1"/>
  <c r="P448" i="16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E448" i="16" l="1"/>
  <c r="F449" i="16" s="1"/>
  <c r="G450" i="16" s="1"/>
  <c r="H451" i="16" s="1"/>
  <c r="I452" i="16" s="1"/>
  <c r="J453" i="16" s="1"/>
  <c r="K454" i="16" s="1"/>
  <c r="L455" i="16" s="1"/>
  <c r="D448" i="16"/>
  <c r="P449" i="16"/>
  <c r="Q449" i="16"/>
  <c r="R450" i="16" s="1"/>
  <c r="S451" i="16" s="1"/>
  <c r="T452" i="16" s="1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50" i="16" l="1"/>
  <c r="Q450" i="16"/>
  <c r="R451" i="16" s="1"/>
  <c r="S452" i="16" s="1"/>
  <c r="T453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D450" i="16" l="1"/>
  <c r="E450" i="16"/>
  <c r="F451" i="16" s="1"/>
  <c r="G452" i="16" s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P452" i="16" l="1"/>
  <c r="Q452" i="16"/>
  <c r="R453" i="16" s="1"/>
  <c r="S454" i="16" s="1"/>
  <c r="T455" i="16" s="1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D452" i="16" l="1"/>
  <c r="E452" i="16"/>
  <c r="F453" i="16" s="1"/>
  <c r="G454" i="16" s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Q454" i="16" l="1"/>
  <c r="R455" i="16" s="1"/>
  <c r="S456" i="16" s="1"/>
  <c r="T457" i="16" s="1"/>
  <c r="P454" i="16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E454" i="16" l="1"/>
  <c r="F455" i="16" s="1"/>
  <c r="G456" i="16" s="1"/>
  <c r="H457" i="16" s="1"/>
  <c r="I458" i="16" s="1"/>
  <c r="J459" i="16" s="1"/>
  <c r="K460" i="16" s="1"/>
  <c r="L461" i="16" s="1"/>
  <c r="D454" i="16"/>
  <c r="P455" i="16"/>
  <c r="Q455" i="16"/>
  <c r="R456" i="16" s="1"/>
  <c r="S457" i="16" s="1"/>
  <c r="T458" i="16" s="1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P456" i="16" l="1"/>
  <c r="Q456" i="16"/>
  <c r="R457" i="16" s="1"/>
  <c r="S458" i="16" s="1"/>
  <c r="T459" i="16" s="1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E456" i="16" l="1"/>
  <c r="F457" i="16" s="1"/>
  <c r="G458" i="16" s="1"/>
  <c r="H459" i="16" s="1"/>
  <c r="I460" i="16" s="1"/>
  <c r="J461" i="16" s="1"/>
  <c r="K462" i="16" s="1"/>
  <c r="L463" i="16" s="1"/>
  <c r="D456" i="16"/>
  <c r="P457" i="16"/>
  <c r="Q457" i="16"/>
  <c r="R458" i="16" s="1"/>
  <c r="S459" i="16" s="1"/>
  <c r="T460" i="16" s="1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L103" i="4" l="1"/>
  <c r="P458" i="16"/>
  <c r="Q458" i="16"/>
  <c r="R459" i="16" s="1"/>
  <c r="S460" i="16" s="1"/>
  <c r="T461" i="16" s="1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E458" i="16" l="1"/>
  <c r="F459" i="16" s="1"/>
  <c r="G460" i="16" s="1"/>
  <c r="H461" i="16" s="1"/>
  <c r="I462" i="16" s="1"/>
  <c r="J463" i="16" s="1"/>
  <c r="K464" i="16" s="1"/>
  <c r="L465" i="16" s="1"/>
  <c r="D458" i="16"/>
  <c r="P459" i="16"/>
  <c r="Q459" i="16"/>
  <c r="R460" i="16" s="1"/>
  <c r="S461" i="16" s="1"/>
  <c r="T462" i="16" s="1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60" i="16" l="1"/>
  <c r="Q460" i="16"/>
  <c r="R461" i="16" s="1"/>
  <c r="S462" i="16" s="1"/>
  <c r="T463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E460" i="16" l="1"/>
  <c r="F461" i="16" s="1"/>
  <c r="G462" i="16" s="1"/>
  <c r="H463" i="16" s="1"/>
  <c r="I464" i="16" s="1"/>
  <c r="J465" i="16" s="1"/>
  <c r="K466" i="16" s="1"/>
  <c r="L467" i="16" s="1"/>
  <c r="D460" i="16"/>
  <c r="P461" i="16"/>
  <c r="Q461" i="16"/>
  <c r="R462" i="16" s="1"/>
  <c r="S463" i="16" s="1"/>
  <c r="T464" i="16" s="1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Q462" i="16" l="1"/>
  <c r="R463" i="16" s="1"/>
  <c r="S464" i="16" s="1"/>
  <c r="T465" i="16" s="1"/>
  <c r="P462" i="16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D462" i="16" l="1"/>
  <c r="E462" i="16"/>
  <c r="F463" i="16" s="1"/>
  <c r="G464" i="16" s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P464" i="16" l="1"/>
  <c r="Q464" i="16"/>
  <c r="R465" i="16" s="1"/>
  <c r="S466" i="16" s="1"/>
  <c r="T467" i="16" s="1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E464" i="16" l="1"/>
  <c r="F465" i="16" s="1"/>
  <c r="G466" i="16" s="1"/>
  <c r="H467" i="16" s="1"/>
  <c r="I468" i="16" s="1"/>
  <c r="J469" i="16" s="1"/>
  <c r="K470" i="16" s="1"/>
  <c r="L471" i="16" s="1"/>
  <c r="D464" i="16"/>
  <c r="P465" i="16"/>
  <c r="Q465" i="16"/>
  <c r="R466" i="16" s="1"/>
  <c r="S467" i="16" s="1"/>
  <c r="T468" i="16" s="1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6" i="16" l="1"/>
  <c r="Q466" i="16"/>
  <c r="R467" i="16" s="1"/>
  <c r="S468" i="16" s="1"/>
  <c r="T469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D466" i="16" l="1"/>
  <c r="E466" i="16"/>
  <c r="F467" i="16" s="1"/>
  <c r="G468" i="16" s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8" i="16" l="1"/>
  <c r="Q468" i="16"/>
  <c r="R469" i="16" s="1"/>
  <c r="S470" i="16" s="1"/>
  <c r="T471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D468" i="16" l="1"/>
  <c r="E468" i="16"/>
  <c r="F469" i="16" s="1"/>
  <c r="G470" i="16" s="1"/>
  <c r="H471" i="16" s="1"/>
  <c r="I472" i="16" s="1"/>
  <c r="J473" i="16" s="1"/>
  <c r="K474" i="16" s="1"/>
  <c r="L475" i="16" s="1"/>
  <c r="P469" i="16"/>
  <c r="Q469" i="16"/>
  <c r="R470" i="16" s="1"/>
  <c r="S471" i="16" s="1"/>
  <c r="T472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Q470" i="16" l="1"/>
  <c r="R471" i="16" s="1"/>
  <c r="S472" i="16" s="1"/>
  <c r="T473" i="16" s="1"/>
  <c r="P470" i="16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D470" i="16" l="1"/>
  <c r="E470" i="16"/>
  <c r="F471" i="16" s="1"/>
  <c r="G472" i="16" s="1"/>
  <c r="H473" i="16" s="1"/>
  <c r="I474" i="16" s="1"/>
  <c r="J475" i="16" s="1"/>
  <c r="K476" i="16" s="1"/>
  <c r="L477" i="16" s="1"/>
  <c r="P471" i="16"/>
  <c r="Q471" i="16"/>
  <c r="R472" i="16" s="1"/>
  <c r="S473" i="16" s="1"/>
  <c r="T474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P472" i="16" l="1"/>
  <c r="Q472" i="16"/>
  <c r="R473" i="16" s="1"/>
  <c r="S474" i="16" s="1"/>
  <c r="T475" i="16" s="1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D472" i="16" l="1"/>
  <c r="E472" i="16"/>
  <c r="F473" i="16" s="1"/>
  <c r="G474" i="16" s="1"/>
  <c r="H475" i="16" s="1"/>
  <c r="I476" i="16" s="1"/>
  <c r="J477" i="16" s="1"/>
  <c r="K478" i="16" s="1"/>
  <c r="L479" i="16" s="1"/>
  <c r="P473" i="16"/>
  <c r="Q473" i="16"/>
  <c r="R474" i="16" s="1"/>
  <c r="S475" i="16" s="1"/>
  <c r="T476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4" i="16" l="1"/>
  <c r="Q474" i="16"/>
  <c r="R475" i="16" s="1"/>
  <c r="S476" i="16" s="1"/>
  <c r="T477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D474" i="16" l="1"/>
  <c r="E474" i="16"/>
  <c r="F475" i="16" s="1"/>
  <c r="G476" i="16" s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6" i="16" l="1"/>
  <c r="Q476" i="16"/>
  <c r="R477" i="16" s="1"/>
  <c r="S478" i="16" s="1"/>
  <c r="T479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E476" i="16" l="1"/>
  <c r="F477" i="16" s="1"/>
  <c r="G478" i="16" s="1"/>
  <c r="H479" i="16" s="1"/>
  <c r="I480" i="16" s="1"/>
  <c r="J481" i="16" s="1"/>
  <c r="K482" i="16" s="1"/>
  <c r="L483" i="16" s="1"/>
  <c r="D476" i="16"/>
  <c r="Q477" i="16"/>
  <c r="R478" i="16" s="1"/>
  <c r="S479" i="16" s="1"/>
  <c r="T480" i="16" s="1"/>
  <c r="P477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Q478" i="16" l="1"/>
  <c r="R479" i="16" s="1"/>
  <c r="S480" i="16" s="1"/>
  <c r="T481" i="16" s="1"/>
  <c r="P478" i="16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D478" i="16" l="1"/>
  <c r="E478" i="16"/>
  <c r="F479" i="16" s="1"/>
  <c r="G480" i="16" s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P480" i="16" l="1"/>
  <c r="Q480" i="16"/>
  <c r="R481" i="16" s="1"/>
  <c r="S482" i="16" s="1"/>
  <c r="T483" i="16" s="1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E480" i="16" l="1"/>
  <c r="F481" i="16" s="1"/>
  <c r="G482" i="16" s="1"/>
  <c r="H483" i="16" s="1"/>
  <c r="I484" i="16" s="1"/>
  <c r="J485" i="16" s="1"/>
  <c r="K486" i="16" s="1"/>
  <c r="L487" i="16" s="1"/>
  <c r="D480" i="16"/>
  <c r="P481" i="16"/>
  <c r="Q481" i="16"/>
  <c r="R482" i="16" s="1"/>
  <c r="S483" i="16" s="1"/>
  <c r="T484" i="16" s="1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2" i="16" l="1"/>
  <c r="Q482" i="16"/>
  <c r="R483" i="16" s="1"/>
  <c r="S484" i="16" s="1"/>
  <c r="T485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E482" i="16" l="1"/>
  <c r="F483" i="16" s="1"/>
  <c r="G484" i="16" s="1"/>
  <c r="H485" i="16" s="1"/>
  <c r="I486" i="16" s="1"/>
  <c r="J487" i="16" s="1"/>
  <c r="K488" i="16" s="1"/>
  <c r="L489" i="16" s="1"/>
  <c r="D482" i="16"/>
  <c r="P483" i="16"/>
  <c r="Q483" i="16"/>
  <c r="R484" i="16" s="1"/>
  <c r="S485" i="16" s="1"/>
  <c r="T486" i="16" s="1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4" i="16" l="1"/>
  <c r="Q484" i="16"/>
  <c r="R485" i="16" s="1"/>
  <c r="S486" i="16" s="1"/>
  <c r="T487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D484" i="16" l="1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P485" i="16"/>
  <c r="Q485" i="16"/>
  <c r="R486" i="16" s="1"/>
  <c r="S487" i="16" s="1"/>
  <c r="T488" i="16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Q486" i="16" l="1"/>
  <c r="R487" i="16" s="1"/>
  <c r="S488" i="16" s="1"/>
  <c r="T489" i="16" s="1"/>
  <c r="P486" i="16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E486" i="16" l="1"/>
  <c r="F487" i="16" s="1"/>
  <c r="G488" i="16" s="1"/>
  <c r="H489" i="16" s="1"/>
  <c r="I490" i="16" s="1"/>
  <c r="J491" i="16" s="1"/>
  <c r="K492" i="16" s="1"/>
  <c r="L493" i="16" s="1"/>
  <c r="D486" i="16"/>
  <c r="P487" i="16"/>
  <c r="Q487" i="16"/>
  <c r="R488" i="16" s="1"/>
  <c r="S489" i="16" s="1"/>
  <c r="T490" i="16" s="1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P488" i="16" l="1"/>
  <c r="Q488" i="16"/>
  <c r="R489" i="16" s="1"/>
  <c r="S490" i="16" s="1"/>
  <c r="T491" i="16" s="1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E488" i="16" l="1"/>
  <c r="F489" i="16" s="1"/>
  <c r="G490" i="16" s="1"/>
  <c r="H491" i="16" s="1"/>
  <c r="I492" i="16" s="1"/>
  <c r="J493" i="16" s="1"/>
  <c r="K494" i="16" s="1"/>
  <c r="L495" i="16" s="1"/>
  <c r="D488" i="16"/>
  <c r="P489" i="16"/>
  <c r="Q489" i="16"/>
  <c r="R490" i="16" s="1"/>
  <c r="S491" i="16" s="1"/>
  <c r="T492" i="16" s="1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90" i="16" l="1"/>
  <c r="Q490" i="16"/>
  <c r="R491" i="16" s="1"/>
  <c r="S492" i="16" s="1"/>
  <c r="T493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E490" i="16" l="1"/>
  <c r="F491" i="16" s="1"/>
  <c r="G492" i="16" s="1"/>
  <c r="H493" i="16" s="1"/>
  <c r="I494" i="16" s="1"/>
  <c r="J495" i="16" s="1"/>
  <c r="K496" i="16" s="1"/>
  <c r="L497" i="16" s="1"/>
  <c r="D490" i="16"/>
  <c r="P491" i="16"/>
  <c r="Q491" i="16"/>
  <c r="R492" i="16" s="1"/>
  <c r="S493" i="16" s="1"/>
  <c r="T494" i="16" s="1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2" i="16" l="1"/>
  <c r="Q492" i="16"/>
  <c r="R493" i="16" s="1"/>
  <c r="S494" i="16" s="1"/>
  <c r="T495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D492" i="16" l="1"/>
  <c r="E492" i="16"/>
  <c r="F493" i="16" s="1"/>
  <c r="G494" i="16" s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Q494" i="16" l="1"/>
  <c r="R495" i="16" s="1"/>
  <c r="S496" i="16" s="1"/>
  <c r="T497" i="16" s="1"/>
  <c r="P494" i="16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D494" i="16" l="1"/>
  <c r="E494" i="16"/>
  <c r="F495" i="16" s="1"/>
  <c r="G496" i="16" s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P496" i="16" l="1"/>
  <c r="Q496" i="16"/>
  <c r="R497" i="16" s="1"/>
  <c r="S498" i="16" s="1"/>
  <c r="T499" i="16" s="1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D496" i="16" l="1"/>
  <c r="E496" i="16"/>
  <c r="F497" i="16" s="1"/>
  <c r="G498" i="16" s="1"/>
  <c r="H499" i="16" s="1"/>
  <c r="I500" i="16" s="1"/>
  <c r="J501" i="16" s="1"/>
  <c r="K502" i="16" s="1"/>
  <c r="L503" i="16" s="1"/>
  <c r="P497" i="16"/>
  <c r="Q497" i="16"/>
  <c r="R498" i="16" s="1"/>
  <c r="S499" i="16" s="1"/>
  <c r="T500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Q498" i="16" l="1"/>
  <c r="R499" i="16" s="1"/>
  <c r="S500" i="16" s="1"/>
  <c r="T501" i="16" s="1"/>
  <c r="P498" i="16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D498" i="16" l="1"/>
  <c r="E498" i="16"/>
  <c r="F499" i="16" s="1"/>
  <c r="G500" i="16" s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Q500" i="16" l="1"/>
  <c r="R501" i="16" s="1"/>
  <c r="S502" i="16" s="1"/>
  <c r="T503" i="16" s="1"/>
  <c r="P500" i="16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D500" i="16" l="1"/>
  <c r="E500" i="16"/>
  <c r="F501" i="16" s="1"/>
  <c r="G502" i="16" s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2" i="16" l="1"/>
  <c r="Q502" i="16"/>
  <c r="R503" i="16" s="1"/>
  <c r="S504" i="16" s="1"/>
  <c r="T505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D502" i="16" l="1"/>
  <c r="E502" i="16"/>
  <c r="F503" i="16" s="1"/>
  <c r="G504" i="16" s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4" i="16" l="1"/>
  <c r="Q504" i="16"/>
  <c r="R505" i="16" s="1"/>
  <c r="S506" i="16" s="1"/>
  <c r="T507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E504" i="16" l="1"/>
  <c r="F505" i="16" s="1"/>
  <c r="G506" i="16" s="1"/>
  <c r="H507" i="16" s="1"/>
  <c r="I508" i="16" s="1"/>
  <c r="J509" i="16" s="1"/>
  <c r="K510" i="16" s="1"/>
  <c r="L511" i="16" s="1"/>
  <c r="D504" i="16"/>
  <c r="P505" i="16"/>
  <c r="Q505" i="16"/>
  <c r="R506" i="16" s="1"/>
  <c r="S507" i="16" s="1"/>
  <c r="T508" i="16" s="1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6" i="16" l="1"/>
  <c r="R507" i="16" s="1"/>
  <c r="S508" i="16" s="1"/>
  <c r="T509" i="16" s="1"/>
  <c r="P506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E506" i="16" l="1"/>
  <c r="F507" i="16" s="1"/>
  <c r="G508" i="16" s="1"/>
  <c r="H509" i="16" s="1"/>
  <c r="I510" i="16" s="1"/>
  <c r="J511" i="16" s="1"/>
  <c r="K512" i="16" s="1"/>
  <c r="L513" i="16" s="1"/>
  <c r="D506" i="16"/>
  <c r="Q507" i="16"/>
  <c r="R508" i="16" s="1"/>
  <c r="S509" i="16" s="1"/>
  <c r="T510" i="16" s="1"/>
  <c r="P507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Q508" i="16" l="1"/>
  <c r="R509" i="16" s="1"/>
  <c r="S510" i="16" s="1"/>
  <c r="T511" i="16" s="1"/>
  <c r="P508" i="16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E508" i="16" l="1"/>
  <c r="F509" i="16" s="1"/>
  <c r="G510" i="16" s="1"/>
  <c r="H511" i="16" s="1"/>
  <c r="I512" i="16" s="1"/>
  <c r="J513" i="16" s="1"/>
  <c r="K514" i="16" s="1"/>
  <c r="L515" i="16" s="1"/>
  <c r="D508" i="16"/>
  <c r="Q509" i="16"/>
  <c r="R510" i="16" s="1"/>
  <c r="S511" i="16" s="1"/>
  <c r="T512" i="16" s="1"/>
  <c r="P509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L115" i="4" l="1"/>
  <c r="Q510" i="16"/>
  <c r="R511" i="16" s="1"/>
  <c r="S512" i="16" s="1"/>
  <c r="T513" i="16" s="1"/>
  <c r="P510" i="16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D510" i="16" l="1"/>
  <c r="E510" i="16"/>
  <c r="F511" i="16" s="1"/>
  <c r="G512" i="16" s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P512" i="16" l="1"/>
  <c r="Q512" i="16"/>
  <c r="R513" i="16" s="1"/>
  <c r="S514" i="16" s="1"/>
  <c r="T515" i="16" s="1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E512" i="16" l="1"/>
  <c r="F513" i="16" s="1"/>
  <c r="G514" i="16" s="1"/>
  <c r="H515" i="16" s="1"/>
  <c r="I516" i="16" s="1"/>
  <c r="J517" i="16" s="1"/>
  <c r="K518" i="16" s="1"/>
  <c r="L519" i="16" s="1"/>
  <c r="D512" i="16"/>
  <c r="P513" i="16"/>
  <c r="Q513" i="16"/>
  <c r="R514" i="16" s="1"/>
  <c r="S515" i="16" s="1"/>
  <c r="T516" i="16" s="1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Q514" i="16" l="1"/>
  <c r="R515" i="16" s="1"/>
  <c r="S516" i="16" s="1"/>
  <c r="T517" i="16" s="1"/>
  <c r="P514" i="16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D514" i="16" l="1"/>
  <c r="E514" i="16"/>
  <c r="F515" i="16" s="1"/>
  <c r="G516" i="16" s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6" i="16" l="1"/>
  <c r="R517" i="16" s="1"/>
  <c r="S518" i="16" s="1"/>
  <c r="T519" i="16" s="1"/>
  <c r="P516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D516" i="16" l="1"/>
  <c r="E516" i="16"/>
  <c r="F517" i="16" s="1"/>
  <c r="G518" i="16" s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8" i="16" l="1"/>
  <c r="R519" i="16" s="1"/>
  <c r="S520" i="16" s="1"/>
  <c r="T521" i="16" s="1"/>
  <c r="P518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D518" i="16" l="1"/>
  <c r="E518" i="16"/>
  <c r="F519" i="16" s="1"/>
  <c r="G520" i="16" s="1"/>
  <c r="H521" i="16" s="1"/>
  <c r="I522" i="16" s="1"/>
  <c r="J523" i="16" s="1"/>
  <c r="K524" i="16" s="1"/>
  <c r="L525" i="16" s="1"/>
  <c r="P519" i="16"/>
  <c r="Q519" i="16"/>
  <c r="R520" i="16" s="1"/>
  <c r="S521" i="16" s="1"/>
  <c r="T522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P520" i="16" l="1"/>
  <c r="Q520" i="16"/>
  <c r="R521" i="16" s="1"/>
  <c r="S522" i="16" s="1"/>
  <c r="T523" i="16" s="1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D520" i="16" l="1"/>
  <c r="E520" i="16"/>
  <c r="F521" i="16" s="1"/>
  <c r="G522" i="16" s="1"/>
  <c r="H523" i="16" s="1"/>
  <c r="I524" i="16" s="1"/>
  <c r="J525" i="16" s="1"/>
  <c r="K526" i="16" s="1"/>
  <c r="L527" i="16" s="1"/>
  <c r="P521" i="16"/>
  <c r="Q521" i="16"/>
  <c r="R522" i="16" s="1"/>
  <c r="S523" i="16" s="1"/>
  <c r="T524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P522" i="16" l="1"/>
  <c r="Q522" i="16"/>
  <c r="R523" i="16" s="1"/>
  <c r="S524" i="16" s="1"/>
  <c r="T525" i="16" s="1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V118" i="3" l="1"/>
  <c r="D522" i="16"/>
  <c r="E522" i="16"/>
  <c r="F523" i="16" s="1"/>
  <c r="G524" i="16" s="1"/>
  <c r="H525" i="16" s="1"/>
  <c r="I526" i="16" s="1"/>
  <c r="J527" i="16" s="1"/>
  <c r="K528" i="16" s="1"/>
  <c r="L529" i="16" s="1"/>
  <c r="P523" i="16"/>
  <c r="Q523" i="16"/>
  <c r="R524" i="16" s="1"/>
  <c r="S525" i="16" s="1"/>
  <c r="T526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4" i="16" l="1"/>
  <c r="Q524" i="16"/>
  <c r="R525" i="16" s="1"/>
  <c r="S526" i="16" s="1"/>
  <c r="T527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D524" i="16" l="1"/>
  <c r="E524" i="16"/>
  <c r="F525" i="16" s="1"/>
  <c r="G526" i="16" s="1"/>
  <c r="H527" i="16" s="1"/>
  <c r="I528" i="16" s="1"/>
  <c r="J529" i="16" s="1"/>
  <c r="K530" i="16" s="1"/>
  <c r="L531" i="16" s="1"/>
  <c r="Q525" i="16"/>
  <c r="R526" i="16" s="1"/>
  <c r="S527" i="16" s="1"/>
  <c r="T528" i="16" s="1"/>
  <c r="P525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Q526" i="16" l="1"/>
  <c r="R527" i="16" s="1"/>
  <c r="S528" i="16" s="1"/>
  <c r="T529" i="16" s="1"/>
  <c r="P526" i="16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V119" i="3" l="1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P528" i="16" l="1"/>
  <c r="Q528" i="16"/>
  <c r="R529" i="16" s="1"/>
  <c r="S530" i="16" s="1"/>
  <c r="T531" i="16" s="1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D528" i="16" l="1"/>
  <c r="E528" i="16"/>
  <c r="F529" i="16" s="1"/>
  <c r="G530" i="16" s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Q530" i="16" l="1"/>
  <c r="R531" i="16" s="1"/>
  <c r="S532" i="16" s="1"/>
  <c r="T533" i="16" s="1"/>
  <c r="P530" i="16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D530" i="16" l="1"/>
  <c r="E530" i="16"/>
  <c r="F531" i="16" s="1"/>
  <c r="G532" i="16" s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Q532" i="16" l="1"/>
  <c r="R533" i="16" s="1"/>
  <c r="S534" i="16" s="1"/>
  <c r="T535" i="16" s="1"/>
  <c r="P532" i="16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E532" i="16" l="1"/>
  <c r="F533" i="16" s="1"/>
  <c r="G534" i="16" s="1"/>
  <c r="H535" i="16" s="1"/>
  <c r="I536" i="16" s="1"/>
  <c r="J537" i="16" s="1"/>
  <c r="K538" i="16" s="1"/>
  <c r="L539" i="16" s="1"/>
  <c r="D532" i="16"/>
  <c r="Q533" i="16"/>
  <c r="R534" i="16" s="1"/>
  <c r="S535" i="16" s="1"/>
  <c r="T536" i="16" s="1"/>
  <c r="P533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4" i="16" l="1"/>
  <c r="R535" i="16" s="1"/>
  <c r="S536" i="16" s="1"/>
  <c r="T537" i="16" s="1"/>
  <c r="P534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5" i="16" l="1"/>
  <c r="Q535" i="16"/>
  <c r="R536" i="16" s="1"/>
  <c r="S537" i="16" s="1"/>
  <c r="T538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D535" i="16" l="1"/>
  <c r="E535" i="16"/>
  <c r="F536" i="16" s="1"/>
  <c r="G537" i="16" s="1"/>
  <c r="H538" i="16" s="1"/>
  <c r="I539" i="16" s="1"/>
  <c r="J540" i="16" s="1"/>
  <c r="K541" i="16" s="1"/>
  <c r="L542" i="16" s="1"/>
  <c r="P536" i="16"/>
  <c r="Q536" i="16"/>
  <c r="R537" i="16" s="1"/>
  <c r="S538" i="16" s="1"/>
  <c r="T539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7" i="16" l="1"/>
  <c r="Q537" i="16"/>
  <c r="R538" i="16" s="1"/>
  <c r="S539" i="16" s="1"/>
  <c r="T540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E537" i="16" l="1"/>
  <c r="F538" i="16" s="1"/>
  <c r="G539" i="16" s="1"/>
  <c r="H540" i="16" s="1"/>
  <c r="I541" i="16" s="1"/>
  <c r="J542" i="16" s="1"/>
  <c r="K543" i="16" s="1"/>
  <c r="L544" i="16" s="1"/>
  <c r="D537" i="16"/>
  <c r="Q538" i="16"/>
  <c r="R539" i="16" s="1"/>
  <c r="S540" i="16" s="1"/>
  <c r="T541" i="16" s="1"/>
  <c r="P538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9" i="16" l="1"/>
  <c r="Q539" i="16"/>
  <c r="R540" i="16" s="1"/>
  <c r="S541" i="16" s="1"/>
  <c r="T542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D539" i="16" l="1"/>
  <c r="E539" i="16"/>
  <c r="F540" i="16" s="1"/>
  <c r="G541" i="16" s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41" i="16" l="1"/>
  <c r="Q541" i="16"/>
  <c r="R542" i="16" s="1"/>
  <c r="S543" i="16" s="1"/>
  <c r="T544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E541" i="16" l="1"/>
  <c r="F542" i="16" s="1"/>
  <c r="G543" i="16" s="1"/>
  <c r="H544" i="16" s="1"/>
  <c r="I545" i="16" s="1"/>
  <c r="J546" i="16" s="1"/>
  <c r="K547" i="16" s="1"/>
  <c r="L548" i="16" s="1"/>
  <c r="D541" i="16"/>
  <c r="Q542" i="16"/>
  <c r="R543" i="16" s="1"/>
  <c r="S544" i="16" s="1"/>
  <c r="T545" i="16" s="1"/>
  <c r="P542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3" i="16" l="1"/>
  <c r="Q543" i="16"/>
  <c r="R544" i="16" s="1"/>
  <c r="S545" i="16" s="1"/>
  <c r="T546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D543" i="16" l="1"/>
  <c r="E543" i="16"/>
  <c r="F544" i="16" s="1"/>
  <c r="G545" i="16" s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5" i="16" l="1"/>
  <c r="Q545" i="16"/>
  <c r="R546" i="16" s="1"/>
  <c r="S547" i="16" s="1"/>
  <c r="T548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E545" i="16" l="1"/>
  <c r="F546" i="16" s="1"/>
  <c r="G547" i="16" s="1"/>
  <c r="H548" i="16" s="1"/>
  <c r="I549" i="16" s="1"/>
  <c r="J550" i="16" s="1"/>
  <c r="K551" i="16" s="1"/>
  <c r="L552" i="16" s="1"/>
  <c r="D545" i="16"/>
  <c r="Q546" i="16"/>
  <c r="R547" i="16" s="1"/>
  <c r="S548" i="16" s="1"/>
  <c r="T549" i="16" s="1"/>
  <c r="P546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7" i="16" l="1"/>
  <c r="Q547" i="16"/>
  <c r="R548" i="16" s="1"/>
  <c r="S549" i="16" s="1"/>
  <c r="T550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D547" i="16" l="1"/>
  <c r="E547" i="16"/>
  <c r="F548" i="16" s="1"/>
  <c r="G549" i="16" s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9" i="16" l="1"/>
  <c r="Q549" i="16"/>
  <c r="R550" i="16" s="1"/>
  <c r="S551" i="16" s="1"/>
  <c r="T552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D549" i="16" l="1"/>
  <c r="E549" i="16"/>
  <c r="F550" i="16" s="1"/>
  <c r="G551" i="16" s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51" i="16" l="1"/>
  <c r="Q551" i="16"/>
  <c r="R552" i="16" s="1"/>
  <c r="S553" i="16" s="1"/>
  <c r="T554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D551" i="16" l="1"/>
  <c r="E551" i="16"/>
  <c r="F552" i="16" s="1"/>
  <c r="G553" i="16" s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3" i="16" l="1"/>
  <c r="Q553" i="16"/>
  <c r="R554" i="16" s="1"/>
  <c r="S555" i="16" s="1"/>
  <c r="T556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E553" i="16" l="1"/>
  <c r="F554" i="16" s="1"/>
  <c r="G555" i="16" s="1"/>
  <c r="H556" i="16" s="1"/>
  <c r="I557" i="16" s="1"/>
  <c r="J558" i="16" s="1"/>
  <c r="K559" i="16" s="1"/>
  <c r="L560" i="16" s="1"/>
  <c r="D553" i="16"/>
  <c r="P554" i="16"/>
  <c r="Q554" i="16"/>
  <c r="R555" i="16" s="1"/>
  <c r="S556" i="16" s="1"/>
  <c r="T557" i="16" s="1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Q555" i="16" l="1"/>
  <c r="R556" i="16" s="1"/>
  <c r="S557" i="16" s="1"/>
  <c r="T558" i="16" s="1"/>
  <c r="P555" i="16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D555" i="16" l="1"/>
  <c r="E555" i="16"/>
  <c r="F556" i="16" s="1"/>
  <c r="G557" i="16" s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P557" i="16" l="1"/>
  <c r="Q557" i="16"/>
  <c r="R558" i="16" s="1"/>
  <c r="S559" i="16" s="1"/>
  <c r="T560" i="16" s="1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D557" i="16" l="1"/>
  <c r="E557" i="16"/>
  <c r="F558" i="16" s="1"/>
  <c r="G559" i="16" s="1"/>
  <c r="H560" i="16" s="1"/>
  <c r="I561" i="16" s="1"/>
  <c r="J562" i="16" s="1"/>
  <c r="K563" i="16" s="1"/>
  <c r="L564" i="16" s="1"/>
  <c r="L126" i="4"/>
  <c r="Q558" i="16"/>
  <c r="R559" i="16" s="1"/>
  <c r="S560" i="16" s="1"/>
  <c r="T561" i="16" s="1"/>
  <c r="P558" i="16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9" i="16" l="1"/>
  <c r="Q559" i="16"/>
  <c r="R560" i="16" s="1"/>
  <c r="S561" i="16" s="1"/>
  <c r="T562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D559" i="16" l="1"/>
  <c r="E559" i="16"/>
  <c r="F560" i="16" s="1"/>
  <c r="G561" i="16" s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61" i="16" l="1"/>
  <c r="Q561" i="16"/>
  <c r="R562" i="16" s="1"/>
  <c r="S563" i="16" s="1"/>
  <c r="T564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L127" i="4" l="1"/>
  <c r="E561" i="16"/>
  <c r="F562" i="16" s="1"/>
  <c r="G563" i="16" s="1"/>
  <c r="H564" i="16" s="1"/>
  <c r="I565" i="16" s="1"/>
  <c r="J566" i="16" s="1"/>
  <c r="K567" i="16" s="1"/>
  <c r="L568" i="16" s="1"/>
  <c r="D561" i="16"/>
  <c r="P562" i="16"/>
  <c r="Q562" i="16"/>
  <c r="R563" i="16" s="1"/>
  <c r="S564" i="16" s="1"/>
  <c r="T565" i="16" s="1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P563" i="16" l="1"/>
  <c r="Q563" i="16"/>
  <c r="R564" i="16" s="1"/>
  <c r="S565" i="16" s="1"/>
  <c r="T566" i="16" s="1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D563" i="16" l="1"/>
  <c r="E563" i="16"/>
  <c r="F564" i="16" s="1"/>
  <c r="G565" i="16" s="1"/>
  <c r="H566" i="16" s="1"/>
  <c r="I567" i="16" s="1"/>
  <c r="J568" i="16" s="1"/>
  <c r="K569" i="16" s="1"/>
  <c r="L570" i="16" s="1"/>
  <c r="P564" i="16"/>
  <c r="Q564" i="16"/>
  <c r="R565" i="16" s="1"/>
  <c r="S566" i="16" s="1"/>
  <c r="T567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5" i="16" l="1"/>
  <c r="Q565" i="16"/>
  <c r="R566" i="16" s="1"/>
  <c r="S567" i="16" s="1"/>
  <c r="T568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E565" i="16" l="1"/>
  <c r="F566" i="16" s="1"/>
  <c r="G567" i="16" s="1"/>
  <c r="H568" i="16" s="1"/>
  <c r="I569" i="16" s="1"/>
  <c r="J570" i="16" s="1"/>
  <c r="K571" i="16" s="1"/>
  <c r="L572" i="16" s="1"/>
  <c r="D565" i="16"/>
  <c r="P566" i="16"/>
  <c r="Q566" i="16"/>
  <c r="R567" i="16" s="1"/>
  <c r="S568" i="16" s="1"/>
  <c r="T569" i="16" s="1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7" i="16" l="1"/>
  <c r="Q567" i="16"/>
  <c r="R568" i="16" s="1"/>
  <c r="S569" i="16" s="1"/>
  <c r="T570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D567" i="16" l="1"/>
  <c r="E567" i="16"/>
  <c r="F568" i="16" s="1"/>
  <c r="G569" i="16" s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P569" i="16" l="1"/>
  <c r="Q569" i="16"/>
  <c r="R570" i="16" s="1"/>
  <c r="S571" i="16" s="1"/>
  <c r="T572" i="16" s="1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E569" i="16" l="1"/>
  <c r="F570" i="16" s="1"/>
  <c r="G571" i="16" s="1"/>
  <c r="H572" i="16" s="1"/>
  <c r="I573" i="16" s="1"/>
  <c r="J574" i="16" s="1"/>
  <c r="K575" i="16" s="1"/>
  <c r="L576" i="16" s="1"/>
  <c r="D569" i="16"/>
  <c r="P570" i="16"/>
  <c r="Q570" i="16"/>
  <c r="R571" i="16" s="1"/>
  <c r="S572" i="16" s="1"/>
  <c r="T573" i="16" s="1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71" i="16" l="1"/>
  <c r="Q571" i="16"/>
  <c r="R572" i="16" s="1"/>
  <c r="S573" i="16" s="1"/>
  <c r="T574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E571" i="16" l="1"/>
  <c r="F572" i="16" s="1"/>
  <c r="G573" i="16" s="1"/>
  <c r="H574" i="16" s="1"/>
  <c r="I575" i="16" s="1"/>
  <c r="J576" i="16" s="1"/>
  <c r="K577" i="16" s="1"/>
  <c r="L578" i="16" s="1"/>
  <c r="D571" i="16"/>
  <c r="Q572" i="16"/>
  <c r="R573" i="16" s="1"/>
  <c r="S574" i="16" s="1"/>
  <c r="T575" i="16" s="1"/>
  <c r="P572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3" i="16" l="1"/>
  <c r="Q573" i="16"/>
  <c r="R574" i="16" s="1"/>
  <c r="S575" i="16" s="1"/>
  <c r="T576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E573" i="16" l="1"/>
  <c r="F574" i="16" s="1"/>
  <c r="G575" i="16" s="1"/>
  <c r="H576" i="16" s="1"/>
  <c r="I577" i="16" s="1"/>
  <c r="J578" i="16" s="1"/>
  <c r="K579" i="16" s="1"/>
  <c r="L580" i="16" s="1"/>
  <c r="D573" i="16"/>
  <c r="Q574" i="16"/>
  <c r="R575" i="16" s="1"/>
  <c r="S576" i="16" s="1"/>
  <c r="T577" i="16" s="1"/>
  <c r="P574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Q575" i="16" l="1"/>
  <c r="R576" i="16" s="1"/>
  <c r="S577" i="16" s="1"/>
  <c r="T578" i="16" s="1"/>
  <c r="P575" i="16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D575" i="16" l="1"/>
  <c r="E575" i="16"/>
  <c r="F576" i="16" s="1"/>
  <c r="G577" i="16" s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P577" i="16" l="1"/>
  <c r="Q577" i="16"/>
  <c r="R578" i="16" s="1"/>
  <c r="S579" i="16" s="1"/>
  <c r="T580" i="16" s="1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D577" i="16" l="1"/>
  <c r="E577" i="16"/>
  <c r="F578" i="16" s="1"/>
  <c r="G579" i="16" s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Q579" i="16" l="1"/>
  <c r="R580" i="16" s="1"/>
  <c r="S581" i="16" s="1"/>
  <c r="T582" i="16" s="1"/>
  <c r="P579" i="16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D579" i="16" l="1"/>
  <c r="E579" i="16"/>
  <c r="F580" i="16" s="1"/>
  <c r="G581" i="16" s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P581" i="16" l="1"/>
  <c r="Q581" i="16"/>
  <c r="R582" i="16" s="1"/>
  <c r="S583" i="16" s="1"/>
  <c r="T584" i="16" s="1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E581" i="16" l="1"/>
  <c r="F582" i="16" s="1"/>
  <c r="G583" i="16" s="1"/>
  <c r="H584" i="16" s="1"/>
  <c r="I585" i="16" s="1"/>
  <c r="J586" i="16" s="1"/>
  <c r="K587" i="16" s="1"/>
  <c r="L588" i="16" s="1"/>
  <c r="D581" i="16"/>
  <c r="Q582" i="16"/>
  <c r="R583" i="16" s="1"/>
  <c r="S584" i="16" s="1"/>
  <c r="T585" i="16" s="1"/>
  <c r="P582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Q583" i="16" l="1"/>
  <c r="R584" i="16" s="1"/>
  <c r="S585" i="16" s="1"/>
  <c r="T586" i="16" s="1"/>
  <c r="P583" i="16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E583" i="16" l="1"/>
  <c r="F584" i="16" s="1"/>
  <c r="G585" i="16" s="1"/>
  <c r="H586" i="16" s="1"/>
  <c r="I587" i="16" s="1"/>
  <c r="J588" i="16" s="1"/>
  <c r="K589" i="16" s="1"/>
  <c r="L590" i="16" s="1"/>
  <c r="D583" i="16"/>
  <c r="P584" i="16"/>
  <c r="Q584" i="16"/>
  <c r="R585" i="16" s="1"/>
  <c r="S586" i="16" s="1"/>
  <c r="T587" i="16" s="1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5" i="16" l="1"/>
  <c r="Q585" i="16"/>
  <c r="R586" i="16" s="1"/>
  <c r="S587" i="16" s="1"/>
  <c r="T588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D585" i="16" l="1"/>
  <c r="E585" i="16"/>
  <c r="F586" i="16" s="1"/>
  <c r="G587" i="16" s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7" i="16" l="1"/>
  <c r="Q587" i="16"/>
  <c r="R588" i="16" s="1"/>
  <c r="S589" i="16" s="1"/>
  <c r="T590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D587" i="16" l="1"/>
  <c r="E587" i="16"/>
  <c r="F588" i="16" s="1"/>
  <c r="G589" i="16" s="1"/>
  <c r="H590" i="16" s="1"/>
  <c r="I591" i="16" s="1"/>
  <c r="J592" i="16" s="1"/>
  <c r="K593" i="16" s="1"/>
  <c r="L594" i="16" s="1"/>
  <c r="P588" i="16"/>
  <c r="Q588" i="16"/>
  <c r="R589" i="16" s="1"/>
  <c r="S590" i="16" s="1"/>
  <c r="T591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9" i="16" l="1"/>
  <c r="Q589" i="16"/>
  <c r="R590" i="16" s="1"/>
  <c r="S591" i="16" s="1"/>
  <c r="T592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D589" i="16" l="1"/>
  <c r="E589" i="16"/>
  <c r="F590" i="16" s="1"/>
  <c r="G591" i="16" s="1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Q591" i="16" l="1"/>
  <c r="R592" i="16" s="1"/>
  <c r="S593" i="16" s="1"/>
  <c r="T594" i="16" s="1"/>
  <c r="P591" i="16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D591" i="16" l="1"/>
  <c r="E591" i="16"/>
  <c r="F592" i="16" s="1"/>
  <c r="G593" i="16" s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P593" i="16" l="1"/>
  <c r="Q593" i="16"/>
  <c r="R594" i="16" s="1"/>
  <c r="S595" i="16" s="1"/>
  <c r="T596" i="16" s="1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V134" i="3" l="1"/>
  <c r="D593" i="16"/>
  <c r="E593" i="16"/>
  <c r="F594" i="16" s="1"/>
  <c r="G595" i="16" s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Q595" i="16" l="1"/>
  <c r="R596" i="16" s="1"/>
  <c r="S597" i="16" s="1"/>
  <c r="T598" i="16" s="1"/>
  <c r="P595" i="16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D595" i="16" l="1"/>
  <c r="E595" i="16"/>
  <c r="F596" i="16" s="1"/>
  <c r="G597" i="16" s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P597" i="16" l="1"/>
  <c r="Q597" i="16"/>
  <c r="R598" i="16" s="1"/>
  <c r="S599" i="16" s="1"/>
  <c r="T600" i="16" s="1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V135" i="3" l="1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Q598" i="16"/>
  <c r="R599" i="16" s="1"/>
  <c r="S600" i="16" s="1"/>
  <c r="T601" i="16" s="1"/>
  <c r="P598" i="16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Q599" i="16" l="1"/>
  <c r="R600" i="16" s="1"/>
  <c r="S601" i="16" s="1"/>
  <c r="T602" i="16" s="1"/>
  <c r="P599" i="16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D599" i="16" l="1"/>
  <c r="E599" i="16"/>
  <c r="F600" i="16" s="1"/>
  <c r="G601" i="16" s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P601" i="16" l="1"/>
  <c r="Q601" i="16"/>
  <c r="R602" i="16" s="1"/>
  <c r="S603" i="16" s="1"/>
  <c r="T604" i="16" s="1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D601" i="16" l="1"/>
  <c r="E601" i="16"/>
  <c r="F602" i="16" s="1"/>
  <c r="G603" i="16" s="1"/>
  <c r="H604" i="16" s="1"/>
  <c r="I605" i="16" s="1"/>
  <c r="J606" i="16" s="1"/>
  <c r="K607" i="16" s="1"/>
  <c r="L608" i="16" s="1"/>
  <c r="P602" i="16"/>
  <c r="Q602" i="16"/>
  <c r="R603" i="16" s="1"/>
  <c r="S604" i="16" s="1"/>
  <c r="T605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3" i="16" l="1"/>
  <c r="Q603" i="16"/>
  <c r="R604" i="16" s="1"/>
  <c r="S605" i="16" s="1"/>
  <c r="T606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D603" i="16" l="1"/>
  <c r="E603" i="16"/>
  <c r="F604" i="16" s="1"/>
  <c r="G605" i="16" s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Q605" i="16" l="1"/>
  <c r="R606" i="16" s="1"/>
  <c r="S607" i="16" s="1"/>
  <c r="T608" i="16" s="1"/>
  <c r="P605" i="16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D605" i="16" l="1"/>
  <c r="E605" i="16"/>
  <c r="F606" i="16" s="1"/>
  <c r="G607" i="16" s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7" i="16" l="1"/>
  <c r="R608" i="16" s="1"/>
  <c r="S609" i="16" s="1"/>
  <c r="T610" i="16" s="1"/>
  <c r="P607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D607" i="16" l="1"/>
  <c r="E607" i="16"/>
  <c r="F608" i="16" s="1"/>
  <c r="G609" i="16" s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P609" i="16" l="1"/>
  <c r="Q609" i="16"/>
  <c r="R610" i="16" s="1"/>
  <c r="S611" i="16" s="1"/>
  <c r="T612" i="16" s="1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E609" i="16" l="1"/>
  <c r="F610" i="16" s="1"/>
  <c r="G611" i="16" s="1"/>
  <c r="H612" i="16" s="1"/>
  <c r="I613" i="16" s="1"/>
  <c r="J614" i="16" s="1"/>
  <c r="K615" i="16" s="1"/>
  <c r="L616" i="16" s="1"/>
  <c r="D609" i="16"/>
  <c r="P610" i="16"/>
  <c r="Q610" i="16"/>
  <c r="R611" i="16" s="1"/>
  <c r="S612" i="16" s="1"/>
  <c r="T613" i="16" s="1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11" i="16" l="1"/>
  <c r="Q611" i="16"/>
  <c r="R612" i="16" s="1"/>
  <c r="S613" i="16" s="1"/>
  <c r="T614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D611" i="16" l="1"/>
  <c r="E611" i="16"/>
  <c r="F612" i="16" s="1"/>
  <c r="G613" i="16" s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3" i="16" l="1"/>
  <c r="Q613" i="16"/>
  <c r="R614" i="16" s="1"/>
  <c r="S615" i="16" s="1"/>
  <c r="T616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D613" i="16" l="1"/>
  <c r="E613" i="16"/>
  <c r="F614" i="16" s="1"/>
  <c r="G615" i="16" s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Q615" i="16" l="1"/>
  <c r="R616" i="16" s="1"/>
  <c r="S617" i="16" s="1"/>
  <c r="T618" i="16" s="1"/>
  <c r="P615" i="16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V139" i="3" l="1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P617" i="16" l="1"/>
  <c r="Q617" i="16"/>
  <c r="R618" i="16" s="1"/>
  <c r="S619" i="16" s="1"/>
  <c r="T620" i="16" s="1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D617" i="16" l="1"/>
  <c r="E617" i="16"/>
  <c r="F618" i="16" s="1"/>
  <c r="G619" i="16" s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9" i="16" l="1"/>
  <c r="Q619" i="16"/>
  <c r="R620" i="16" s="1"/>
  <c r="S621" i="16" s="1"/>
  <c r="T622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L140" i="4" l="1"/>
  <c r="E619" i="16"/>
  <c r="F620" i="16" s="1"/>
  <c r="G621" i="16" s="1"/>
  <c r="H622" i="16" s="1"/>
  <c r="I623" i="16" s="1"/>
  <c r="J624" i="16" s="1"/>
  <c r="K625" i="16" s="1"/>
  <c r="L626" i="16" s="1"/>
  <c r="D619" i="16"/>
  <c r="P620" i="16"/>
  <c r="Q620" i="16"/>
  <c r="R621" i="16" s="1"/>
  <c r="S622" i="16" s="1"/>
  <c r="T623" i="16" s="1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21" i="16" l="1"/>
  <c r="Q621" i="16"/>
  <c r="R622" i="16" s="1"/>
  <c r="S623" i="16" s="1"/>
  <c r="T624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E621" i="16" l="1"/>
  <c r="F622" i="16" s="1"/>
  <c r="G623" i="16" s="1"/>
  <c r="H624" i="16" s="1"/>
  <c r="I625" i="16" s="1"/>
  <c r="J626" i="16" s="1"/>
  <c r="K627" i="16" s="1"/>
  <c r="L628" i="16" s="1"/>
  <c r="D621" i="16"/>
  <c r="Q622" i="16"/>
  <c r="R623" i="16" s="1"/>
  <c r="S624" i="16" s="1"/>
  <c r="T625" i="16" s="1"/>
  <c r="P622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Q623" i="16" l="1"/>
  <c r="R624" i="16" s="1"/>
  <c r="S625" i="16" s="1"/>
  <c r="T626" i="16" s="1"/>
  <c r="P623" i="16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L141" i="4" l="1"/>
  <c r="D623" i="16"/>
  <c r="E623" i="16"/>
  <c r="F624" i="16" s="1"/>
  <c r="G625" i="16" s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P625" i="16" l="1"/>
  <c r="Q625" i="16"/>
  <c r="R626" i="16" s="1"/>
  <c r="S627" i="16" s="1"/>
  <c r="T628" i="16" s="1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E625" i="16" l="1"/>
  <c r="F626" i="16" s="1"/>
  <c r="G627" i="16" s="1"/>
  <c r="H628" i="16" s="1"/>
  <c r="I629" i="16" s="1"/>
  <c r="J630" i="16" s="1"/>
  <c r="K631" i="16" s="1"/>
  <c r="L632" i="16" s="1"/>
  <c r="D625" i="16"/>
  <c r="P626" i="16"/>
  <c r="Q626" i="16"/>
  <c r="R627" i="16" s="1"/>
  <c r="S628" i="16" s="1"/>
  <c r="T629" i="16" s="1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Q627" i="16" l="1"/>
  <c r="R628" i="16" s="1"/>
  <c r="S629" i="16" s="1"/>
  <c r="T630" i="16" s="1"/>
  <c r="P627" i="16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E627" i="16" l="1"/>
  <c r="F628" i="16" s="1"/>
  <c r="G629" i="16" s="1"/>
  <c r="H630" i="16" s="1"/>
  <c r="I631" i="16" s="1"/>
  <c r="J632" i="16" s="1"/>
  <c r="K633" i="16" s="1"/>
  <c r="L634" i="16" s="1"/>
  <c r="D627" i="16"/>
  <c r="P628" i="16"/>
  <c r="Q628" i="16"/>
  <c r="R629" i="16" s="1"/>
  <c r="S630" i="16" s="1"/>
  <c r="T631" i="16" s="1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P629" i="16" l="1"/>
  <c r="Q629" i="16"/>
  <c r="R630" i="16" s="1"/>
  <c r="S631" i="16" s="1"/>
  <c r="T632" i="16" s="1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E629" i="16" l="1"/>
  <c r="F630" i="16" s="1"/>
  <c r="G631" i="16" s="1"/>
  <c r="H632" i="16" s="1"/>
  <c r="I633" i="16" s="1"/>
  <c r="J634" i="16" s="1"/>
  <c r="K635" i="16" s="1"/>
  <c r="L636" i="16" s="1"/>
  <c r="D629" i="16"/>
  <c r="Q630" i="16"/>
  <c r="R631" i="16" s="1"/>
  <c r="S632" i="16" s="1"/>
  <c r="T633" i="16" s="1"/>
  <c r="P630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31" i="16" l="1"/>
  <c r="Q631" i="16"/>
  <c r="R632" i="16" s="1"/>
  <c r="S633" i="16" s="1"/>
  <c r="T634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D631" i="16" l="1"/>
  <c r="E631" i="16"/>
  <c r="F632" i="16" s="1"/>
  <c r="G633" i="16" s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P633" i="16" l="1"/>
  <c r="Q633" i="16"/>
  <c r="R634" i="16" s="1"/>
  <c r="S635" i="16" s="1"/>
  <c r="T636" i="16" s="1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D633" i="16" l="1"/>
  <c r="E633" i="16"/>
  <c r="F634" i="16" s="1"/>
  <c r="G635" i="16" s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5" i="16" l="1"/>
  <c r="R636" i="16" s="1"/>
  <c r="S637" i="16" s="1"/>
  <c r="T638" i="16" s="1"/>
  <c r="P635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E635" i="16" l="1"/>
  <c r="F636" i="16" s="1"/>
  <c r="G637" i="16" s="1"/>
  <c r="H638" i="16" s="1"/>
  <c r="I639" i="16" s="1"/>
  <c r="J640" i="16" s="1"/>
  <c r="K641" i="16" s="1"/>
  <c r="L642" i="16" s="1"/>
  <c r="D635" i="16"/>
  <c r="P636" i="16"/>
  <c r="Q636" i="16"/>
  <c r="R637" i="16" s="1"/>
  <c r="S638" i="16" s="1"/>
  <c r="T639" i="16" s="1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7" i="16" l="1"/>
  <c r="Q637" i="16"/>
  <c r="R638" i="16" s="1"/>
  <c r="S639" i="16" s="1"/>
  <c r="T640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D637" i="16" l="1"/>
  <c r="E637" i="16"/>
  <c r="F638" i="16" s="1"/>
  <c r="G639" i="16" s="1"/>
  <c r="H640" i="16" s="1"/>
  <c r="I641" i="16" s="1"/>
  <c r="J642" i="16" s="1"/>
  <c r="K643" i="16" s="1"/>
  <c r="L644" i="16" s="1"/>
  <c r="P638" i="16"/>
  <c r="Q638" i="16"/>
  <c r="R639" i="16" s="1"/>
  <c r="S640" i="16" s="1"/>
  <c r="T641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P639" i="16" l="1"/>
  <c r="Q639" i="16"/>
  <c r="R640" i="16" s="1"/>
  <c r="S641" i="16" s="1"/>
  <c r="T642" i="16" s="1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D639" i="16" l="1"/>
  <c r="E639" i="16"/>
  <c r="F640" i="16" s="1"/>
  <c r="G641" i="16" s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41" i="16" l="1"/>
  <c r="Q641" i="16"/>
  <c r="R642" i="16" s="1"/>
  <c r="S643" i="16" s="1"/>
  <c r="T644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E641" i="16" l="1"/>
  <c r="F642" i="16" s="1"/>
  <c r="G643" i="16" s="1"/>
  <c r="H644" i="16" s="1"/>
  <c r="I645" i="16" s="1"/>
  <c r="J646" i="16" s="1"/>
  <c r="K647" i="16" s="1"/>
  <c r="L648" i="16" s="1"/>
  <c r="D641" i="16"/>
  <c r="P642" i="16"/>
  <c r="Q642" i="16"/>
  <c r="R643" i="16" s="1"/>
  <c r="S644" i="16" s="1"/>
  <c r="T645" i="16" s="1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3" i="16" l="1"/>
  <c r="Q643" i="16"/>
  <c r="R644" i="16" s="1"/>
  <c r="S645" i="16" s="1"/>
  <c r="T646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E643" i="16" l="1"/>
  <c r="F644" i="16" s="1"/>
  <c r="G645" i="16" s="1"/>
  <c r="H646" i="16" s="1"/>
  <c r="I647" i="16" s="1"/>
  <c r="J648" i="16" s="1"/>
  <c r="K649" i="16" s="1"/>
  <c r="L650" i="16" s="1"/>
  <c r="D643" i="16"/>
  <c r="P644" i="16"/>
  <c r="Q644" i="16"/>
  <c r="R645" i="16" s="1"/>
  <c r="S646" i="16" s="1"/>
  <c r="T647" i="16" s="1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L146" i="4" l="1"/>
  <c r="P645" i="16"/>
  <c r="Q645" i="16"/>
  <c r="R646" i="16" s="1"/>
  <c r="S647" i="16" s="1"/>
  <c r="T648" i="16" s="1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D645" i="16" l="1"/>
  <c r="E645" i="16"/>
  <c r="F646" i="16" s="1"/>
  <c r="G647" i="16" s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P647" i="16" l="1"/>
  <c r="Q647" i="16"/>
  <c r="R648" i="16" s="1"/>
  <c r="S649" i="16" s="1"/>
  <c r="T650" i="16" s="1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D647" i="16" l="1"/>
  <c r="E647" i="16"/>
  <c r="F648" i="16" s="1"/>
  <c r="G649" i="16" s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V147" i="3" l="1"/>
  <c r="W147" i="3" s="1"/>
  <c r="X147" i="3" s="1"/>
  <c r="Y147" i="3" s="1"/>
  <c r="Z147" i="3" s="1"/>
  <c r="AA147" i="3" s="1"/>
  <c r="AB147" i="3" s="1"/>
  <c r="P649" i="16"/>
  <c r="Q649" i="16"/>
  <c r="R650" i="16" s="1"/>
  <c r="S651" i="16" s="1"/>
  <c r="T652" i="16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D649" i="16" l="1"/>
  <c r="E649" i="16"/>
  <c r="F650" i="16" s="1"/>
  <c r="G651" i="16" s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51" i="16" l="1"/>
  <c r="Q651" i="16"/>
  <c r="R652" i="16" s="1"/>
  <c r="S653" i="16" s="1"/>
  <c r="T654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E651" i="16" l="1"/>
  <c r="F652" i="16" s="1"/>
  <c r="G653" i="16" s="1"/>
  <c r="H654" i="16" s="1"/>
  <c r="I655" i="16" s="1"/>
  <c r="J656" i="16" s="1"/>
  <c r="K657" i="16" s="1"/>
  <c r="L658" i="16" s="1"/>
  <c r="D651" i="16"/>
  <c r="P652" i="16"/>
  <c r="Q652" i="16"/>
  <c r="R653" i="16" s="1"/>
  <c r="S654" i="16" s="1"/>
  <c r="T655" i="16" s="1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V148" i="3" l="1"/>
  <c r="P653" i="16"/>
  <c r="Q653" i="16"/>
  <c r="R654" i="16" s="1"/>
  <c r="S655" i="16" s="1"/>
  <c r="T656" i="16" s="1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D653" i="16" l="1"/>
  <c r="E653" i="16"/>
  <c r="F654" i="16" s="1"/>
  <c r="G655" i="16" s="1"/>
  <c r="H656" i="16" s="1"/>
  <c r="I657" i="16" s="1"/>
  <c r="J658" i="16" s="1"/>
  <c r="K659" i="16" s="1"/>
  <c r="L660" i="16" s="1"/>
  <c r="Q654" i="16"/>
  <c r="R655" i="16" s="1"/>
  <c r="S656" i="16" s="1"/>
  <c r="T657" i="16" s="1"/>
  <c r="P654" i="16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P655" i="16" l="1"/>
  <c r="Q655" i="16"/>
  <c r="R656" i="16" s="1"/>
  <c r="S657" i="16" s="1"/>
  <c r="T658" i="16" s="1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E655" i="16" l="1"/>
  <c r="F656" i="16" s="1"/>
  <c r="G657" i="16" s="1"/>
  <c r="H658" i="16" s="1"/>
  <c r="I659" i="16" s="1"/>
  <c r="J660" i="16" s="1"/>
  <c r="K661" i="16" s="1"/>
  <c r="L662" i="16" s="1"/>
  <c r="D655" i="16"/>
  <c r="P656" i="16"/>
  <c r="Q656" i="16"/>
  <c r="R657" i="16" s="1"/>
  <c r="S658" i="16" s="1"/>
  <c r="T659" i="16" s="1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7" i="16" l="1"/>
  <c r="Q657" i="16"/>
  <c r="R658" i="16" s="1"/>
  <c r="S659" i="16" s="1"/>
  <c r="T660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E657" i="16" l="1"/>
  <c r="F658" i="16" s="1"/>
  <c r="G659" i="16" s="1"/>
  <c r="H660" i="16" s="1"/>
  <c r="I661" i="16" s="1"/>
  <c r="J662" i="16" s="1"/>
  <c r="K663" i="16" s="1"/>
  <c r="L664" i="16" s="1"/>
  <c r="D657" i="16"/>
  <c r="P658" i="16"/>
  <c r="Q658" i="16"/>
  <c r="R659" i="16" s="1"/>
  <c r="S660" i="16" s="1"/>
  <c r="T661" i="16" s="1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P659" i="16" l="1"/>
  <c r="Q659" i="16"/>
  <c r="R660" i="16" s="1"/>
  <c r="S661" i="16" s="1"/>
  <c r="T662" i="16" s="1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E659" i="16" l="1"/>
  <c r="F660" i="16" s="1"/>
  <c r="G661" i="16" s="1"/>
  <c r="H662" i="16" s="1"/>
  <c r="I663" i="16" s="1"/>
  <c r="J664" i="16" s="1"/>
  <c r="K665" i="16" s="1"/>
  <c r="L666" i="16" s="1"/>
  <c r="D659" i="16"/>
  <c r="P660" i="16"/>
  <c r="Q660" i="16"/>
  <c r="R661" i="16" s="1"/>
  <c r="S662" i="16" s="1"/>
  <c r="T663" i="16" s="1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61" i="16" l="1"/>
  <c r="Q661" i="16"/>
  <c r="R662" i="16" s="1"/>
  <c r="S663" i="16" s="1"/>
  <c r="T664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D661" i="16" l="1"/>
  <c r="E661" i="16"/>
  <c r="F662" i="16" s="1"/>
  <c r="G663" i="16" s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3" i="16" l="1"/>
  <c r="Q663" i="16"/>
  <c r="R664" i="16" s="1"/>
  <c r="S665" i="16" s="1"/>
  <c r="T666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E663" i="16" l="1"/>
  <c r="F664" i="16" s="1"/>
  <c r="G665" i="16" s="1"/>
  <c r="H666" i="16" s="1"/>
  <c r="I667" i="16" s="1"/>
  <c r="J668" i="16" s="1"/>
  <c r="K669" i="16" s="1"/>
  <c r="L670" i="16" s="1"/>
  <c r="D663" i="16"/>
  <c r="P664" i="16"/>
  <c r="Q664" i="16"/>
  <c r="R665" i="16" s="1"/>
  <c r="S666" i="16" s="1"/>
  <c r="T667" i="16" s="1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P665" i="16" l="1"/>
  <c r="Q665" i="16"/>
  <c r="R666" i="16" s="1"/>
  <c r="S667" i="16" s="1"/>
  <c r="T668" i="16" s="1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E665" i="16" l="1"/>
  <c r="F666" i="16" s="1"/>
  <c r="G667" i="16" s="1"/>
  <c r="H668" i="16" s="1"/>
  <c r="I669" i="16" s="1"/>
  <c r="J670" i="16" s="1"/>
  <c r="K671" i="16" s="1"/>
  <c r="L672" i="16" s="1"/>
  <c r="D665" i="16"/>
  <c r="Q666" i="16"/>
  <c r="R667" i="16" s="1"/>
  <c r="S668" i="16" s="1"/>
  <c r="T669" i="16" s="1"/>
  <c r="P666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7" i="16" l="1"/>
  <c r="Q667" i="16"/>
  <c r="R668" i="16" s="1"/>
  <c r="S669" i="16" s="1"/>
  <c r="T670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D667" i="16" l="1"/>
  <c r="E667" i="16"/>
  <c r="F668" i="16" s="1"/>
  <c r="G669" i="16" s="1"/>
  <c r="H670" i="16" s="1"/>
  <c r="I671" i="16" s="1"/>
  <c r="J672" i="16" s="1"/>
  <c r="K673" i="16" s="1"/>
  <c r="L674" i="16" s="1"/>
  <c r="P668" i="16"/>
  <c r="Q668" i="16"/>
  <c r="R669" i="16" s="1"/>
  <c r="S670" i="16" s="1"/>
  <c r="T671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9" i="16" l="1"/>
  <c r="Q669" i="16"/>
  <c r="R670" i="16" s="1"/>
  <c r="S671" i="16" s="1"/>
  <c r="T672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D669" i="16" l="1"/>
  <c r="E669" i="16"/>
  <c r="F670" i="16" s="1"/>
  <c r="G671" i="16" s="1"/>
  <c r="H672" i="16" s="1"/>
  <c r="I673" i="16" s="1"/>
  <c r="J674" i="16" s="1"/>
  <c r="K675" i="16" s="1"/>
  <c r="L676" i="16" s="1"/>
  <c r="Q670" i="16"/>
  <c r="R671" i="16" s="1"/>
  <c r="S672" i="16" s="1"/>
  <c r="T673" i="16" s="1"/>
  <c r="P670" i="16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P671" i="16" l="1"/>
  <c r="Q671" i="16"/>
  <c r="R672" i="16" s="1"/>
  <c r="S673" i="16" s="1"/>
  <c r="T674" i="16" s="1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E671" i="16" l="1"/>
  <c r="F672" i="16" s="1"/>
  <c r="G673" i="16" s="1"/>
  <c r="H674" i="16" s="1"/>
  <c r="I675" i="16" s="1"/>
  <c r="J676" i="16" s="1"/>
  <c r="K677" i="16" s="1"/>
  <c r="L678" i="16" s="1"/>
  <c r="D671" i="16"/>
  <c r="P672" i="16"/>
  <c r="Q672" i="16"/>
  <c r="R673" i="16" s="1"/>
  <c r="S674" i="16" s="1"/>
  <c r="T675" i="16" s="1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3" i="16" l="1"/>
  <c r="Q673" i="16"/>
  <c r="R674" i="16" s="1"/>
  <c r="S675" i="16" s="1"/>
  <c r="T676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D673" i="16" l="1"/>
  <c r="E673" i="16"/>
  <c r="F674" i="16" s="1"/>
  <c r="G675" i="16" s="1"/>
  <c r="H676" i="16" s="1"/>
  <c r="I677" i="16" s="1"/>
  <c r="J678" i="16" s="1"/>
  <c r="K679" i="16" s="1"/>
  <c r="L680" i="16" s="1"/>
  <c r="P674" i="16"/>
  <c r="Q674" i="16"/>
  <c r="R675" i="16" s="1"/>
  <c r="S676" i="16" s="1"/>
  <c r="T677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Q675" i="16" l="1"/>
  <c r="R676" i="16" s="1"/>
  <c r="S677" i="16" s="1"/>
  <c r="T678" i="16" s="1"/>
  <c r="P675" i="16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E675" i="16" l="1"/>
  <c r="F676" i="16" s="1"/>
  <c r="G677" i="16" s="1"/>
  <c r="H678" i="16" s="1"/>
  <c r="I679" i="16" s="1"/>
  <c r="J680" i="16" s="1"/>
  <c r="K681" i="16" s="1"/>
  <c r="L682" i="16" s="1"/>
  <c r="D675" i="16"/>
  <c r="P676" i="16"/>
  <c r="Q676" i="16"/>
  <c r="R677" i="16" s="1"/>
  <c r="S678" i="16" s="1"/>
  <c r="T679" i="16" s="1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P677" i="16" l="1"/>
  <c r="Q677" i="16"/>
  <c r="R678" i="16" s="1"/>
  <c r="S679" i="16" s="1"/>
  <c r="T680" i="16" s="1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E677" i="16" l="1"/>
  <c r="F678" i="16" s="1"/>
  <c r="G679" i="16" s="1"/>
  <c r="H680" i="16" s="1"/>
  <c r="I681" i="16" s="1"/>
  <c r="J682" i="16" s="1"/>
  <c r="K683" i="16" s="1"/>
  <c r="L684" i="16" s="1"/>
  <c r="D677" i="16"/>
  <c r="Q678" i="16"/>
  <c r="R679" i="16" s="1"/>
  <c r="S680" i="16" s="1"/>
  <c r="T681" i="16" s="1"/>
  <c r="P678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P679" i="16" l="1"/>
  <c r="Q679" i="16"/>
  <c r="R680" i="16" s="1"/>
  <c r="S681" i="16" s="1"/>
  <c r="T682" i="16" s="1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E679" i="16" l="1"/>
  <c r="F680" i="16" s="1"/>
  <c r="G681" i="16" s="1"/>
  <c r="H682" i="16" s="1"/>
  <c r="I683" i="16" s="1"/>
  <c r="J684" i="16" s="1"/>
  <c r="K685" i="16" s="1"/>
  <c r="L686" i="16" s="1"/>
  <c r="D679" i="16"/>
  <c r="P680" i="16"/>
  <c r="Q680" i="16"/>
  <c r="R681" i="16" s="1"/>
  <c r="S682" i="16" s="1"/>
  <c r="T683" i="16" s="1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P681" i="16" l="1"/>
  <c r="Q681" i="16"/>
  <c r="R682" i="16" s="1"/>
  <c r="S683" i="16" s="1"/>
  <c r="T684" i="16" s="1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D681" i="16" l="1"/>
  <c r="E681" i="16"/>
  <c r="F682" i="16" s="1"/>
  <c r="G683" i="16" s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3" i="16" l="1"/>
  <c r="Q683" i="16"/>
  <c r="R684" i="16" s="1"/>
  <c r="S685" i="16" s="1"/>
  <c r="T686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E683" i="16" l="1"/>
  <c r="F684" i="16" s="1"/>
  <c r="G685" i="16" s="1"/>
  <c r="H686" i="16" s="1"/>
  <c r="I687" i="16" s="1"/>
  <c r="J688" i="16" s="1"/>
  <c r="K689" i="16" s="1"/>
  <c r="L690" i="16" s="1"/>
  <c r="D683" i="16"/>
  <c r="P684" i="16"/>
  <c r="Q684" i="16"/>
  <c r="R685" i="16" s="1"/>
  <c r="S686" i="16" s="1"/>
  <c r="T687" i="16" s="1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5" i="16" l="1"/>
  <c r="Q685" i="16"/>
  <c r="R686" i="16" s="1"/>
  <c r="S687" i="16" s="1"/>
  <c r="T688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D685" i="16" l="1"/>
  <c r="E685" i="16"/>
  <c r="F686" i="16" s="1"/>
  <c r="G687" i="16" s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7" i="16" l="1"/>
  <c r="Q687" i="16"/>
  <c r="R688" i="16" s="1"/>
  <c r="S689" i="16" s="1"/>
  <c r="T690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D687" i="16" l="1"/>
  <c r="E687" i="16"/>
  <c r="F688" i="16" s="1"/>
  <c r="G689" i="16" s="1"/>
  <c r="H690" i="16" s="1"/>
  <c r="I691" i="16" s="1"/>
  <c r="J692" i="16" s="1"/>
  <c r="K693" i="16" s="1"/>
  <c r="L694" i="16" s="1"/>
  <c r="P688" i="16"/>
  <c r="Q688" i="16"/>
  <c r="R689" i="16" s="1"/>
  <c r="S690" i="16" s="1"/>
  <c r="T691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9" i="16" l="1"/>
  <c r="Q689" i="16"/>
  <c r="R690" i="16" s="1"/>
  <c r="S691" i="16" s="1"/>
  <c r="T692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L156" i="4" l="1"/>
  <c r="E689" i="16"/>
  <c r="F690" i="16" s="1"/>
  <c r="G691" i="16" s="1"/>
  <c r="H692" i="16" s="1"/>
  <c r="I693" i="16" s="1"/>
  <c r="J694" i="16" s="1"/>
  <c r="K695" i="16" s="1"/>
  <c r="L696" i="16" s="1"/>
  <c r="D689" i="16"/>
  <c r="P690" i="16"/>
  <c r="Q690" i="16"/>
  <c r="R691" i="16" s="1"/>
  <c r="S692" i="16" s="1"/>
  <c r="T693" i="16" s="1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91" i="16" l="1"/>
  <c r="Q691" i="16"/>
  <c r="R692" i="16" s="1"/>
  <c r="S693" i="16" s="1"/>
  <c r="T694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E691" i="16" l="1"/>
  <c r="F692" i="16" s="1"/>
  <c r="G693" i="16" s="1"/>
  <c r="H694" i="16" s="1"/>
  <c r="I695" i="16" s="1"/>
  <c r="J696" i="16" s="1"/>
  <c r="K697" i="16" s="1"/>
  <c r="L698" i="16" s="1"/>
  <c r="D691" i="16"/>
  <c r="Q692" i="16"/>
  <c r="R693" i="16" s="1"/>
  <c r="S694" i="16" s="1"/>
  <c r="T695" i="16" s="1"/>
  <c r="P692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P693" i="16" l="1"/>
  <c r="Q693" i="16"/>
  <c r="R694" i="16" s="1"/>
  <c r="S695" i="16" s="1"/>
  <c r="T696" i="16" s="1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E693" i="16" l="1"/>
  <c r="F694" i="16" s="1"/>
  <c r="G695" i="16" s="1"/>
  <c r="H696" i="16" s="1"/>
  <c r="I697" i="16" s="1"/>
  <c r="J698" i="16" s="1"/>
  <c r="K699" i="16" s="1"/>
  <c r="L700" i="16" s="1"/>
  <c r="D693" i="16"/>
  <c r="Q694" i="16"/>
  <c r="R695" i="16" s="1"/>
  <c r="S696" i="16" s="1"/>
  <c r="T697" i="16" s="1"/>
  <c r="P694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5" i="16" l="1"/>
  <c r="Q695" i="16"/>
  <c r="R696" i="16" s="1"/>
  <c r="S697" i="16" s="1"/>
  <c r="T698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D695" i="16" l="1"/>
  <c r="E695" i="16"/>
  <c r="F696" i="16" s="1"/>
  <c r="G697" i="16" s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7" i="16" l="1"/>
  <c r="Q697" i="16"/>
  <c r="R698" i="16" s="1"/>
  <c r="S699" i="16" s="1"/>
  <c r="T700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158" i="3" l="1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P698" i="16"/>
  <c r="Q698" i="16"/>
  <c r="R699" i="16" s="1"/>
  <c r="S700" i="16" s="1"/>
  <c r="T701" i="16" s="1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L158" i="4" l="1"/>
  <c r="P699" i="16"/>
  <c r="Q699" i="16"/>
  <c r="R700" i="16" s="1"/>
  <c r="S701" i="16" s="1"/>
  <c r="T702" i="16" s="1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E699" i="16" l="1"/>
  <c r="F700" i="16" s="1"/>
  <c r="G701" i="16" s="1"/>
  <c r="H702" i="16" s="1"/>
  <c r="I703" i="16" s="1"/>
  <c r="J704" i="16" s="1"/>
  <c r="K705" i="16" s="1"/>
  <c r="L706" i="16" s="1"/>
  <c r="D699" i="16"/>
  <c r="P700" i="16"/>
  <c r="Q700" i="16"/>
  <c r="R701" i="16" s="1"/>
  <c r="S702" i="16" s="1"/>
  <c r="T703" i="16" s="1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P701" i="16" l="1"/>
  <c r="Q701" i="16"/>
  <c r="R702" i="16" s="1"/>
  <c r="S703" i="16" s="1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E701" i="16" l="1"/>
  <c r="F702" i="16" s="1"/>
  <c r="G703" i="16" s="1"/>
  <c r="H704" i="16" s="1"/>
  <c r="I705" i="16" s="1"/>
  <c r="J706" i="16" s="1"/>
  <c r="K707" i="16" s="1"/>
  <c r="D701" i="16"/>
  <c r="P702" i="16"/>
  <c r="Q702" i="16"/>
  <c r="R703" i="16" s="1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P703" i="16" l="1"/>
  <c r="Q703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E703" i="16" l="1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E704" i="16" l="1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V171" i="3"/>
  <c r="E711" i="4"/>
  <c r="F711" i="4" s="1"/>
  <c r="I711" i="3"/>
  <c r="D711" i="4" s="1"/>
  <c r="K170" i="4"/>
  <c r="M170" i="4"/>
  <c r="K712" i="3" l="1"/>
  <c r="L712" i="3" s="1"/>
  <c r="W171" i="3"/>
  <c r="X171" i="3" s="1"/>
  <c r="Y171" i="3" s="1"/>
  <c r="Z171" i="3" s="1"/>
  <c r="AA171" i="3" s="1"/>
  <c r="AB171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M448" i="4"/>
  <c r="K448" i="4"/>
  <c r="E35" i="5" s="1"/>
  <c r="D35" i="5"/>
  <c r="L449" i="4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P486" i="3" s="1"/>
  <c r="Q486" i="3" s="1"/>
  <c r="L486" i="4" s="1"/>
  <c r="M485" i="4"/>
  <c r="K485" i="4"/>
  <c r="V486" i="3" l="1"/>
  <c r="W486" i="3" s="1"/>
  <c r="X486" i="3" s="1"/>
  <c r="Y486" i="3" s="1"/>
  <c r="Z486" i="3" s="1"/>
  <c r="AA486" i="3" s="1"/>
  <c r="AB486" i="3" s="1"/>
  <c r="C486" i="4" l="1"/>
  <c r="M487" i="3"/>
  <c r="AC486" i="3"/>
  <c r="AD486" i="3" s="1"/>
  <c r="AI487" i="3" l="1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/>
  <c r="W567" i="3" l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/>
  <c r="W693" i="3" l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/>
  <c r="W716" i="3" l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K742" i="4"/>
  <c r="E42" i="5" s="1"/>
  <c r="M742" i="4"/>
  <c r="D42" i="5"/>
  <c r="L743" i="4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C8" i="18" s="1"/>
  <c r="K908" i="4"/>
  <c r="M908" i="4"/>
  <c r="G909" i="4"/>
  <c r="I909" i="4" s="1"/>
  <c r="H909" i="4"/>
  <c r="D19" i="18" l="1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Z17" i="11" l="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ABF9EC71-FB36-4B79-B718-87A517136946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217BD952-48BF-40C0-B405-7E273A58DD3B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7164356F-A6C5-4277-A831-5519EBB365CA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30570F1E-25D4-4742-BB45-1D1A115F230C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4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4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4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4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61CAF1AA-3FAE-420C-BD60-2237203A9162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Rodríguez</author>
  </authors>
  <commentList>
    <comment ref="B25" authorId="0" shapeId="0" xr:uid="{A5802B68-1B19-469A-82C4-4BD0C2DAD6BB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48" authorId="0" shapeId="0" xr:uid="{2434EAD1-2F15-4BBD-84C7-CC12754041DB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1" authorId="0" shapeId="0" xr:uid="{72C005D1-09B9-45C6-B3A5-436A3F30A831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2" authorId="0" shapeId="0" xr:uid="{C5446CDD-0577-40E2-A49C-9247F04B5394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4" authorId="0" shapeId="0" xr:uid="{6978D7C3-CA84-4539-B2D6-768991231DB1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57" authorId="0" shapeId="0" xr:uid="{E8295845-B052-451D-8C98-557530B395E4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1" authorId="0" shapeId="0" xr:uid="{3359DB6B-E229-46AA-B453-B2FBC9424C6B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2" authorId="0" shapeId="0" xr:uid="{D7B6F347-BE9D-4031-B61A-E0C17799871C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D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D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D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D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D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D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D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0E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0E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0E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<sst xmlns="http://schemas.openxmlformats.org/spreadsheetml/2006/main" count="2018" uniqueCount="1174">
  <si>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</si>
  <si>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</si>
  <si>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</si>
  <si>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</si>
  <si>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</si>
  <si>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</si>
  <si>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</si>
  <si>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</si>
  <si>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</si>
  <si>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</si>
  <si>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</si>
  <si>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</si>
  <si>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</si>
  <si>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</si>
  <si>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</si>
  <si>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</si>
  <si>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</si>
  <si>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</si>
  <si>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</si>
  <si>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</si>
  <si>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</si>
  <si>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</si>
  <si>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</si>
  <si>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</si>
  <si>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</si>
  <si>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</si>
  <si>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</si>
  <si>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</si>
  <si>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</si>
  <si>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</si>
  <si>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</si>
  <si>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</si>
  <si>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</si>
  <si>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</si>
  <si>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</si>
  <si>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</si>
  <si>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</si>
  <si>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</si>
  <si>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</si>
  <si>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</si>
  <si>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</si>
  <si>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</si>
  <si>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</si>
  <si>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</si>
  <si>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</si>
  <si>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</si>
  <si>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</si>
  <si>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</si>
  <si>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</si>
  <si>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</si>
  <si>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</si>
  <si>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</si>
  <si>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</si>
  <si>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</si>
  <si>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</si>
  <si>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</si>
  <si>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</si>
  <si>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</si>
  <si>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</si>
  <si>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</si>
  <si>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</si>
  <si>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</si>
  <si>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</si>
  <si>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</si>
  <si>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</si>
  <si>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</si>
  <si>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</si>
  <si>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</si>
  <si>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</si>
  <si>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</si>
  <si>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</si>
  <si>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</si>
  <si>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</si>
  <si>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</si>
  <si>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</si>
  <si>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</si>
  <si>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</si>
  <si>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</si>
  <si>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</si>
  <si>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</si>
  <si>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</si>
  <si>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</si>
  <si>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</si>
  <si>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</si>
  <si>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</si>
  <si>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</si>
  <si>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</si>
  <si>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</si>
  <si>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</si>
  <si>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</si>
  <si>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</si>
  <si>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</si>
  <si>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</si>
  <si>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</si>
  <si>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</si>
  <si>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</si>
  <si>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</si>
  <si>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</si>
  <si>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</si>
  <si>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</si>
  <si>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</si>
  <si>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</si>
  <si>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</si>
  <si>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</si>
  <si>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</si>
  <si>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</si>
  <si>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</si>
  <si>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</si>
  <si>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</si>
  <si>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</si>
  <si>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</si>
  <si>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</si>
  <si>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</si>
  <si>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</si>
  <si>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</si>
  <si>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</si>
  <si>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</si>
  <si>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</si>
  <si>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</si>
  <si>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</si>
  <si>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</si>
  <si>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</si>
  <si>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</si>
  <si>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</si>
  <si>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</si>
  <si>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</si>
  <si>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</si>
  <si>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</si>
  <si>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</si>
  <si>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</si>
  <si>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</si>
  <si>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</si>
  <si>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</si>
  <si>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</si>
  <si>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</si>
  <si>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</si>
  <si>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</si>
  <si>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</si>
  <si>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</si>
  <si>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</si>
  <si>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</si>
  <si>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</si>
  <si>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</si>
  <si>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</si>
  <si>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</si>
  <si>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</si>
  <si>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</si>
  <si>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</si>
  <si>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</si>
  <si>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</si>
  <si>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</si>
  <si>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</si>
  <si>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</si>
  <si>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</si>
  <si>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</si>
  <si>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</si>
  <si>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</si>
  <si>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</si>
  <si>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</si>
  <si>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</si>
  <si>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</si>
  <si>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</si>
  <si>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</si>
  <si>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</si>
  <si>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</si>
  <si>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</si>
  <si>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</si>
  <si>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</si>
  <si>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</si>
  <si>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</si>
  <si>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</si>
  <si>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</si>
  <si>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</si>
  <si>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</si>
  <si>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</si>
  <si>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</si>
  <si>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</si>
  <si>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</si>
  <si>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</si>
  <si>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</si>
  <si>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</si>
  <si>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</si>
  <si>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</si>
  <si>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</si>
  <si>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</si>
  <si>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</si>
  <si>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</si>
  <si>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</si>
  <si>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</si>
  <si>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</si>
  <si>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</si>
  <si>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</si>
  <si>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</si>
  <si>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</si>
  <si>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</si>
  <si>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</si>
  <si>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</si>
  <si>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</si>
  <si>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</si>
  <si>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</si>
  <si>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</si>
  <si>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</si>
  <si>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</si>
  <si>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</si>
  <si>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</si>
  <si>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</si>
  <si>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</si>
  <si>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</si>
  <si>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</si>
  <si>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</si>
  <si>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</si>
  <si>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</si>
  <si>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</si>
  <si>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</si>
  <si>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</si>
  <si>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</si>
  <si>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</si>
  <si>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</si>
  <si>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</si>
  <si>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</si>
  <si>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</si>
  <si>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</si>
  <si>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</si>
  <si>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</si>
  <si>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</si>
  <si>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</si>
  <si>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</si>
  <si>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</si>
  <si>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</si>
  <si>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</si>
  <si>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</si>
  <si>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</si>
  <si>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</si>
  <si>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</si>
  <si>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</si>
  <si>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</si>
  <si>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</si>
  <si>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</si>
  <si>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</si>
  <si>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</si>
  <si>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</si>
  <si>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</si>
  <si>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</si>
  <si>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</si>
  <si>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</si>
  <si>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</si>
  <si>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</si>
  <si>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</si>
  <si>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</si>
  <si>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</si>
  <si>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</si>
  <si>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</si>
  <si>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</si>
  <si>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</si>
  <si>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</si>
  <si>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</si>
  <si>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</si>
  <si>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</si>
  <si>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</si>
  <si>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</si>
  <si>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</si>
  <si>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</si>
  <si>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</si>
  <si>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</si>
  <si>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</si>
  <si>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</si>
  <si>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</si>
  <si>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</si>
  <si>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</si>
  <si>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</si>
  <si>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</si>
  <si>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</si>
  <si>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</si>
  <si>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</si>
  <si>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</si>
  <si>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</si>
  <si>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</si>
  <si>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</si>
  <si>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</si>
  <si>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</si>
  <si>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</si>
  <si>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</si>
  <si>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</si>
  <si>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</si>
  <si>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</si>
  <si>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</si>
  <si>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</si>
  <si>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</si>
  <si>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</si>
  <si>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</si>
  <si>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</si>
  <si>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</si>
  <si>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</si>
  <si>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</si>
  <si>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</si>
  <si>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</si>
  <si>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</si>
  <si>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</si>
  <si>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</si>
  <si>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</si>
  <si>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</si>
  <si>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</si>
  <si>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</si>
  <si>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</si>
  <si>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</si>
  <si>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</si>
  <si>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</si>
  <si>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</si>
  <si>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</si>
  <si>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</si>
  <si>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</si>
  <si>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</si>
  <si>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</si>
  <si>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</si>
  <si>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</si>
  <si>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</si>
  <si>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</si>
  <si>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</si>
  <si>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</si>
  <si>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</si>
  <si>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</si>
  <si>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</si>
  <si>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</si>
  <si>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</si>
  <si>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</si>
  <si>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</si>
  <si>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</si>
  <si>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</si>
  <si>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</si>
  <si>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</si>
  <si>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</si>
  <si>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</si>
  <si>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</si>
  <si>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</si>
  <si>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</si>
  <si>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</si>
  <si>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</si>
  <si>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</si>
  <si>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</si>
  <si>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</si>
  <si>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</si>
  <si>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</si>
  <si>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</si>
  <si>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</si>
  <si>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</si>
  <si>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</si>
  <si>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</si>
  <si>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</si>
  <si>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</si>
  <si>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</si>
  <si>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</si>
  <si>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</si>
  <si>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</si>
  <si>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</si>
  <si>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</si>
  <si>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</si>
  <si>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</si>
  <si>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</si>
  <si>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</si>
  <si>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</si>
  <si>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</si>
  <si>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</si>
  <si>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</si>
  <si>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</si>
  <si>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</si>
  <si>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</si>
  <si>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</si>
  <si>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</si>
  <si>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</si>
  <si>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</si>
  <si>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</si>
  <si>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</si>
  <si>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</si>
  <si>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</si>
  <si>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</si>
  <si>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</si>
  <si>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</si>
  <si>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</si>
  <si>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</si>
  <si>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</si>
  <si>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</si>
  <si>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</si>
  <si>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</si>
  <si>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</si>
  <si>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</si>
  <si>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</si>
  <si>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</si>
  <si>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</si>
  <si>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</si>
  <si>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</si>
  <si>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</si>
  <si>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</si>
  <si>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</si>
  <si>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</si>
  <si>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</si>
  <si>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</si>
  <si>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</si>
  <si>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</si>
  <si>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</si>
  <si>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</si>
  <si>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</si>
  <si>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</si>
  <si>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</si>
  <si>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</si>
  <si>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</si>
  <si>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</si>
  <si>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</si>
  <si>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</si>
  <si>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</si>
  <si>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</si>
  <si>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</si>
  <si>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</si>
  <si>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</si>
  <si>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</si>
  <si>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</si>
  <si>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</si>
  <si>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</si>
  <si>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</si>
  <si>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</si>
  <si>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</si>
  <si>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</si>
  <si>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</si>
  <si>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</si>
  <si>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</si>
  <si>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</si>
  <si>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</si>
  <si>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</si>
  <si>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</si>
  <si>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</si>
  <si>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</si>
  <si>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</si>
  <si>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</si>
  <si>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</si>
  <si>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</si>
  <si>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</si>
  <si>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</si>
  <si>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</si>
  <si>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</si>
  <si>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</si>
  <si>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</si>
  <si>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</si>
  <si>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</si>
  <si>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</si>
  <si>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</si>
  <si>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</si>
  <si>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</si>
  <si>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</si>
  <si>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</si>
  <si>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</si>
  <si>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</si>
  <si>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</si>
  <si>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</si>
  <si>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</si>
  <si>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</si>
  <si>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</si>
  <si>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</si>
  <si>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</si>
  <si>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</si>
  <si>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</si>
  <si>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</si>
  <si>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</si>
  <si>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</si>
  <si>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</si>
  <si>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</si>
  <si>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</si>
  <si>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</si>
  <si>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</si>
  <si>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</si>
  <si>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</si>
  <si>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</si>
  <si>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</si>
  <si>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</si>
  <si>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</si>
  <si>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</si>
  <si>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</si>
  <si>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</si>
  <si>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</si>
  <si>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</si>
  <si>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</si>
  <si>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</si>
  <si>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</si>
  <si>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</si>
  <si>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</si>
  <si>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</si>
  <si>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</si>
  <si>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</si>
  <si>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</si>
  <si>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</si>
  <si>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</si>
  <si>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</si>
  <si>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</si>
  <si>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</si>
  <si>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</si>
  <si>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</si>
  <si>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</si>
  <si>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</si>
  <si>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</si>
  <si>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</si>
  <si>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</si>
  <si>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</si>
  <si>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</si>
  <si>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</si>
  <si>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</si>
  <si>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</si>
  <si>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</si>
  <si>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</si>
  <si>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</si>
  <si>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</si>
  <si>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</si>
  <si>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</si>
  <si>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</si>
  <si>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</si>
  <si>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</si>
  <si>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</si>
  <si>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</si>
  <si>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</si>
  <si>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</si>
  <si>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</si>
  <si>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</si>
  <si>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</si>
  <si>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</si>
  <si>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</si>
  <si>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</si>
  <si>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</si>
  <si>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</si>
  <si>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</si>
  <si>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</si>
  <si>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</si>
  <si>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</si>
  <si>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</si>
  <si>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</si>
  <si>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</si>
  <si>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</si>
  <si>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</si>
  <si>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</si>
  <si>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</si>
  <si>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</si>
  <si>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</si>
  <si>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</si>
  <si>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</si>
  <si>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</si>
  <si>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</si>
  <si>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</si>
  <si>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</si>
  <si>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</si>
  <si>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</si>
  <si>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</si>
  <si>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</si>
  <si>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</si>
  <si>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</si>
  <si>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</si>
  <si>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</si>
  <si>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</si>
  <si>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</si>
  <si>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</si>
  <si>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</si>
  <si>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</si>
  <si>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</si>
  <si>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</si>
  <si>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</si>
  <si>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</si>
  <si>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</si>
  <si>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</si>
  <si>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</si>
  <si>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</si>
  <si>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</si>
  <si>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</si>
  <si>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</si>
  <si>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</si>
  <si>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</si>
  <si>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</si>
  <si>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</si>
  <si>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</si>
  <si>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</si>
  <si>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</si>
  <si>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</si>
  <si>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</si>
  <si>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</si>
  <si>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</si>
  <si>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</si>
  <si>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</si>
  <si>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</si>
  <si>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</si>
  <si>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</si>
  <si>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</si>
  <si>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</si>
  <si>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</si>
  <si>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</si>
  <si>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</si>
  <si>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</si>
  <si>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</si>
  <si>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</si>
  <si>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</si>
  <si>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</si>
  <si>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</si>
  <si>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</si>
  <si>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</si>
  <si>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</si>
  <si>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</si>
  <si>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</si>
  <si>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</si>
  <si>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</si>
  <si>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</si>
  <si>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</si>
  <si>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</si>
  <si>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</si>
  <si>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</si>
  <si>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</si>
  <si>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</si>
  <si>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</si>
  <si>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</si>
  <si>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</si>
  <si>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</si>
  <si>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</si>
  <si>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</si>
  <si>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</si>
  <si>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</si>
  <si>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</si>
  <si>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</si>
  <si>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</si>
  <si>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</si>
  <si>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</si>
  <si>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</si>
  <si>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</si>
  <si>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</si>
  <si>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</si>
  <si>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</si>
  <si>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</si>
  <si>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</si>
  <si>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</si>
  <si>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</si>
  <si>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</si>
  <si>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</si>
  <si>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</si>
  <si>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</si>
  <si>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</si>
  <si>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</si>
  <si>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</si>
  <si>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</si>
  <si>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</si>
  <si>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</si>
  <si>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</si>
  <si>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</si>
  <si>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</si>
  <si>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</si>
  <si>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</si>
  <si>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</si>
  <si>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</si>
  <si>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</si>
  <si>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</si>
  <si>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</si>
  <si>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</si>
  <si>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</si>
  <si>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</si>
  <si>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</si>
  <si>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</si>
  <si>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</si>
  <si>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</si>
  <si>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</si>
  <si>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</si>
  <si>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</si>
  <si>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</si>
  <si>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</si>
  <si>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</si>
  <si>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</si>
  <si>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</si>
  <si>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</si>
  <si>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</si>
  <si>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</si>
  <si>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</si>
  <si>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</si>
  <si>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</si>
  <si>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</si>
  <si>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</si>
  <si>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</si>
  <si>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</si>
  <si>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</si>
  <si>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</si>
  <si>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</si>
  <si>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</si>
  <si>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</si>
  <si>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</si>
  <si>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</si>
  <si>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</si>
  <si>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</si>
  <si>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</si>
  <si>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</si>
  <si>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</si>
  <si>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</si>
  <si>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</si>
  <si>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</si>
  <si>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</si>
  <si>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</si>
  <si>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</si>
  <si>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</si>
  <si>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</si>
  <si>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</si>
  <si>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</si>
  <si>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</si>
  <si>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</si>
  <si>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</si>
  <si>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</si>
  <si>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</si>
  <si>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</si>
  <si>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</si>
  <si>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</si>
  <si>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</si>
  <si>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</si>
  <si>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</si>
  <si>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</si>
  <si>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</si>
  <si>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</si>
  <si>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</si>
  <si>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</si>
  <si>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</si>
  <si>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</si>
  <si>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</si>
  <si>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</si>
  <si>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</si>
  <si>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</si>
  <si>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</si>
  <si>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</si>
  <si>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</si>
  <si>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</si>
  <si>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</si>
  <si>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</si>
  <si>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</si>
  <si>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</si>
  <si>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</si>
  <si>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</si>
  <si>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</si>
  <si>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</si>
  <si>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</si>
  <si>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</si>
  <si>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</si>
  <si>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</si>
  <si>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</si>
  <si>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</si>
  <si>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</si>
  <si>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</si>
  <si>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</si>
  <si>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</si>
  <si>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</si>
  <si>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</si>
  <si>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</si>
  <si>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</si>
  <si>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</si>
  <si>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</si>
  <si>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</si>
  <si>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</si>
  <si>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</si>
  <si>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</si>
  <si>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</si>
  <si>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</si>
  <si>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</si>
  <si>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</si>
  <si>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</si>
  <si>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</si>
  <si>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</si>
  <si>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</si>
  <si>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</si>
  <si>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</si>
  <si>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</si>
  <si>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</si>
  <si>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</si>
  <si>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</si>
  <si>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</si>
  <si>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</si>
  <si>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</si>
  <si>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</si>
  <si>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</si>
  <si>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</si>
  <si>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</si>
  <si>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</si>
  <si>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</si>
  <si>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</si>
  <si>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</si>
  <si>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</si>
  <si>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</si>
  <si>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</si>
  <si>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</si>
  <si>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</si>
  <si>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</si>
  <si>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</si>
  <si>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</si>
  <si>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</si>
  <si>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</si>
  <si>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</si>
  <si>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</si>
  <si>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</si>
  <si>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</si>
  <si>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</si>
  <si>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</si>
  <si>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</si>
  <si>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</si>
  <si>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</si>
  <si>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</si>
  <si>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</si>
  <si>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</si>
  <si>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</si>
  <si>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</si>
  <si>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</si>
  <si>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</si>
  <si>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</si>
  <si>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</si>
  <si>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</si>
  <si>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</si>
  <si>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</si>
  <si>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</si>
  <si>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</si>
  <si>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</si>
  <si>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</si>
  <si>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</si>
  <si>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</si>
  <si>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</si>
  <si>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</si>
  <si>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</si>
  <si>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</si>
  <si>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</si>
  <si>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</si>
  <si>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</si>
  <si>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</si>
  <si>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</si>
  <si>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</si>
  <si>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</si>
  <si>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</si>
  <si>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</si>
  <si>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</si>
  <si>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</si>
  <si>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</si>
  <si>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</si>
  <si>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</si>
  <si>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</si>
  <si>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</si>
  <si>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</si>
  <si>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</si>
  <si>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</si>
  <si>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</si>
  <si>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</si>
  <si>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</si>
  <si>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</si>
  <si>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</si>
  <si>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</si>
  <si>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</si>
  <si>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</si>
  <si>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</si>
  <si>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</si>
  <si>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</si>
  <si>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</si>
  <si>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</si>
  <si>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</si>
  <si>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</si>
  <si>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</si>
  <si>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</si>
  <si>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</si>
  <si>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</si>
  <si>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</si>
  <si>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</si>
  <si>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</si>
  <si>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</si>
  <si>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</si>
  <si>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</si>
  <si>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</si>
  <si>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</si>
  <si>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</si>
  <si>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</si>
  <si>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</si>
  <si>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</si>
  <si>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</si>
  <si>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</si>
  <si>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</si>
  <si>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</si>
  <si>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</si>
  <si>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</si>
  <si>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</si>
  <si>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</si>
  <si>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</si>
  <si>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</si>
  <si>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</si>
  <si>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</si>
  <si>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</si>
  <si>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</si>
  <si>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</si>
  <si>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</si>
  <si>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</si>
  <si>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</si>
  <si>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</si>
  <si>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</si>
  <si>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</si>
  <si>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</si>
  <si>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</si>
  <si>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</si>
  <si>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</si>
  <si>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</si>
  <si>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</si>
  <si>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</si>
  <si>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</si>
  <si>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</si>
  <si>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</si>
  <si>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</si>
  <si>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</si>
  <si>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</si>
  <si>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</si>
  <si>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</si>
  <si>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</si>
  <si>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</si>
  <si>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</si>
  <si>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</si>
  <si>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</si>
  <si>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</si>
  <si>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</si>
  <si>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</si>
  <si>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</si>
  <si>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</si>
  <si>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</si>
  <si>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</si>
  <si>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</si>
  <si>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</si>
  <si>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</si>
  <si>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</si>
  <si>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</si>
  <si>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</si>
  <si>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</si>
  <si>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</si>
  <si>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</si>
  <si>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</si>
  <si>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</si>
  <si>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</si>
  <si>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</si>
  <si>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</si>
  <si>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</si>
  <si>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</si>
  <si>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</si>
  <si>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</si>
  <si>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</si>
  <si>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</si>
  <si>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</si>
  <si>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</si>
  <si>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</si>
  <si>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</si>
  <si>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</si>
  <si>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</si>
  <si>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</si>
  <si>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</si>
  <si>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</si>
  <si>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</si>
  <si>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</si>
  <si>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</si>
  <si>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</si>
  <si>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</si>
  <si>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</si>
  <si>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</si>
  <si>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</si>
  <si>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</si>
  <si>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</si>
  <si>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</si>
  <si>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</si>
  <si>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</si>
  <si>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</si>
  <si>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</si>
  <si>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</si>
  <si>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</si>
  <si>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</si>
  <si>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</si>
  <si>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</si>
  <si>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</si>
  <si>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</si>
  <si>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</si>
  <si>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</si>
  <si>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</si>
  <si>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</si>
  <si>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</si>
  <si>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</si>
  <si>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</si>
  <si>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</si>
  <si>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</si>
  <si>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</si>
  <si>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</si>
  <si>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</si>
  <si>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</si>
  <si>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</si>
  <si>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</si>
  <si>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</si>
  <si>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</si>
  <si>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</si>
  <si>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</si>
  <si>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</si>
  <si>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</si>
  <si>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</si>
  <si>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</si>
  <si>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</si>
  <si>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</si>
  <si>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</si>
  <si>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</si>
  <si>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</si>
  <si>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</si>
  <si>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</si>
  <si>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</si>
  <si>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</si>
  <si>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</si>
  <si>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</si>
  <si>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</si>
  <si>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</si>
  <si>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</si>
  <si>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</si>
  <si>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</si>
  <si>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</si>
  <si>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</si>
  <si>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</si>
  <si>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</si>
  <si>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</si>
  <si>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</si>
  <si>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</si>
  <si>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</si>
  <si>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</si>
  <si>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</si>
  <si>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</si>
  <si>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</si>
  <si>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</si>
  <si>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</si>
  <si>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</si>
  <si>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</si>
  <si>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</si>
  <si>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</si>
  <si>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</si>
  <si>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</si>
  <si>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</si>
  <si>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</si>
  <si>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</si>
  <si>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</si>
  <si>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</si>
  <si>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</si>
  <si>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</si>
  <si>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</si>
  <si>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</si>
  <si>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</si>
  <si>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</si>
  <si>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</si>
  <si>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</si>
  <si>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</si>
  <si>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</si>
  <si>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</si>
  <si>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</si>
  <si>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</si>
  <si>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</si>
  <si>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</si>
  <si>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</si>
  <si>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</si>
  <si>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</si>
  <si>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</si>
  <si>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</si>
  <si>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</si>
  <si>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</si>
  <si>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</si>
  <si>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</si>
  <si>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</si>
  <si>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</si>
  <si>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</si>
  <si>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</si>
  <si>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</si>
  <si>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</si>
  <si>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</si>
  <si>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</si>
  <si>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</si>
  <si>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Max. Work temp</t>
  </si>
  <si>
    <t>density</t>
  </si>
  <si>
    <t>126 - 163</t>
  </si>
  <si>
    <t>200 Gpa</t>
  </si>
  <si>
    <t>k_thermal W/mK</t>
  </si>
  <si>
    <t>12x10^-6 /degC</t>
  </si>
  <si>
    <t>c_solid J/kgK</t>
  </si>
  <si>
    <t>1425 - 1540</t>
  </si>
  <si>
    <t>400 - 540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</si>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</sst>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2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71040"/>
        <c:axId val="304763424"/>
      </c:scatterChart>
      <c:valAx>
        <c:axId val="3047710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04763424"/>
        <c:crosses val="autoZero"/>
        <c:crossBetween val="midCat"/>
      </c:valAx>
      <c:valAx>
        <c:axId val="3047634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710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0912"/>
        <c:axId val="304741664"/>
      </c:scatterChart>
      <c:valAx>
        <c:axId val="30475091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04741664"/>
        <c:crosses val="autoZero"/>
        <c:crossBetween val="midCat"/>
      </c:valAx>
      <c:valAx>
        <c:axId val="30474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50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4767232"/>
        <c:axId val="30475036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66688"/>
        <c:axId val="304749824"/>
      </c:lineChart>
      <c:catAx>
        <c:axId val="30476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04749824"/>
        <c:crosses val="autoZero"/>
        <c:auto val="1"/>
        <c:lblAlgn val="ctr"/>
        <c:lblOffset val="100"/>
        <c:tickMarkSkip val="1"/>
        <c:noMultiLvlLbl val="0"/>
      </c:catAx>
      <c:valAx>
        <c:axId val="30474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66688"/>
        <c:crosses val="autoZero"/>
        <c:crossBetween val="between"/>
      </c:valAx>
      <c:catAx>
        <c:axId val="304767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4750368"/>
        <c:crosses val="autoZero"/>
        <c:auto val="1"/>
        <c:lblAlgn val="ctr"/>
        <c:lblOffset val="100"/>
        <c:noMultiLvlLbl val="0"/>
      </c:catAx>
      <c:valAx>
        <c:axId val="3047503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4767232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0912"/>
        <c:axId val="304741664"/>
      </c:scatterChart>
      <c:valAx>
        <c:axId val="304750912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04741664"/>
        <c:crosses val="autoZero"/>
        <c:crossBetween val="midCat"/>
      </c:valAx>
      <c:valAx>
        <c:axId val="30474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50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27C3B84D-26C2-4C52-AE0B-6F89CB3168BD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9DCB28E5-F593-45DB-B86C-871C26C8D115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3.1093718893891519E-2"/>
                  <c:y val="0.10574573739750903"/>
                </c:manualLayout>
              </c:layout>
              <c:tx>
                <c:rich>
                  <a:bodyPr/>
                  <a:lstStyle/>
                  <a:p>
                    <a:fld id="{19FF2231-0D1A-4486-86EB-87D235AD071D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B71A4A-6E63-45A3-9114-594732936A89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46AD1F-CDF7-480C-9F0D-AB51EB1FD8FF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4B-4539-9D5F-51E7A9AA56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AA1F2B-F782-400F-B406-B2C0193C19E5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71648"/>
        <c:axId val="2073052928"/>
      </c:scatterChart>
      <c:valAx>
        <c:axId val="207307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2073052928"/>
        <c:crosses val="autoZero"/>
        <c:crossBetween val="midCat"/>
      </c:valAx>
      <c:valAx>
        <c:axId val="207305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207307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71584"/>
        <c:axId val="30474819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2336"/>
        <c:axId val="304768320"/>
      </c:scatterChart>
      <c:valAx>
        <c:axId val="3047715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8192"/>
        <c:crosses val="autoZero"/>
        <c:crossBetween val="midCat"/>
        <c:majorUnit val="2"/>
      </c:valAx>
      <c:valAx>
        <c:axId val="3047481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1584"/>
        <c:crosses val="autoZero"/>
        <c:crossBetween val="midCat"/>
      </c:valAx>
      <c:valAx>
        <c:axId val="3047623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04768320"/>
        <c:crosses val="autoZero"/>
        <c:crossBetween val="midCat"/>
      </c:valAx>
      <c:valAx>
        <c:axId val="30476832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2336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2000"/>
        <c:axId val="304744928"/>
      </c:scatterChart>
      <c:valAx>
        <c:axId val="304752000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04744928"/>
        <c:crosses val="autoZero"/>
        <c:crossBetween val="midCat"/>
      </c:valAx>
      <c:valAx>
        <c:axId val="30474492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52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3968"/>
        <c:axId val="304765056"/>
      </c:scatterChart>
      <c:valAx>
        <c:axId val="30476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04765056"/>
        <c:crosses val="autoZero"/>
        <c:crossBetween val="midCat"/>
      </c:valAx>
      <c:valAx>
        <c:axId val="30476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639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4176"/>
        <c:axId val="304755264"/>
      </c:scatterChart>
      <c:valAx>
        <c:axId val="30475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5264"/>
        <c:crosses val="autoZero"/>
        <c:crossBetween val="midCat"/>
      </c:valAx>
      <c:valAx>
        <c:axId val="3047552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7984"/>
        <c:axId val="304774304"/>
      </c:scatterChart>
      <c:valAx>
        <c:axId val="3047579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4304"/>
        <c:crosses val="autoZero"/>
        <c:crossBetween val="midCat"/>
      </c:valAx>
      <c:valAx>
        <c:axId val="304774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79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8864"/>
        <c:axId val="304755808"/>
      </c:scatterChart>
      <c:valAx>
        <c:axId val="30476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5808"/>
        <c:crosses val="autoZero"/>
        <c:crossBetween val="midCat"/>
      </c:valAx>
      <c:valAx>
        <c:axId val="3047558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6352"/>
        <c:axId val="304758528"/>
      </c:scatterChart>
      <c:valAx>
        <c:axId val="30475635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8528"/>
        <c:crosses val="autoZero"/>
        <c:crossBetween val="midCat"/>
      </c:valAx>
      <c:valAx>
        <c:axId val="3047585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6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6896"/>
        <c:axId val="304757440"/>
      </c:scatterChart>
      <c:valAx>
        <c:axId val="3047568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04757440"/>
        <c:crosses val="autoZero"/>
        <c:crossBetween val="midCat"/>
      </c:valAx>
      <c:valAx>
        <c:axId val="30475744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047568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62703"/>
        <c:axId val="125453583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560815"/>
        <c:axId val="1747568495"/>
      </c:lineChart>
      <c:catAx>
        <c:axId val="12546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5453583"/>
        <c:crosses val="autoZero"/>
        <c:auto val="1"/>
        <c:lblAlgn val="ctr"/>
        <c:lblOffset val="100"/>
        <c:noMultiLvlLbl val="0"/>
      </c:catAx>
      <c:valAx>
        <c:axId val="12545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5462703"/>
        <c:crosses val="autoZero"/>
        <c:crossBetween val="between"/>
      </c:valAx>
      <c:valAx>
        <c:axId val="174756849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47560815"/>
        <c:crosses val="max"/>
        <c:crossBetween val="between"/>
      </c:valAx>
      <c:catAx>
        <c:axId val="1747560815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475684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Off-design point of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592975"/>
        <c:axId val="1747589135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42543"/>
        <c:axId val="125441103"/>
      </c:lineChart>
      <c:catAx>
        <c:axId val="174759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1747589135"/>
        <c:crosses val="autoZero"/>
        <c:auto val="1"/>
        <c:lblAlgn val="ctr"/>
        <c:lblOffset val="100"/>
        <c:noMultiLvlLbl val="0"/>
      </c:catAx>
      <c:valAx>
        <c:axId val="174758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1747592975"/>
        <c:crosses val="autoZero"/>
        <c:crossBetween val="between"/>
      </c:valAx>
      <c:valAx>
        <c:axId val="1254411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125442543"/>
        <c:crosses val="max"/>
        <c:crossBetween val="between"/>
      </c:valAx>
      <c:catAx>
        <c:axId val="125442543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1254411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9072"/>
        <c:axId val="304769408"/>
      </c:scatterChart>
      <c:valAx>
        <c:axId val="30475907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9408"/>
        <c:crosses val="autoZero"/>
        <c:crossBetween val="midCat"/>
        <c:majorUnit val="100"/>
      </c:valAx>
      <c:valAx>
        <c:axId val="30476940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9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0704"/>
        <c:axId val="304769952"/>
      </c:scatterChart>
      <c:valAx>
        <c:axId val="30476070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9952"/>
        <c:crosses val="autoZero"/>
        <c:crossBetween val="midCat"/>
        <c:majorUnit val="100"/>
      </c:valAx>
      <c:valAx>
        <c:axId val="30476995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1248"/>
        <c:axId val="304772128"/>
      </c:scatterChart>
      <c:valAx>
        <c:axId val="30476124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2128"/>
        <c:crosses val="autoZero"/>
        <c:crossBetween val="midCat"/>
        <c:majorUnit val="100"/>
      </c:valAx>
      <c:valAx>
        <c:axId val="30477212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1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41120"/>
        <c:axId val="304774848"/>
      </c:scatterChart>
      <c:valAx>
        <c:axId val="30474112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4848"/>
        <c:crosses val="autoZero"/>
        <c:crossBetween val="midCat"/>
        <c:majorUnit val="100"/>
      </c:valAx>
      <c:valAx>
        <c:axId val="3047748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1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75392"/>
        <c:axId val="304742752"/>
      </c:scatterChart>
      <c:valAx>
        <c:axId val="304775392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2752"/>
        <c:crosses val="autoZero"/>
        <c:crossBetween val="midCat"/>
      </c:valAx>
      <c:valAx>
        <c:axId val="304742752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53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48736"/>
        <c:axId val="304743840"/>
      </c:scatterChart>
      <c:valAx>
        <c:axId val="30474873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3840"/>
        <c:crosses val="autoZero"/>
        <c:crossBetween val="midCat"/>
      </c:valAx>
      <c:valAx>
        <c:axId val="3047438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8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45472"/>
        <c:axId val="304747648"/>
      </c:scatterChart>
      <c:valAx>
        <c:axId val="30474547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7648"/>
        <c:crosses val="autoZero"/>
        <c:crossBetween val="midCat"/>
      </c:valAx>
      <c:valAx>
        <c:axId val="3047476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54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01504"/>
        <c:axId val="304808032"/>
      </c:scatterChart>
      <c:valAx>
        <c:axId val="30480150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808032"/>
        <c:crosses val="autoZero"/>
        <c:crossBetween val="midCat"/>
        <c:majorUnit val="2"/>
      </c:valAx>
      <c:valAx>
        <c:axId val="304808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801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chart" Target="../charts/chart14.xml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94CD42FF-7416-4AFF-8B3A-110604287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1127760</xdr:colOff>
          <xdr:row>39</xdr:row>
          <xdr:rowOff>144780</xdr:rowOff>
        </xdr:from>
        <xdr:to>
          <xdr:col>3</xdr:col>
          <xdr:colOff>99060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137160</xdr:rowOff>
        </xdr:from>
        <xdr:to>
          <xdr:col>1</xdr:col>
          <xdr:colOff>937260</xdr:colOff>
          <xdr:row>41</xdr:row>
          <xdr:rowOff>144780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A2AF755F-6EA6-6C2E-A769-106DFD01E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68E634A7-8D33-11A0-D23F-6B9721EA6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0E2004A-3AFC-9417-5EB4-8E7FC4687C65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ACE0750-A5E7-0B5F-3EFD-D84D4E74D89E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FEFD4790-6202-32A4-D55E-7781B91E1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144780</xdr:colOff>
      <xdr:row>141</xdr:row>
      <xdr:rowOff>160020</xdr:rowOff>
    </xdr:from>
    <xdr:to>
      <xdr:col>11</xdr:col>
      <xdr:colOff>212912</xdr:colOff>
      <xdr:row>162</xdr:row>
      <xdr:rowOff>116169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7D95A3B4-EE8B-6930-1F54-10B5D835F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860" y="14653260"/>
          <a:ext cx="2834640" cy="3528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163</xdr:row>
      <xdr:rowOff>106680</xdr:rowOff>
    </xdr:from>
    <xdr:to>
      <xdr:col>17</xdr:col>
      <xdr:colOff>289560</xdr:colOff>
      <xdr:row>178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227A2B81-BB30-4B56-84A9-46337B02F9F8}"/>
            </a:ext>
          </a:extLst>
        </xdr:cNvPr>
        <xdr:cNvGrpSpPr>
          <a:grpSpLocks/>
        </xdr:cNvGrpSpPr>
      </xdr:nvGrpSpPr>
      <xdr:grpSpPr bwMode="auto">
        <a:xfrm>
          <a:off x="7942729" y="28291715"/>
          <a:ext cx="4610549" cy="2554941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4F660C9E-2C7E-F527-6D16-39D2E3192EA1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C497A231-8F45-E2FE-99A6-D9BD58CB75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557775A-96CB-20C1-61CE-B26C7FF362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A171A7DC-EE1B-5605-2EFE-637F27B84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114299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BD8ECC1B-7D7B-6E1C-3FB6-FF2CBB2F78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08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642985C7-92FC-43DB-F6B2-0BF54BB40287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E06EB8E1-64D7-928E-C3D2-874088558901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5A965C78-7EEC-DDCD-28E1-88EE2646A28C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179</xdr:row>
      <xdr:rowOff>129540</xdr:rowOff>
    </xdr:from>
    <xdr:to>
      <xdr:col>15</xdr:col>
      <xdr:colOff>342901</xdr:colOff>
      <xdr:row>187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EA1D9F23-51A9-CF4E-E433-F3658D5796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3C6443C4-158B-3A2E-36A3-62C7BA3B8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A8B7AE0F-EF82-F343-7439-48920AE9A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0E25EA3-551A-4E16-938D-C96AC7862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31376</xdr:colOff>
      <xdr:row>101</xdr:row>
      <xdr:rowOff>31376</xdr:rowOff>
    </xdr:from>
    <xdr:to>
      <xdr:col>10</xdr:col>
      <xdr:colOff>8964</xdr:colOff>
      <xdr:row>123</xdr:row>
      <xdr:rowOff>89646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8C92CC32-CDCC-D484-2AB7-4C0E7B312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4D559494-CB59-D513-902B-6CA7CF8C5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C8A88BAD-C427-FE01-1964-1B2EC7F16C91}"/>
            </a:ext>
          </a:extLst>
        </xdr:cNvPr>
        <xdr:cNvGrpSpPr>
          <a:grpSpLocks/>
        </xdr:cNvGrpSpPr>
      </xdr:nvGrpSpPr>
      <xdr:grpSpPr bwMode="auto">
        <a:xfrm>
          <a:off x="5006340" y="5562600"/>
          <a:ext cx="510540" cy="28194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416AFC2A-AE16-BEFC-8767-E6ACB4CFF493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D5C25182-3F7D-BAB6-4EA0-9FAAC7F30868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31</xdr:row>
          <xdr:rowOff>60960</xdr:rowOff>
        </xdr:from>
        <xdr:to>
          <xdr:col>9</xdr:col>
          <xdr:colOff>594360</xdr:colOff>
          <xdr:row>33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876824E6-426F-7FCA-A919-A4394DA91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4D4EBFE2-D603-0578-5D29-5B3C54CE8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6FD65B98-BFAA-1662-EB7A-72768BA5E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F721CD73-8795-9A20-91DC-DDCC074A2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8B67D13-4546-DCA4-32BA-AC3BEF7DA226}"/>
            </a:ext>
          </a:extLst>
        </xdr:cNvPr>
        <xdr:cNvGrpSpPr>
          <a:grpSpLocks/>
        </xdr:cNvGrpSpPr>
      </xdr:nvGrpSpPr>
      <xdr:grpSpPr bwMode="auto">
        <a:xfrm>
          <a:off x="1833282" y="3684942"/>
          <a:ext cx="512782" cy="272079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754DE380-7956-2041-EEBF-33167AA2EAD5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47D6B53C-5380-3625-9E6B-FB50B885BDA6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82B66BD-A726-DF25-6B09-1FD38796D1E7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21</xdr:row>
          <xdr:rowOff>22860</xdr:rowOff>
        </xdr:from>
        <xdr:to>
          <xdr:col>5</xdr:col>
          <xdr:colOff>601980</xdr:colOff>
          <xdr:row>23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617220</xdr:colOff>
          <xdr:row>23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5E28E901-0E6D-7A41-49E7-C7B810DB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94F8EE44-DC76-D153-8ED8-7E18A6636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C69F2775-6AF7-FFFC-2BCF-3FC5C9F65D2E}"/>
            </a:ext>
          </a:extLst>
        </xdr:cNvPr>
        <xdr:cNvGrpSpPr>
          <a:grpSpLocks/>
        </xdr:cNvGrpSpPr>
      </xdr:nvGrpSpPr>
      <xdr:grpSpPr bwMode="auto">
        <a:xfrm>
          <a:off x="1990997" y="3430089"/>
          <a:ext cx="511629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51513E4F-A91B-5A2D-779A-F12DA8C204A7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E4101316-2C74-1565-4C93-DD39A3BEBADA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20</xdr:row>
          <xdr:rowOff>0</xdr:rowOff>
        </xdr:from>
        <xdr:to>
          <xdr:col>5</xdr:col>
          <xdr:colOff>746760</xdr:colOff>
          <xdr:row>22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5D87260E-40F6-81ED-CD25-25DBC6408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2CB7867-79C7-831B-0BCD-DB907A3E749E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A3C70C0C-1CB6-B0C1-FC2B-90D347FB1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37</xdr:row>
      <xdr:rowOff>136392</xdr:rowOff>
    </xdr:from>
    <xdr:to>
      <xdr:col>10</xdr:col>
      <xdr:colOff>225091</xdr:colOff>
      <xdr:row>50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1E5B58D-BC13-2B83-D41B-1F2E6E07F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47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2B478BC-6639-8A3E-9F3B-2105BFC59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C730F36-D3F1-5D4C-8387-2A1F33905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A8702A9-7C26-32D7-61B8-1607C31E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D37BBA8-5645-5129-0A49-046D563EFEF2}"/>
            </a:ext>
          </a:extLst>
        </xdr:cNvPr>
        <xdr:cNvGrpSpPr/>
      </xdr:nvGrpSpPr>
      <xdr:grpSpPr>
        <a:xfrm>
          <a:off x="12820650" y="3271637"/>
          <a:ext cx="5868840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3F0A7DE1-887E-12B8-480B-B118FE1D7BC7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607BAEA8-4A62-2762-55DB-767F6F545EC5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C66955D-A453-81B3-6BF3-7070C457D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E8CB0D12-D107-B877-E153-1C1453D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BE4750EA-F793-7C05-9D55-BBC22CFFA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617905CF-770F-E4AF-E48F-A1828F5E2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13212BFE-D5B5-8AB8-2848-C07D41961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88E81F0D-BC60-5904-593C-0FC6013EF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20</xdr:row>
          <xdr:rowOff>30480</xdr:rowOff>
        </xdr:from>
        <xdr:to>
          <xdr:col>19</xdr:col>
          <xdr:colOff>365760</xdr:colOff>
          <xdr:row>23</xdr:row>
          <xdr:rowOff>175260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30480</xdr:rowOff>
        </xdr:from>
        <xdr:to>
          <xdr:col>19</xdr:col>
          <xdr:colOff>342900</xdr:colOff>
          <xdr:row>6</xdr:row>
          <xdr:rowOff>160020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68580</xdr:rowOff>
        </xdr:from>
        <xdr:to>
          <xdr:col>19</xdr:col>
          <xdr:colOff>342900</xdr:colOff>
          <xdr:row>10</xdr:row>
          <xdr:rowOff>160020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11</xdr:row>
          <xdr:rowOff>106680</xdr:rowOff>
        </xdr:from>
        <xdr:to>
          <xdr:col>19</xdr:col>
          <xdr:colOff>350520</xdr:colOff>
          <xdr:row>15</xdr:row>
          <xdr:rowOff>68580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15</xdr:row>
          <xdr:rowOff>144780</xdr:rowOff>
        </xdr:from>
        <xdr:to>
          <xdr:col>19</xdr:col>
          <xdr:colOff>350520</xdr:colOff>
          <xdr:row>19</xdr:row>
          <xdr:rowOff>106680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24</xdr:row>
          <xdr:rowOff>76200</xdr:rowOff>
        </xdr:from>
        <xdr:to>
          <xdr:col>19</xdr:col>
          <xdr:colOff>365760</xdr:colOff>
          <xdr:row>27</xdr:row>
          <xdr:rowOff>160020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AEC815BA-1B25-0B48-6478-059A5A6C5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B47E2674-B029-899E-F17E-BF206FDAD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9BEDFB1B-AE3B-3216-A467-A90232642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413DC1F6-5261-58C3-D276-3F9ED71B9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2F7EB996-32CE-D8FD-DC38-EFAAA6EAB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SOFFICE\EXCEL\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onardo.valadez\OneDrive%20-%20frisa\01%20CODIGOS\RocketMotor\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tubosmonterrey.com/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tuboreymonterrey.com.mx/" TargetMode="Externa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tubosdeacero.mx/index.html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18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baseColWidth="10" defaultColWidth="8.88671875" defaultRowHeight="13.2"/>
  <cols>
    <col min="1" max="1" width="9.109375" customWidth="1"/>
    <col min="2" max="2" width="56.88671875" customWidth="1"/>
    <col min="3" max="3" width="9.109375" customWidth="1"/>
    <col min="4" max="4" width="9.5546875" customWidth="1"/>
    <col min="5" max="5" width="17.33203125" customWidth="1"/>
    <col min="6" max="8" width="9.109375" customWidth="1"/>
    <col min="9" max="9" width="11.109375" customWidth="1"/>
  </cols>
  <sheetData>
    <row r="4" spans="2:9" ht="20.399999999999999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" thickBot="1">
      <c r="B5" s="227" t="s">
        <v>429</v>
      </c>
      <c r="D5" s="229" t="s">
        <v>191</v>
      </c>
      <c r="E5" s="315" t="s">
        <v>533</v>
      </c>
      <c r="I5" s="271"/>
    </row>
    <row r="6" spans="2:9" ht="15.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zoomScale="70" zoomScaleNormal="70" workbookViewId="0">
      <selection activeCell="D44" sqref="D44"/>
    </sheetView>
  </sheetViews>
  <sheetFormatPr baseColWidth="10" defaultColWidth="8.88671875" defaultRowHeight="13.2"/>
  <cols>
    <col min="1" max="1" width="4.33203125" customWidth="1"/>
    <col min="2" max="2" width="16.5546875" customWidth="1"/>
    <col min="3" max="3" width="13.44140625" customWidth="1"/>
    <col min="4" max="4" width="14.109375" customWidth="1"/>
    <col min="5" max="5" width="12" bestFit="1" customWidth="1"/>
    <col min="6" max="6" width="10.88671875" customWidth="1"/>
    <col min="7" max="7" width="17.109375" customWidth="1"/>
    <col min="8" max="8" width="12.5546875" bestFit="1" customWidth="1"/>
    <col min="9" max="9" width="11" bestFit="1" customWidth="1"/>
    <col min="10" max="10" width="14.88671875" customWidth="1"/>
    <col min="11" max="11" width="13.109375" customWidth="1"/>
    <col min="12" max="12" width="12.44140625" bestFit="1" customWidth="1"/>
    <col min="13" max="13" width="13.44140625" customWidth="1"/>
    <col min="14" max="14" width="13.5546875" customWidth="1"/>
    <col min="15" max="15" width="2.33203125" customWidth="1"/>
    <col min="16" max="16" width="5" bestFit="1" customWidth="1"/>
    <col min="17" max="17" width="8.88671875" customWidth="1"/>
    <col min="18" max="18" width="20.1093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8" thickBot="1">
      <c r="B11" s="396" t="s">
        <v>569</v>
      </c>
    </row>
    <row r="12" spans="1:256" s="394" customFormat="1" ht="13.8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8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8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8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8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8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8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8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8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8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8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8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8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8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1127760</xdr:colOff>
                    <xdr:row>39</xdr:row>
                    <xdr:rowOff>144780</xdr:rowOff>
                  </from>
                  <to>
                    <xdr:col>3</xdr:col>
                    <xdr:colOff>99060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137160</xdr:rowOff>
                  </from>
                  <to>
                    <xdr:col>1</xdr:col>
                    <xdr:colOff>937260</xdr:colOff>
                    <xdr:row>41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196"/>
  <sheetViews>
    <sheetView tabSelected="1" topLeftCell="A91" zoomScale="85" zoomScaleNormal="85" workbookViewId="0">
      <selection activeCell="I98" sqref="I98"/>
    </sheetView>
  </sheetViews>
  <sheetFormatPr baseColWidth="10" defaultColWidth="8.88671875" defaultRowHeight="13.2"/>
  <cols>
    <col min="1" max="1" width="6.33203125" customWidth="1"/>
    <col min="2" max="2" width="10.6640625" customWidth="1"/>
    <col min="3" max="4" width="8.88671875" customWidth="1"/>
    <col min="5" max="5" width="13.109375" bestFit="1" customWidth="1"/>
    <col min="6" max="6" width="12.44140625" bestFit="1" customWidth="1"/>
    <col min="7" max="7" width="6.21875" customWidth="1"/>
    <col min="8" max="8" width="5.44140625" customWidth="1"/>
    <col min="9" max="9" width="11.88671875" bestFit="1" customWidth="1"/>
    <col min="10" max="10" width="8.88671875" customWidth="1"/>
    <col min="11" max="11" width="14.109375" customWidth="1"/>
    <col min="12" max="12" width="14.88671875" customWidth="1"/>
    <col min="13" max="13" width="11.44140625" bestFit="1" customWidth="1"/>
    <col min="14" max="14" width="8.33203125" customWidth="1"/>
    <col min="15" max="15" width="17.33203125" customWidth="1"/>
    <col min="16" max="16" width="10" customWidth="1"/>
    <col min="17" max="17" width="9.6640625" customWidth="1"/>
    <col min="18" max="18" width="17" customWidth="1"/>
    <col min="19" max="19" width="12.6640625" customWidth="1"/>
    <col min="20" max="20" width="10.44140625" customWidth="1"/>
    <col min="21" max="21" width="10.33203125" customWidth="1"/>
  </cols>
  <sheetData>
    <row r="1" spans="1:21" ht="13.8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8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J11" s="8"/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8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1118</v>
      </c>
      <c r="S22" s="789" t="s">
        <v>1119</v>
      </c>
    </row>
    <row r="23" spans="2:21" ht="13.8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8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8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8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8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8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8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1093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1092</v>
      </c>
    </row>
    <row r="32" spans="2:21" ht="13.8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1091</v>
      </c>
    </row>
    <row r="34" spans="2:22" ht="13.8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1090</v>
      </c>
    </row>
    <row r="36" spans="2:22" ht="13.8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8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1118</v>
      </c>
      <c r="S37" s="789" t="s">
        <v>1119</v>
      </c>
    </row>
    <row r="38" spans="2:22" ht="13.8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8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8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8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8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8" thickBot="1">
      <c r="L56" s="779" t="s">
        <v>1081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1084</v>
      </c>
    </row>
    <row r="58" spans="2:24">
      <c r="L58" s="415" t="s">
        <v>1050</v>
      </c>
      <c r="N58">
        <f>PI()*M60^2*(1/4)</f>
        <v>966.51600642514586</v>
      </c>
      <c r="O58" s="415" t="s">
        <v>1080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1085</v>
      </c>
      <c r="U59" t="s">
        <v>1073</v>
      </c>
    </row>
    <row r="60" spans="2:24" ht="13.8" thickBot="1">
      <c r="L60" s="8" t="s">
        <v>1079</v>
      </c>
      <c r="M60">
        <f>M59-M61*2</f>
        <v>35.080000000000005</v>
      </c>
      <c r="N60" s="8" t="s">
        <v>2</v>
      </c>
      <c r="O60" s="8" t="s">
        <v>1079</v>
      </c>
      <c r="P60">
        <f>+P59-P61*2</f>
        <v>31.080000000000005</v>
      </c>
      <c r="Q60" s="8" t="s">
        <v>2</v>
      </c>
    </row>
    <row r="61" spans="2:24" ht="13.8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1.5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1076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1075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1077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1078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1128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1074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6">
      <c r="B72">
        <v>3</v>
      </c>
      <c r="C72">
        <v>151</v>
      </c>
      <c r="L72" s="771" t="s">
        <v>1056</v>
      </c>
      <c r="M72" s="10">
        <f>2*((M61*M65)/(M59*M62))</f>
        <v>26.995260663507107</v>
      </c>
      <c r="N72" s="8" t="s">
        <v>87</v>
      </c>
      <c r="O72" s="771" t="s">
        <v>1056</v>
      </c>
      <c r="P72" s="10">
        <f>2*((M61*P65)/(M59*M62))</f>
        <v>16.197156398104262</v>
      </c>
      <c r="Q72" s="8" t="s">
        <v>87</v>
      </c>
    </row>
    <row r="73" spans="2:24" ht="15.6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6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2.8864799999999999E-2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9.0681443627338654E-2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1082</v>
      </c>
    </row>
    <row r="85" spans="2:16">
      <c r="L85" s="8" t="s">
        <v>1083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1086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1172</v>
      </c>
      <c r="F93" s="789" t="s">
        <v>1173</v>
      </c>
      <c r="G93" s="789"/>
      <c r="H93" s="789"/>
      <c r="L93" s="8" t="s">
        <v>1088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1089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103" si="9">B95-2*D95</f>
        <v>18.88</v>
      </c>
      <c r="D95">
        <v>3.91</v>
      </c>
      <c r="E95">
        <v>46.861423220973791</v>
      </c>
      <c r="F95">
        <v>125.90563175722401</v>
      </c>
      <c r="L95" s="8" t="s">
        <v>1087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8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1132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1080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30</v>
      </c>
      <c r="N101" s="8" t="s">
        <v>2</v>
      </c>
      <c r="O101" s="8" t="s">
        <v>1051</v>
      </c>
      <c r="P101">
        <f>M102</f>
        <v>18.3</v>
      </c>
      <c r="Q101" s="8" t="s">
        <v>2</v>
      </c>
      <c r="R101" s="788" t="s">
        <v>1085</v>
      </c>
      <c r="U101" t="s">
        <v>1073</v>
      </c>
    </row>
    <row r="102" spans="2:24" ht="13.8" thickBot="1">
      <c r="L102" s="8" t="s">
        <v>1079</v>
      </c>
      <c r="M102">
        <f>M101-M103*2</f>
        <v>18.3</v>
      </c>
      <c r="N102" s="8" t="s">
        <v>2</v>
      </c>
      <c r="O102" s="8" t="s">
        <v>1079</v>
      </c>
      <c r="P102">
        <f>+P101-P103*2</f>
        <v>14.3</v>
      </c>
      <c r="Q102" s="8" t="s">
        <v>2</v>
      </c>
    </row>
    <row r="103" spans="2:24" ht="13.8" thickBot="1">
      <c r="K103">
        <v>1.46</v>
      </c>
      <c r="L103" s="8" t="s">
        <v>957</v>
      </c>
      <c r="M103">
        <v>5.85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L104" s="8" t="s">
        <v>1052</v>
      </c>
      <c r="M104">
        <v>1.5</v>
      </c>
      <c r="O104" s="8" t="s">
        <v>1052</v>
      </c>
    </row>
    <row r="105" spans="2:24">
      <c r="U105" s="731" t="s">
        <v>975</v>
      </c>
      <c r="V105" s="730"/>
    </row>
    <row r="106" spans="2:24">
      <c r="L106" s="415" t="s">
        <v>1053</v>
      </c>
      <c r="O106" s="415" t="s">
        <v>1076</v>
      </c>
      <c r="U106" s="731"/>
      <c r="V106" s="730"/>
      <c r="W106" s="737"/>
      <c r="X106" s="738"/>
    </row>
    <row r="107" spans="2:24"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1075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1077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1078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1074</v>
      </c>
      <c r="P112" s="737"/>
      <c r="Q112" s="738"/>
    </row>
    <row r="113" spans="12:17">
      <c r="L113" s="415"/>
      <c r="P113" s="737"/>
      <c r="Q113" s="738"/>
    </row>
    <row r="114" spans="12:17" ht="15.6">
      <c r="L114" s="771" t="s">
        <v>1056</v>
      </c>
      <c r="M114" s="10">
        <f>2*((M103*M107)/(M101*M104))</f>
        <v>62.4</v>
      </c>
      <c r="N114" s="8" t="s">
        <v>87</v>
      </c>
      <c r="O114" s="771" t="s">
        <v>1056</v>
      </c>
      <c r="P114" s="10">
        <f>2*((M103*P107)/(M101*M104))</f>
        <v>37.44</v>
      </c>
      <c r="Q114" s="8" t="s">
        <v>87</v>
      </c>
    </row>
    <row r="115" spans="12:17" ht="15.6">
      <c r="L115" s="771" t="s">
        <v>1057</v>
      </c>
      <c r="M115" s="10">
        <f>2*M118*((M103*M107)/(M101))</f>
        <v>167.65413599590451</v>
      </c>
      <c r="N115" s="8" t="s">
        <v>87</v>
      </c>
      <c r="O115" s="771" t="s">
        <v>1057</v>
      </c>
      <c r="P115" s="10">
        <f>2*M118*((M103*P107)/(M101))</f>
        <v>100.59248159754272</v>
      </c>
      <c r="Q115" s="8" t="s">
        <v>87</v>
      </c>
    </row>
    <row r="116" spans="12:17" ht="15.6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1133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2.052E-2</v>
      </c>
      <c r="N123" t="s">
        <v>2</v>
      </c>
    </row>
    <row r="124" spans="12:17">
      <c r="L124" s="725" t="s">
        <v>1055</v>
      </c>
      <c r="M124" s="10">
        <f>PI()*M123</f>
        <v>6.4465481251662557E-2</v>
      </c>
      <c r="N124" t="s">
        <v>2</v>
      </c>
    </row>
    <row r="126" spans="12:17">
      <c r="L126" s="415" t="s">
        <v>1082</v>
      </c>
    </row>
    <row r="127" spans="12:17">
      <c r="L127" s="8" t="s">
        <v>1083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2:17">
      <c r="L129" s="722" t="s">
        <v>964</v>
      </c>
      <c r="M129">
        <v>415</v>
      </c>
      <c r="N129" s="8" t="s">
        <v>87</v>
      </c>
    </row>
    <row r="130" spans="2:17">
      <c r="L130" s="2" t="s">
        <v>965</v>
      </c>
      <c r="M130">
        <v>200000</v>
      </c>
      <c r="N130" s="8" t="s">
        <v>87</v>
      </c>
    </row>
    <row r="131" spans="2:17">
      <c r="L131" s="725" t="s">
        <v>968</v>
      </c>
      <c r="M131">
        <v>0.28999999999999998</v>
      </c>
    </row>
    <row r="133" spans="2:17">
      <c r="L133" s="415" t="s">
        <v>1086</v>
      </c>
    </row>
    <row r="134" spans="2:17">
      <c r="L134" s="8" t="s">
        <v>213</v>
      </c>
      <c r="M134">
        <v>0.23699999999999999</v>
      </c>
      <c r="N134" s="8" t="s">
        <v>802</v>
      </c>
    </row>
    <row r="135" spans="2:17">
      <c r="L135" s="8" t="s">
        <v>1088</v>
      </c>
      <c r="M135">
        <f>M134*((PI()/4)*((M101/1000)^2-(M102/1000)^2))</f>
        <v>1.0518921639985508E-4</v>
      </c>
      <c r="N135" s="8" t="s">
        <v>1041</v>
      </c>
    </row>
    <row r="136" spans="2:17">
      <c r="L136" s="8" t="s">
        <v>1089</v>
      </c>
      <c r="M136">
        <v>7850</v>
      </c>
      <c r="N136" s="8" t="s">
        <v>805</v>
      </c>
      <c r="P136" s="8"/>
    </row>
    <row r="137" spans="2:17">
      <c r="L137" s="8" t="s">
        <v>1087</v>
      </c>
      <c r="M137">
        <f>M136*M135</f>
        <v>0.82573534873886234</v>
      </c>
      <c r="N137" s="8" t="s">
        <v>104</v>
      </c>
    </row>
    <row r="141" spans="2:17">
      <c r="Q141" s="415"/>
    </row>
    <row r="142" spans="2:17">
      <c r="B142" s="8" t="s">
        <v>688</v>
      </c>
    </row>
    <row r="143" spans="2:17">
      <c r="B143" s="8" t="s">
        <v>689</v>
      </c>
    </row>
    <row r="144" spans="2:17">
      <c r="M144" t="s">
        <v>1059</v>
      </c>
    </row>
    <row r="145" spans="2:23"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1068</v>
      </c>
      <c r="S145" t="s">
        <v>1062</v>
      </c>
      <c r="T145" t="s">
        <v>1070</v>
      </c>
      <c r="U145" t="s">
        <v>1063</v>
      </c>
      <c r="V145" t="s">
        <v>1065</v>
      </c>
      <c r="W145" t="s">
        <v>1064</v>
      </c>
    </row>
    <row r="146" spans="2:23">
      <c r="M146">
        <v>415</v>
      </c>
      <c r="N146">
        <v>240</v>
      </c>
      <c r="O146" t="s">
        <v>1066</v>
      </c>
      <c r="P146" t="s">
        <v>1067</v>
      </c>
      <c r="Q146">
        <v>0.28999999999999998</v>
      </c>
      <c r="R146">
        <v>50</v>
      </c>
      <c r="S146" t="s">
        <v>1069</v>
      </c>
      <c r="T146">
        <v>486</v>
      </c>
      <c r="U146" t="s">
        <v>1071</v>
      </c>
      <c r="V146">
        <v>7850</v>
      </c>
      <c r="W146" t="s">
        <v>1072</v>
      </c>
    </row>
    <row r="150" spans="2:23">
      <c r="B150" s="8" t="s">
        <v>690</v>
      </c>
    </row>
    <row r="151" spans="2:23">
      <c r="M151" s="151" t="s">
        <v>142</v>
      </c>
      <c r="N151" t="s">
        <v>1030</v>
      </c>
    </row>
    <row r="152" spans="2:23">
      <c r="M152" t="s">
        <v>1024</v>
      </c>
      <c r="N152" t="s">
        <v>1025</v>
      </c>
      <c r="O152" t="s">
        <v>6</v>
      </c>
      <c r="P152" t="s">
        <v>45</v>
      </c>
    </row>
    <row r="153" spans="2:23">
      <c r="M153" s="39" t="s">
        <v>1026</v>
      </c>
      <c r="N153">
        <v>2.87</v>
      </c>
      <c r="O153">
        <f>26.7</f>
        <v>26.7</v>
      </c>
      <c r="P153">
        <f>O153-2*N153</f>
        <v>20.96</v>
      </c>
    </row>
    <row r="154" spans="2:23">
      <c r="M154" s="39" t="s">
        <v>1027</v>
      </c>
      <c r="N154">
        <v>3.91</v>
      </c>
      <c r="O154">
        <f>26.7</f>
        <v>26.7</v>
      </c>
      <c r="P154">
        <f>O154-2*N154</f>
        <v>18.88</v>
      </c>
    </row>
    <row r="155" spans="2:23">
      <c r="B155" s="8" t="s">
        <v>691</v>
      </c>
      <c r="M155" s="39">
        <v>160</v>
      </c>
      <c r="N155">
        <v>5.56</v>
      </c>
      <c r="O155">
        <f>26.7</f>
        <v>26.7</v>
      </c>
      <c r="P155">
        <f>O155-2*N155</f>
        <v>15.58</v>
      </c>
    </row>
    <row r="156" spans="2:23">
      <c r="M156" s="39" t="s">
        <v>1028</v>
      </c>
      <c r="N156">
        <v>7.82</v>
      </c>
      <c r="O156">
        <f>26.7</f>
        <v>26.7</v>
      </c>
      <c r="P156">
        <f>O156-2*N156</f>
        <v>11.059999999999999</v>
      </c>
    </row>
    <row r="158" spans="2:23" ht="13.8" thickBot="1">
      <c r="M158" t="s">
        <v>1024</v>
      </c>
      <c r="N158" t="s">
        <v>1025</v>
      </c>
      <c r="O158" t="s">
        <v>6</v>
      </c>
      <c r="P158" t="s">
        <v>45</v>
      </c>
      <c r="Q158" s="789" t="s">
        <v>1131</v>
      </c>
      <c r="R158" s="789"/>
    </row>
    <row r="159" spans="2:23" ht="13.8" thickBot="1">
      <c r="M159" s="757" t="s">
        <v>1026</v>
      </c>
      <c r="N159" s="758">
        <v>3.56</v>
      </c>
      <c r="O159" s="758">
        <v>42.2</v>
      </c>
      <c r="P159" s="759">
        <f>O159-2*N159</f>
        <v>35.080000000000005</v>
      </c>
      <c r="Q159">
        <f>(38-P159)/2</f>
        <v>1.4599999999999973</v>
      </c>
    </row>
    <row r="160" spans="2:23" ht="13.8" thickBot="1">
      <c r="M160" s="39" t="s">
        <v>1027</v>
      </c>
      <c r="N160">
        <v>4.8499999999999996</v>
      </c>
      <c r="O160" s="758">
        <v>42.2</v>
      </c>
      <c r="P160">
        <f>O160-2*N160</f>
        <v>32.5</v>
      </c>
      <c r="Q160">
        <f t="shared" ref="Q160:Q161" si="10">(38-P160)/2</f>
        <v>2.75</v>
      </c>
    </row>
    <row r="161" spans="2:17" ht="13.8" thickBot="1">
      <c r="B161" s="8" t="s">
        <v>692</v>
      </c>
      <c r="M161" s="39">
        <v>160</v>
      </c>
      <c r="N161">
        <v>6.35</v>
      </c>
      <c r="O161" s="758">
        <v>42.2</v>
      </c>
      <c r="P161">
        <f>O161-2*N161</f>
        <v>29.500000000000004</v>
      </c>
      <c r="Q161">
        <f t="shared" si="10"/>
        <v>4.2499999999999982</v>
      </c>
    </row>
    <row r="172" spans="2:17">
      <c r="B172" t="s">
        <v>941</v>
      </c>
    </row>
    <row r="173" spans="2:17">
      <c r="B173" s="765" t="s">
        <v>142</v>
      </c>
      <c r="C173" s="143" t="s">
        <v>937</v>
      </c>
    </row>
    <row r="174" spans="2:17">
      <c r="B174" s="765" t="s">
        <v>139</v>
      </c>
      <c r="C174" s="143" t="s">
        <v>938</v>
      </c>
    </row>
    <row r="175" spans="2:17">
      <c r="B175" s="765" t="s">
        <v>140</v>
      </c>
      <c r="C175" s="143" t="s">
        <v>939</v>
      </c>
    </row>
    <row r="176" spans="2:17">
      <c r="B176" s="765" t="s">
        <v>141</v>
      </c>
      <c r="C176" s="143" t="s">
        <v>940</v>
      </c>
    </row>
    <row r="177" spans="2:17">
      <c r="B177" s="765" t="s">
        <v>769</v>
      </c>
      <c r="C177" s="143" t="s">
        <v>942</v>
      </c>
    </row>
    <row r="192" spans="2:17">
      <c r="N192" t="s">
        <v>1031</v>
      </c>
      <c r="Q192" t="s">
        <v>1032</v>
      </c>
    </row>
    <row r="193" spans="13:18">
      <c r="M193" t="s">
        <v>1024</v>
      </c>
      <c r="N193" t="s">
        <v>1025</v>
      </c>
      <c r="O193" t="s">
        <v>6</v>
      </c>
      <c r="P193" t="s">
        <v>45</v>
      </c>
      <c r="Q193" t="s">
        <v>6</v>
      </c>
      <c r="R193" t="s">
        <v>1033</v>
      </c>
    </row>
    <row r="194" spans="13:18" ht="13.8" thickBot="1">
      <c r="M194" s="39" t="s">
        <v>1026</v>
      </c>
      <c r="N194">
        <v>3.56</v>
      </c>
      <c r="O194">
        <v>42.2</v>
      </c>
      <c r="P194">
        <f>O194-N194*2</f>
        <v>35.080000000000005</v>
      </c>
      <c r="Q194">
        <f>38</f>
        <v>38</v>
      </c>
      <c r="R194">
        <f>(Q194-P194)/2</f>
        <v>1.4599999999999973</v>
      </c>
    </row>
    <row r="195" spans="13:18" ht="13.8" thickBot="1">
      <c r="M195" s="757" t="s">
        <v>1027</v>
      </c>
      <c r="N195" s="758">
        <v>4.8499999999999996</v>
      </c>
      <c r="O195" s="758">
        <v>42.2</v>
      </c>
      <c r="P195" s="758">
        <f>O195-N195*2</f>
        <v>32.5</v>
      </c>
      <c r="Q195" s="758">
        <f>38</f>
        <v>38</v>
      </c>
      <c r="R195" s="759">
        <f>(Q195-P195)/2</f>
        <v>2.75</v>
      </c>
    </row>
    <row r="196" spans="13:18">
      <c r="M196" s="39">
        <v>160</v>
      </c>
      <c r="N196">
        <v>6.35</v>
      </c>
      <c r="O196">
        <v>42.2</v>
      </c>
      <c r="P196">
        <f>O196-N196*2</f>
        <v>29.500000000000004</v>
      </c>
      <c r="Q196">
        <f>38</f>
        <v>38</v>
      </c>
      <c r="R196">
        <f>(Q196-P196)/2</f>
        <v>4.2499999999999982</v>
      </c>
    </row>
  </sheetData>
  <conditionalFormatting sqref="M36">
    <cfRule type="cellIs" dxfId="0" priority="1" stopIfTrue="1" operator="greaterThan">
      <formula>$M$32</formula>
    </cfRule>
  </conditionalFormatting>
  <hyperlinks>
    <hyperlink ref="C173" r:id="rId1" display="https://www.tubosmonterrey.com.mx/tuberia/" xr:uid="{00000000-0004-0000-0200-000000000000}"/>
    <hyperlink ref="C174" r:id="rId2" display="https://tuboreymonterrey.com.mx/" xr:uid="{00000000-0004-0000-0200-000001000000}"/>
    <hyperlink ref="C175" r:id="rId3" display="https://www.tubosmonterrey.com/" xr:uid="{00000000-0004-0000-0200-000002000000}"/>
    <hyperlink ref="C176" r:id="rId4" display="https://aluminext.mx/" xr:uid="{00000000-0004-0000-0200-000003000000}"/>
    <hyperlink ref="C177" r:id="rId5" display="https://tubosdeacero.mx/index.html" xr:uid="{00000000-0004-0000-0200-000004000000}"/>
  </hyperlinks>
  <pageMargins left="0.7" right="0.7" top="0.75" bottom="0.75" header="0.3" footer="0.3"/>
  <pageSetup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  <pageSetUpPr autoPageBreaks="0"/>
  </sheetPr>
  <dimension ref="A1:AP105"/>
  <sheetViews>
    <sheetView showGridLines="0" topLeftCell="A13" zoomScaleNormal="100" workbookViewId="0">
      <selection activeCell="E23" sqref="E23"/>
    </sheetView>
  </sheetViews>
  <sheetFormatPr baseColWidth="10" defaultColWidth="8.88671875" defaultRowHeight="13.2"/>
  <cols>
    <col min="1" max="1" width="5.88671875" customWidth="1"/>
    <col min="2" max="2" width="15.5546875" customWidth="1"/>
    <col min="3" max="3" width="11.88671875" customWidth="1"/>
    <col min="4" max="4" width="8.33203125" customWidth="1"/>
    <col min="5" max="8" width="9.109375" customWidth="1"/>
    <col min="9" max="9" width="10" customWidth="1"/>
    <col min="10" max="10" width="9.109375" customWidth="1"/>
    <col min="11" max="11" width="9.6640625" customWidth="1"/>
    <col min="12" max="12" width="9.109375" customWidth="1"/>
    <col min="13" max="13" width="9.33203125" customWidth="1"/>
    <col min="14" max="23" width="9.109375" customWidth="1"/>
    <col min="24" max="24" width="18.5546875" customWidth="1"/>
    <col min="25" max="29" width="9.109375" customWidth="1"/>
    <col min="30" max="30" width="12.109375" customWidth="1"/>
    <col min="31" max="32" width="9.109375" customWidth="1"/>
    <col min="33" max="33" width="10.33203125" bestFit="1" customWidth="1"/>
    <col min="34" max="34" width="11.5546875" bestFit="1" customWidth="1"/>
    <col min="35" max="35" width="11.109375" bestFit="1" customWidth="1"/>
    <col min="36" max="36" width="11.5546875" bestFit="1" customWidth="1"/>
    <col min="37" max="37" width="10.44140625" bestFit="1" customWidth="1"/>
    <col min="38" max="38" width="11.109375" bestFit="1" customWidth="1"/>
    <col min="39" max="39" width="10.44140625" bestFit="1" customWidth="1"/>
    <col min="40" max="40" width="9.109375" customWidth="1"/>
    <col min="41" max="41" width="13.554687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1094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5.6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.6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.6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5.6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5.6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5.6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.6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5.6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5.6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.6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6.2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8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8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400-000000000000}">
      <formula1>surfacecondition</formula1>
    </dataValidation>
    <dataValidation type="list" allowBlank="1" showInputMessage="1" showErrorMessage="1" sqref="C14" xr:uid="{00000000-0002-0000-0400-000001000000}">
      <formula1>propellants</formula1>
    </dataValidation>
    <dataValidation type="list" allowBlank="1" showInputMessage="1" showErrorMessage="1" prompt="Selecct max design pressure" sqref="C34" xr:uid="{00000000-0002-0000-0400-000002000000}">
      <formula1>pressures</formula1>
    </dataValidation>
  </dataValidations>
  <hyperlinks>
    <hyperlink ref="E14" location="note1" display="See Note [1] below" xr:uid="{00000000-0004-0000-04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251460</xdr:colOff>
                    <xdr:row>31</xdr:row>
                    <xdr:rowOff>60960</xdr:rowOff>
                  </from>
                  <to>
                    <xdr:col>9</xdr:col>
                    <xdr:colOff>594360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topLeftCell="A3" zoomScale="85" zoomScaleNormal="85" workbookViewId="0">
      <selection activeCell="G18" sqref="G18"/>
    </sheetView>
  </sheetViews>
  <sheetFormatPr baseColWidth="10" defaultColWidth="9.109375" defaultRowHeight="13.8"/>
  <cols>
    <col min="1" max="1" width="2.88671875" style="572" customWidth="1"/>
    <col min="2" max="2" width="21.44140625" style="572" customWidth="1"/>
    <col min="3" max="3" width="15.6640625" style="582" customWidth="1"/>
    <col min="4" max="4" width="10.6640625" style="582" bestFit="1" customWidth="1"/>
    <col min="5" max="7" width="9.6640625" style="572" bestFit="1" customWidth="1"/>
    <col min="8" max="8" width="9.88671875" style="710" bestFit="1" customWidth="1"/>
    <col min="9" max="12" width="9.6640625" style="572" bestFit="1" customWidth="1"/>
    <col min="13" max="13" width="9.109375" style="572"/>
    <col min="14" max="14" width="16.6640625" style="572" customWidth="1"/>
    <col min="15" max="15" width="9.109375" style="572"/>
    <col min="16" max="20" width="9.6640625" style="572" bestFit="1" customWidth="1"/>
    <col min="21" max="16384" width="9.10937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4.4" thickBot="1">
      <c r="C3" s="582"/>
      <c r="D3" s="582"/>
    </row>
    <row r="4" spans="2:6" s="572" customFormat="1" ht="14.4" thickBot="1">
      <c r="B4" s="573" t="s">
        <v>795</v>
      </c>
      <c r="C4" s="797" t="s">
        <v>796</v>
      </c>
      <c r="D4" s="798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4.4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1084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4.4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4.4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4.4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4.4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4.4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4.4" thickBot="1">
      <c r="C18" s="582"/>
      <c r="D18" s="582"/>
    </row>
    <row r="19" spans="2:6" s="572" customFormat="1" ht="14.4" thickBot="1">
      <c r="B19" s="573" t="s">
        <v>818</v>
      </c>
      <c r="C19" s="795" t="s">
        <v>796</v>
      </c>
      <c r="D19" s="796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1127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4.4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4.4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4.4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4.4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4.4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4.4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4.4" thickBot="1">
      <c r="C33" s="582"/>
      <c r="D33" s="582"/>
    </row>
    <row r="34" spans="2:6" s="572" customFormat="1" ht="14.4" thickBot="1">
      <c r="B34" s="573" t="s">
        <v>823</v>
      </c>
      <c r="C34" s="797" t="s">
        <v>796</v>
      </c>
      <c r="D34" s="798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4.4" thickBot="1">
      <c r="B43" s="577" t="s">
        <v>831</v>
      </c>
      <c r="C43" s="699"/>
      <c r="D43" s="700"/>
      <c r="E43" s="698"/>
      <c r="F43" s="698"/>
    </row>
    <row r="44" spans="2:6" s="572" customFormat="1" ht="14.4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4.4" thickBot="1">
      <c r="C45" s="582"/>
      <c r="D45" s="582"/>
    </row>
    <row r="46" spans="2:6" s="572" customFormat="1" ht="14.4" thickBot="1">
      <c r="B46" s="581" t="s">
        <v>654</v>
      </c>
      <c r="C46" s="704">
        <f>C44-(C47*C44)</f>
        <v>1.4845454460601298E-2</v>
      </c>
      <c r="D46" s="582"/>
    </row>
    <row r="47" spans="2:6" s="572" customFormat="1" ht="14.4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1129</v>
      </c>
      <c r="H70" s="572"/>
      <c r="N70" s="75" t="s">
        <v>936</v>
      </c>
    </row>
    <row r="71" spans="2:20" ht="14.4" thickBot="1">
      <c r="H71" s="572"/>
    </row>
    <row r="72" spans="2:20" s="582" customFormat="1" ht="14.4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4.4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baseColWidth="10" defaultColWidth="8.88671875" defaultRowHeight="13.2"/>
  <cols>
    <col min="1" max="1" width="3.109375" customWidth="1"/>
    <col min="2" max="2" width="9.109375" customWidth="1"/>
    <col min="3" max="3" width="8.88671875" customWidth="1"/>
    <col min="4" max="4" width="10.5546875" customWidth="1"/>
    <col min="5" max="7" width="9.109375" customWidth="1"/>
    <col min="8" max="8" width="10" bestFit="1" customWidth="1"/>
    <col min="9" max="9" width="9.44140625" customWidth="1"/>
    <col min="10" max="29" width="9.109375" customWidth="1"/>
    <col min="30" max="30" width="8.6640625" customWidth="1"/>
  </cols>
  <sheetData>
    <row r="3" spans="2:27" ht="13.8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6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6.2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213360</xdr:colOff>
                    <xdr:row>21</xdr:row>
                    <xdr:rowOff>22860</xdr:rowOff>
                  </from>
                  <to>
                    <xdr:col>5</xdr:col>
                    <xdr:colOff>601980</xdr:colOff>
                    <xdr:row>23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617220</xdr:colOff>
                    <xdr:row>23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C19" sqref="C19"/>
    </sheetView>
  </sheetViews>
  <sheetFormatPr baseColWidth="10" defaultColWidth="8.88671875" defaultRowHeight="13.2"/>
  <cols>
    <col min="1" max="1" width="4.6640625" customWidth="1"/>
    <col min="2" max="2" width="9.109375" customWidth="1"/>
    <col min="3" max="3" width="10.109375" bestFit="1" customWidth="1"/>
    <col min="4" max="4" width="9.6640625" customWidth="1"/>
    <col min="5" max="5" width="9.88671875" customWidth="1"/>
    <col min="6" max="6" width="11.441406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5.6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5.6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6.2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297180</xdr:colOff>
                    <xdr:row>20</xdr:row>
                    <xdr:rowOff>0</xdr:rowOff>
                  </from>
                  <to>
                    <xdr:col>5</xdr:col>
                    <xdr:colOff>746760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baseColWidth="10" defaultColWidth="8.88671875" defaultRowHeight="13.2"/>
  <cols>
    <col min="1" max="1" width="5.6640625" customWidth="1"/>
    <col min="2" max="4" width="8.88671875" customWidth="1"/>
    <col min="5" max="5" width="26.33203125" customWidth="1"/>
    <col min="6" max="6" width="21.441406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A52E7-073F-40FE-8AF8-944999C3D83D}">
  <sheetPr>
    <tabColor theme="2" tint="-0.249977111117893"/>
  </sheetPr>
  <dimension ref="B2:F70"/>
  <sheetViews>
    <sheetView zoomScale="85" zoomScaleNormal="85" workbookViewId="0">
      <selection activeCell="M17" sqref="M17"/>
    </sheetView>
  </sheetViews>
  <sheetFormatPr baseColWidth="10" defaultRowHeight="13.2"/>
  <cols>
    <col min="3" max="5" width="12" bestFit="1" customWidth="1"/>
  </cols>
  <sheetData>
    <row r="2" spans="2:6">
      <c r="B2" s="720" t="s">
        <v>1134</v>
      </c>
    </row>
    <row r="4" spans="2:6">
      <c r="B4" s="789" t="s">
        <v>1135</v>
      </c>
    </row>
    <row r="5" spans="2:6">
      <c r="B5" s="789" t="s">
        <v>1136</v>
      </c>
    </row>
    <row r="6" spans="2:6">
      <c r="B6" s="789" t="s">
        <v>1137</v>
      </c>
      <c r="C6">
        <f>pmax*((PI()*('First iteration &amp; Mechanical'!M60)^2)/4)</f>
        <v>4829.5964216546363</v>
      </c>
      <c r="D6" s="789" t="s">
        <v>1138</v>
      </c>
    </row>
    <row r="7" spans="2:6">
      <c r="B7" s="789" t="s">
        <v>1137</v>
      </c>
      <c r="C7">
        <f>pmax*((PI()*('First iteration &amp; Mechanical'!P60)^2)/4)</f>
        <v>3790.9991926570601</v>
      </c>
      <c r="D7" s="789" t="s">
        <v>1139</v>
      </c>
    </row>
    <row r="8" spans="2:6">
      <c r="F8" s="789"/>
    </row>
    <row r="9" spans="2:6">
      <c r="B9" s="789" t="s">
        <v>1140</v>
      </c>
    </row>
    <row r="10" spans="2:6">
      <c r="B10" s="789" t="s">
        <v>1141</v>
      </c>
      <c r="C10">
        <f>fmax</f>
        <v>495.59239714220945</v>
      </c>
    </row>
    <row r="12" spans="2:6">
      <c r="B12" s="789" t="s">
        <v>1142</v>
      </c>
    </row>
    <row r="13" spans="2:6">
      <c r="B13" s="789" t="s">
        <v>1143</v>
      </c>
      <c r="C13">
        <v>1.5</v>
      </c>
    </row>
    <row r="15" spans="2:6">
      <c r="B15" s="789" t="s">
        <v>1144</v>
      </c>
    </row>
    <row r="16" spans="2:6">
      <c r="B16" s="789" t="s">
        <v>1145</v>
      </c>
      <c r="D16" s="789" t="str">
        <f>"M" &amp;C17</f>
        <v>M4</v>
      </c>
    </row>
    <row r="17" spans="2:4">
      <c r="B17" s="789" t="s">
        <v>1162</v>
      </c>
      <c r="C17">
        <v>4</v>
      </c>
      <c r="D17" s="789" t="s">
        <v>2</v>
      </c>
    </row>
    <row r="18" spans="2:4">
      <c r="B18" s="789" t="s">
        <v>1166</v>
      </c>
      <c r="D18" s="789" t="str">
        <f>'First iteration &amp; Mechanical'!L57</f>
        <v>ASTM A53</v>
      </c>
    </row>
    <row r="19" spans="2:4">
      <c r="B19" s="789" t="s">
        <v>842</v>
      </c>
      <c r="C19">
        <f>'First iteration &amp; Mechanical'!M65</f>
        <v>240</v>
      </c>
      <c r="D19" s="789" t="s">
        <v>87</v>
      </c>
    </row>
    <row r="20" spans="2:4">
      <c r="B20" s="789" t="s">
        <v>843</v>
      </c>
      <c r="C20">
        <f>'First iteration &amp; Mechanical'!M66</f>
        <v>415</v>
      </c>
      <c r="D20" s="789" t="s">
        <v>87</v>
      </c>
    </row>
    <row r="21" spans="2:4">
      <c r="B21" s="789" t="s">
        <v>67</v>
      </c>
      <c r="C21">
        <f>'First iteration &amp; Mechanical'!M67</f>
        <v>200000</v>
      </c>
      <c r="D21" s="789" t="s">
        <v>87</v>
      </c>
    </row>
    <row r="22" spans="2:4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4">
      <c r="B23" s="789" t="s">
        <v>1165</v>
      </c>
      <c r="C23">
        <f>'First iteration &amp; Mechanical'!M61</f>
        <v>3.56</v>
      </c>
      <c r="D23" s="789" t="s">
        <v>2</v>
      </c>
    </row>
    <row r="24" spans="2:4">
      <c r="B24" s="789" t="s">
        <v>1146</v>
      </c>
      <c r="D24" s="789" t="s">
        <v>1084</v>
      </c>
    </row>
    <row r="25" spans="2:4">
      <c r="B25" s="789" t="s">
        <v>842</v>
      </c>
      <c r="C25">
        <v>300</v>
      </c>
      <c r="D25" s="789" t="s">
        <v>87</v>
      </c>
    </row>
    <row r="26" spans="2:4">
      <c r="B26" s="789" t="s">
        <v>843</v>
      </c>
      <c r="C26">
        <v>415</v>
      </c>
      <c r="D26" s="789" t="s">
        <v>87</v>
      </c>
    </row>
    <row r="27" spans="2:4">
      <c r="B27" s="789" t="s">
        <v>67</v>
      </c>
      <c r="C27">
        <v>200000</v>
      </c>
      <c r="D27" s="789" t="s">
        <v>87</v>
      </c>
    </row>
    <row r="28" spans="2:4">
      <c r="B28" s="204" t="s">
        <v>1061</v>
      </c>
      <c r="C28">
        <v>0.28999999999999998</v>
      </c>
      <c r="D28" s="789" t="s">
        <v>64</v>
      </c>
    </row>
    <row r="29" spans="2:4">
      <c r="B29" s="789" t="s">
        <v>1147</v>
      </c>
    </row>
    <row r="30" spans="2:4">
      <c r="B30" s="789" t="s">
        <v>1148</v>
      </c>
    </row>
    <row r="32" spans="2:4">
      <c r="B32" s="789" t="s">
        <v>1149</v>
      </c>
    </row>
    <row r="33" spans="2:4">
      <c r="B33" s="789" t="s">
        <v>1152</v>
      </c>
      <c r="C33">
        <f>(C6*C13)/C34</f>
        <v>1207.3991054136591</v>
      </c>
      <c r="D33" s="789" t="s">
        <v>1138</v>
      </c>
    </row>
    <row r="34" spans="2:4">
      <c r="B34" s="789" t="s">
        <v>1150</v>
      </c>
      <c r="C34">
        <v>6</v>
      </c>
    </row>
    <row r="35" spans="2:4">
      <c r="B35" s="789" t="s">
        <v>1151</v>
      </c>
    </row>
    <row r="36" spans="2:4">
      <c r="B36" s="789" t="s">
        <v>1152</v>
      </c>
      <c r="C36">
        <f>(C7*C13)/C37</f>
        <v>947.74979816426503</v>
      </c>
      <c r="D36" s="789" t="s">
        <v>1139</v>
      </c>
    </row>
    <row r="37" spans="2:4">
      <c r="B37" s="789" t="s">
        <v>1150</v>
      </c>
      <c r="C37">
        <v>6</v>
      </c>
    </row>
    <row r="39" spans="2:4">
      <c r="B39" s="415" t="s">
        <v>1153</v>
      </c>
    </row>
    <row r="40" spans="2:4">
      <c r="B40" s="789" t="s">
        <v>1154</v>
      </c>
    </row>
    <row r="41" spans="2:4">
      <c r="B41" t="s">
        <v>1155</v>
      </c>
    </row>
    <row r="42" spans="2:4">
      <c r="B42" s="789" t="s">
        <v>1156</v>
      </c>
    </row>
    <row r="43" spans="2:4">
      <c r="B43" s="789" t="s">
        <v>1157</v>
      </c>
    </row>
    <row r="44" spans="2:4">
      <c r="B44" s="789" t="s">
        <v>1158</v>
      </c>
    </row>
    <row r="45" spans="2:4">
      <c r="B45" s="789" t="s">
        <v>1159</v>
      </c>
    </row>
    <row r="47" spans="2:4">
      <c r="B47" s="789" t="s">
        <v>1167</v>
      </c>
    </row>
    <row r="48" spans="2:4">
      <c r="B48" s="789" t="s">
        <v>1152</v>
      </c>
      <c r="C48">
        <f>C49*C19*(C52-C51)*C23</f>
        <v>2945.5680895615096</v>
      </c>
    </row>
    <row r="49" spans="2:4">
      <c r="B49" s="789" t="s">
        <v>1160</v>
      </c>
      <c r="C49" s="10">
        <f>IF(C53&lt;0.3,(1-0.9+3*C50*C53),1)</f>
        <v>0.19051465957832908</v>
      </c>
    </row>
    <row r="50" spans="2:4">
      <c r="B50" s="789" t="s">
        <v>1161</v>
      </c>
      <c r="C50" s="793">
        <f>1/C34</f>
        <v>0.16666666666666666</v>
      </c>
    </row>
    <row r="51" spans="2:4">
      <c r="B51" s="789" t="s">
        <v>1162</v>
      </c>
      <c r="C51" s="10">
        <f>C17</f>
        <v>4</v>
      </c>
      <c r="D51" s="789" t="s">
        <v>2</v>
      </c>
    </row>
    <row r="52" spans="2:4">
      <c r="B52" s="789" t="s">
        <v>1163</v>
      </c>
      <c r="C52" s="10">
        <f>(PI()*'First iteration &amp; Mechanical'!M59)/C34</f>
        <v>22.095868330248212</v>
      </c>
      <c r="D52" s="789" t="s">
        <v>2</v>
      </c>
    </row>
    <row r="53" spans="2:4">
      <c r="B53" s="789" t="s">
        <v>1164</v>
      </c>
      <c r="C53" s="10">
        <f>C51/C52</f>
        <v>0.18102931915665821</v>
      </c>
    </row>
    <row r="54" spans="2:4">
      <c r="B54" s="789" t="s">
        <v>1143</v>
      </c>
      <c r="C54">
        <f>C48/C33</f>
        <v>2.4395977074642174</v>
      </c>
    </row>
    <row r="56" spans="2:4">
      <c r="B56" s="789" t="s">
        <v>1159</v>
      </c>
    </row>
    <row r="57" spans="2:4">
      <c r="B57" s="789" t="s">
        <v>1152</v>
      </c>
      <c r="C57">
        <f>0.32*C25*C17^2</f>
        <v>1536</v>
      </c>
    </row>
    <row r="58" spans="2:4">
      <c r="B58" s="789" t="s">
        <v>1143</v>
      </c>
      <c r="C58">
        <f>C57/C33</f>
        <v>1.2721559864612961</v>
      </c>
      <c r="D58" s="720" t="s">
        <v>1171</v>
      </c>
    </row>
    <row r="60" spans="2:4">
      <c r="B60" s="789" t="s">
        <v>1168</v>
      </c>
    </row>
    <row r="61" spans="2:4">
      <c r="B61" s="789" t="s">
        <v>1152</v>
      </c>
      <c r="C61" s="10">
        <f>MAX(C57,C48)</f>
        <v>2945.5680895615096</v>
      </c>
    </row>
    <row r="62" spans="2:4">
      <c r="B62" s="789" t="s">
        <v>1170</v>
      </c>
      <c r="C62" s="10">
        <f>(C61*SQRT(3))/(2*C23*C19)</f>
        <v>2.9856469968832675</v>
      </c>
      <c r="D62" s="789" t="s">
        <v>2</v>
      </c>
    </row>
    <row r="63" spans="2:4">
      <c r="B63" s="789" t="s">
        <v>1162</v>
      </c>
      <c r="C63" s="10">
        <f>C51</f>
        <v>4</v>
      </c>
      <c r="D63" s="789" t="s">
        <v>2</v>
      </c>
    </row>
    <row r="64" spans="2:4">
      <c r="B64" s="789" t="s">
        <v>1169</v>
      </c>
      <c r="C64">
        <f>C62/C63</f>
        <v>0.74641174922081688</v>
      </c>
    </row>
    <row r="67" spans="2:2">
      <c r="B67" s="789"/>
    </row>
    <row r="68" spans="2:2">
      <c r="B68" s="789"/>
    </row>
    <row r="69" spans="2:2">
      <c r="B69" s="789"/>
    </row>
    <row r="70" spans="2:2">
      <c r="B70" s="789"/>
    </row>
  </sheetData>
  <pageMargins left="0.7" right="0.7" top="0.75" bottom="0.75" header="0.3" footer="0.3"/>
  <cellWatches>
    <cellWatch r="C54"/>
    <cellWatch r="C58"/>
  </cellWatche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B0E36-9D0F-441B-8D94-4950368E689F}">
  <dimension ref="G14"/>
  <sheetViews>
    <sheetView workbookViewId="0">
      <selection activeCell="I10" sqref="I10"/>
    </sheetView>
  </sheetViews>
  <sheetFormatPr baseColWidth="10" defaultRowHeight="13.2"/>
  <sheetData>
    <row r="14" spans="7:7">
      <c r="G14" s="78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0A94F-B150-4B57-A6EF-1C4CA930372C}">
  <sheetPr>
    <tabColor rgb="FFFF0000"/>
  </sheetPr>
  <dimension ref="B1:S72"/>
  <sheetViews>
    <sheetView topLeftCell="B1" zoomScale="70" zoomScaleNormal="70" workbookViewId="0">
      <selection activeCell="P17" sqref="P17"/>
    </sheetView>
  </sheetViews>
  <sheetFormatPr baseColWidth="10" defaultRowHeight="13.2"/>
  <cols>
    <col min="2" max="2" width="16.109375" style="40" bestFit="1" customWidth="1"/>
    <col min="3" max="3" width="17.77734375" bestFit="1" customWidth="1"/>
    <col min="4" max="4" width="12.33203125" bestFit="1" customWidth="1"/>
    <col min="5" max="5" width="14.6640625" bestFit="1" customWidth="1"/>
    <col min="6" max="6" width="12" bestFit="1" customWidth="1"/>
    <col min="7" max="7" width="14.88671875" bestFit="1" customWidth="1"/>
    <col min="9" max="9" width="12" bestFit="1" customWidth="1"/>
    <col min="10" max="11" width="13.44140625" customWidth="1"/>
    <col min="12" max="12" width="12.6640625" bestFit="1" customWidth="1"/>
    <col min="13" max="13" width="12" bestFit="1" customWidth="1"/>
    <col min="15" max="15" width="17.6640625" bestFit="1" customWidth="1"/>
  </cols>
  <sheetData>
    <row r="1" spans="2:5">
      <c r="B1"/>
    </row>
    <row r="2" spans="2:5">
      <c r="B2" s="720" t="s">
        <v>1098</v>
      </c>
    </row>
    <row r="3" spans="2:5">
      <c r="B3" s="789" t="s">
        <v>1095</v>
      </c>
      <c r="C3" s="10">
        <f>dc</f>
        <v>31.08</v>
      </c>
      <c r="D3" s="789" t="s">
        <v>2</v>
      </c>
    </row>
    <row r="4" spans="2:5">
      <c r="B4" s="789" t="s">
        <v>1096</v>
      </c>
      <c r="C4" s="10">
        <f>dto</f>
        <v>10.171462348013772</v>
      </c>
      <c r="D4" s="789" t="s">
        <v>2</v>
      </c>
    </row>
    <row r="5" spans="2:5">
      <c r="B5" s="789" t="s">
        <v>1097</v>
      </c>
      <c r="C5" s="10">
        <f>'Nozzle Design'!C11</f>
        <v>21.576930002592544</v>
      </c>
      <c r="D5" s="789" t="s">
        <v>2</v>
      </c>
    </row>
    <row r="6" spans="2:5">
      <c r="B6" s="789" t="s">
        <v>1099</v>
      </c>
      <c r="C6" s="4">
        <f>etac*tothe</f>
        <v>1634</v>
      </c>
      <c r="D6" s="789" t="s">
        <v>73</v>
      </c>
    </row>
    <row r="7" spans="2:5">
      <c r="B7" s="789" t="s">
        <v>1099</v>
      </c>
      <c r="C7">
        <f>CONVERT(C6,"K","C")</f>
        <v>1360.85</v>
      </c>
      <c r="D7" s="789" t="s">
        <v>66</v>
      </c>
    </row>
    <row r="8" spans="2:5">
      <c r="B8" s="789" t="s">
        <v>1100</v>
      </c>
      <c r="C8" s="10">
        <f>pmax</f>
        <v>4.9969130252874665</v>
      </c>
      <c r="D8" s="789" t="s">
        <v>87</v>
      </c>
    </row>
    <row r="9" spans="2:5">
      <c r="B9" s="789" t="s">
        <v>1101</v>
      </c>
    </row>
    <row r="10" spans="2:5">
      <c r="B10" s="789" t="s">
        <v>1102</v>
      </c>
      <c r="E10" s="10">
        <f>C5/2</f>
        <v>10.788465001296272</v>
      </c>
    </row>
    <row r="11" spans="2:5">
      <c r="B11" s="789" t="s">
        <v>1103</v>
      </c>
    </row>
    <row r="12" spans="2:5">
      <c r="B12" s="789" t="s">
        <v>1108</v>
      </c>
      <c r="C12">
        <f>k2ph</f>
        <v>1.133</v>
      </c>
    </row>
    <row r="13" spans="2:5">
      <c r="B13" s="789" t="s">
        <v>1109</v>
      </c>
      <c r="C13" s="10">
        <f>mef</f>
        <v>2.5992897854448858</v>
      </c>
      <c r="D13" s="789" t="s">
        <v>64</v>
      </c>
    </row>
    <row r="14" spans="2:5">
      <c r="B14" s="789" t="s">
        <v>1111</v>
      </c>
      <c r="C14" s="10">
        <f>(C4-C3)/1</f>
        <v>-20.908537651986226</v>
      </c>
      <c r="D14" s="789"/>
    </row>
    <row r="15" spans="2:5">
      <c r="B15" s="789" t="s">
        <v>1112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1105</v>
      </c>
      <c r="C17" s="790">
        <v>0.05</v>
      </c>
      <c r="O17" s="789" t="s">
        <v>1126</v>
      </c>
      <c r="P17">
        <f>P18+I31</f>
        <v>1436.6299999999999</v>
      </c>
    </row>
    <row r="18" spans="2:19">
      <c r="B18" s="789" t="s">
        <v>1104</v>
      </c>
      <c r="C18" s="789" t="s">
        <v>1106</v>
      </c>
      <c r="D18" s="789" t="s">
        <v>1107</v>
      </c>
      <c r="E18" s="789" t="s">
        <v>1110</v>
      </c>
      <c r="O18" s="789" t="s">
        <v>1122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1120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1121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1115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1113</v>
      </c>
      <c r="H24" s="789" t="s">
        <v>1116</v>
      </c>
      <c r="I24" s="789" t="s">
        <v>1125</v>
      </c>
      <c r="J24" s="789" t="s">
        <v>1130</v>
      </c>
      <c r="K24" s="789" t="s">
        <v>1123</v>
      </c>
      <c r="L24" s="789" t="s">
        <v>1114</v>
      </c>
      <c r="M24" s="789" t="s">
        <v>1124</v>
      </c>
      <c r="N24" s="789" t="s">
        <v>1117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1:X285"/>
  <sheetViews>
    <sheetView topLeftCell="A39" zoomScaleNormal="100" workbookViewId="0">
      <selection activeCell="I235" sqref="I235"/>
    </sheetView>
  </sheetViews>
  <sheetFormatPr baseColWidth="10" defaultColWidth="8.88671875" defaultRowHeight="13.2"/>
  <cols>
    <col min="1" max="1" width="3.44140625" customWidth="1"/>
    <col min="2" max="2" width="12.6640625" customWidth="1"/>
    <col min="3" max="3" width="9.88671875" bestFit="1" customWidth="1"/>
    <col min="4" max="4" width="12.33203125" bestFit="1" customWidth="1"/>
    <col min="5" max="5" width="10.109375" bestFit="1" customWidth="1"/>
    <col min="9" max="9" width="25.33203125" bestFit="1" customWidth="1"/>
    <col min="10" max="10" width="36.5546875" bestFit="1" customWidth="1"/>
  </cols>
  <sheetData>
    <row r="1" spans="2:24" ht="13.8" thickBot="1"/>
    <row r="2" spans="2:24" ht="13.8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8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8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5.6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8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8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6.2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8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6.2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8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5.6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8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8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8">
      <c r="B78" s="129" t="s">
        <v>887</v>
      </c>
    </row>
    <row r="79" spans="2:12" ht="13.8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8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6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baseColWidth="10" defaultColWidth="8.88671875" defaultRowHeight="13.2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6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.6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.6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.6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.6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5.6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8">
      <c r="B36" s="635" t="s">
        <v>886</v>
      </c>
    </row>
    <row r="37" spans="2:17" ht="13.8">
      <c r="B37" s="129" t="s">
        <v>887</v>
      </c>
    </row>
    <row r="38" spans="2:17" ht="13.8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60960</xdr:colOff>
                <xdr:row>20</xdr:row>
                <xdr:rowOff>30480</xdr:rowOff>
              </from>
              <to>
                <xdr:col>19</xdr:col>
                <xdr:colOff>365760</xdr:colOff>
                <xdr:row>23</xdr:row>
                <xdr:rowOff>175260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30480</xdr:rowOff>
              </from>
              <to>
                <xdr:col>19</xdr:col>
                <xdr:colOff>342900</xdr:colOff>
                <xdr:row>6</xdr:row>
                <xdr:rowOff>160020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68580</xdr:rowOff>
              </from>
              <to>
                <xdr:col>19</xdr:col>
                <xdr:colOff>342900</xdr:colOff>
                <xdr:row>10</xdr:row>
                <xdr:rowOff>160020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45720</xdr:colOff>
                <xdr:row>11</xdr:row>
                <xdr:rowOff>106680</xdr:rowOff>
              </from>
              <to>
                <xdr:col>19</xdr:col>
                <xdr:colOff>350520</xdr:colOff>
                <xdr:row>15</xdr:row>
                <xdr:rowOff>68580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45720</xdr:colOff>
                <xdr:row>15</xdr:row>
                <xdr:rowOff>144780</xdr:rowOff>
              </from>
              <to>
                <xdr:col>19</xdr:col>
                <xdr:colOff>350520</xdr:colOff>
                <xdr:row>19</xdr:row>
                <xdr:rowOff>106680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60960</xdr:colOff>
                <xdr:row>24</xdr:row>
                <xdr:rowOff>76200</xdr:rowOff>
              </from>
              <to>
                <xdr:col>19</xdr:col>
                <xdr:colOff>365760</xdr:colOff>
                <xdr:row>27</xdr:row>
                <xdr:rowOff>160020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D24" sqref="D24:D46"/>
    </sheetView>
  </sheetViews>
  <sheetFormatPr baseColWidth="10" defaultColWidth="8.88671875" defaultRowHeight="13.2"/>
  <cols>
    <col min="1" max="1" width="2.332031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799" t="s">
        <v>349</v>
      </c>
      <c r="C19" s="800"/>
      <c r="D19" s="800"/>
      <c r="E19" s="801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B2:M16"/>
  <sheetViews>
    <sheetView workbookViewId="0">
      <selection activeCell="H28" sqref="H28"/>
    </sheetView>
  </sheetViews>
  <sheetFormatPr baseColWidth="10" defaultColWidth="8.88671875" defaultRowHeight="13.2"/>
  <cols>
    <col min="1" max="1" width="2.88671875" customWidth="1"/>
    <col min="2" max="2" width="13.109375" bestFit="1" customWidth="1"/>
    <col min="3" max="3" width="5.6640625" bestFit="1" customWidth="1"/>
    <col min="4" max="4" width="12" bestFit="1" customWidth="1"/>
    <col min="5" max="5" width="14.5546875" bestFit="1" customWidth="1"/>
    <col min="6" max="6" width="13.6640625" bestFit="1" customWidth="1"/>
    <col min="7" max="7" width="5.44140625" bestFit="1" customWidth="1"/>
    <col min="8" max="8" width="14.6640625" bestFit="1" customWidth="1"/>
    <col min="9" max="9" width="14.33203125" bestFit="1" customWidth="1"/>
    <col min="10" max="10" width="21" bestFit="1" customWidth="1"/>
    <col min="11" max="11" width="16" bestFit="1" customWidth="1"/>
    <col min="12" max="12" width="16.109375" bestFit="1" customWidth="1"/>
  </cols>
  <sheetData>
    <row r="2" spans="2:13" ht="13.8" thickBot="1">
      <c r="B2" s="802" t="s">
        <v>1029</v>
      </c>
      <c r="C2" s="802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baseColWidth="10" defaultColWidth="8.88671875" defaultRowHeight="13.2"/>
  <cols>
    <col min="1" max="1" width="8.88671875" hidden="1" customWidth="1"/>
    <col min="2" max="2" width="0" hidden="1" customWidth="1"/>
  </cols>
  <sheetData>
    <row r="2" spans="1:8" ht="13.8" thickBot="1"/>
    <row r="3" spans="1:8" ht="13.8">
      <c r="C3" s="803" t="s">
        <v>59</v>
      </c>
      <c r="D3" s="804"/>
      <c r="E3" s="804"/>
      <c r="F3" s="805"/>
    </row>
    <row r="4" spans="1:8" ht="13.8">
      <c r="C4" s="365" t="s">
        <v>60</v>
      </c>
      <c r="D4" s="806" t="s">
        <v>61</v>
      </c>
      <c r="E4" s="807"/>
      <c r="F4" s="808"/>
    </row>
    <row r="5" spans="1:8" ht="13.8">
      <c r="C5" s="366"/>
      <c r="D5" s="809" t="s">
        <v>62</v>
      </c>
      <c r="E5" s="810"/>
      <c r="F5" s="811"/>
    </row>
    <row r="6" spans="1:8" ht="13.8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3.8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3.8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3.8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3.8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3.8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3.8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3.8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3.8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3.8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3.8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3.8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3.8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3.8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3.8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3.8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3.8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3.8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3.8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3.8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3.8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4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baseColWidth="10" defaultColWidth="8.88671875" defaultRowHeight="13.2"/>
  <cols>
    <col min="1" max="1" width="4.88671875" customWidth="1"/>
    <col min="2" max="2" width="26.6640625" customWidth="1"/>
    <col min="3" max="3" width="6.6640625" customWidth="1"/>
    <col min="4" max="4" width="8.109375" customWidth="1"/>
    <col min="5" max="5" width="5.44140625" customWidth="1"/>
    <col min="6" max="6" width="13.33203125" customWidth="1"/>
    <col min="7" max="7" width="12.44140625" customWidth="1"/>
    <col min="8" max="9" width="11.6640625" customWidth="1"/>
    <col min="10" max="10" width="11" customWidth="1"/>
    <col min="11" max="11" width="10.5546875" customWidth="1"/>
    <col min="12" max="12" width="9.109375" customWidth="1"/>
    <col min="13" max="13" width="13.33203125" customWidth="1"/>
  </cols>
  <sheetData>
    <row r="3" spans="2:12">
      <c r="B3" s="76" t="s">
        <v>199</v>
      </c>
      <c r="D3" s="39"/>
      <c r="E3" s="39"/>
    </row>
    <row r="6" spans="2:12">
      <c r="B6" s="812" t="s">
        <v>135</v>
      </c>
      <c r="C6" s="813"/>
      <c r="D6" s="813"/>
      <c r="E6" s="813"/>
      <c r="F6" s="813"/>
      <c r="G6" s="813"/>
      <c r="H6" s="813"/>
      <c r="I6" s="813"/>
      <c r="J6" s="813"/>
      <c r="K6" s="813"/>
      <c r="L6" s="814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8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5.6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8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baseColWidth="10" defaultColWidth="8.88671875" defaultRowHeight="13.2"/>
  <cols>
    <col min="1" max="1" width="9" customWidth="1"/>
    <col min="2" max="2" width="7.109375" customWidth="1"/>
    <col min="3" max="3" width="4.109375" customWidth="1"/>
    <col min="4" max="4" width="7.5546875" customWidth="1"/>
    <col min="5" max="5" width="9.109375" customWidth="1"/>
    <col min="6" max="6" width="10.88671875" customWidth="1"/>
    <col min="7" max="7" width="7.88671875" customWidth="1"/>
    <col min="8" max="8" width="4.109375" customWidth="1"/>
    <col min="9" max="9" width="7.44140625" customWidth="1"/>
    <col min="10" max="11" width="9.109375" customWidth="1"/>
    <col min="12" max="12" width="22.109375" customWidth="1"/>
  </cols>
  <sheetData>
    <row r="2" spans="2:36">
      <c r="B2" s="76" t="s">
        <v>200</v>
      </c>
    </row>
    <row r="4" spans="2:36">
      <c r="L4" s="8"/>
    </row>
    <row r="5" spans="2:36">
      <c r="B5" s="824" t="s">
        <v>365</v>
      </c>
      <c r="C5" s="825"/>
      <c r="D5" s="825"/>
      <c r="E5" s="825"/>
      <c r="F5" s="825"/>
      <c r="G5" s="825"/>
      <c r="H5" s="825"/>
      <c r="I5" s="825"/>
      <c r="J5" s="825"/>
      <c r="K5" s="826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7"/>
      <c r="C6" s="827"/>
      <c r="D6" s="827"/>
      <c r="E6" s="25" t="s">
        <v>80</v>
      </c>
      <c r="F6" s="25" t="s">
        <v>81</v>
      </c>
      <c r="G6" s="827"/>
      <c r="H6" s="827"/>
      <c r="I6" s="827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8" thickBot="1">
      <c r="B7" s="828" t="s">
        <v>82</v>
      </c>
      <c r="C7" s="828"/>
      <c r="D7" s="828"/>
      <c r="E7" s="828" t="s">
        <v>83</v>
      </c>
      <c r="F7" s="828"/>
      <c r="G7" s="828" t="s">
        <v>84</v>
      </c>
      <c r="H7" s="828"/>
      <c r="I7" s="828"/>
      <c r="J7" s="828" t="s">
        <v>85</v>
      </c>
      <c r="K7" s="828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8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5" t="s">
        <v>401</v>
      </c>
      <c r="C16" s="816"/>
      <c r="D16" s="816"/>
      <c r="E16" s="816"/>
      <c r="F16" s="816"/>
      <c r="G16" s="816"/>
      <c r="H16" s="816"/>
      <c r="I16" s="816"/>
      <c r="J16" s="816"/>
      <c r="K16" s="817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7"/>
      <c r="C17" s="827"/>
      <c r="D17" s="827"/>
      <c r="E17" s="25" t="s">
        <v>80</v>
      </c>
      <c r="F17" s="25" t="s">
        <v>81</v>
      </c>
      <c r="G17" s="827"/>
      <c r="H17" s="827"/>
      <c r="I17" s="827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8" thickBot="1">
      <c r="B18" s="828" t="s">
        <v>82</v>
      </c>
      <c r="C18" s="828"/>
      <c r="D18" s="828"/>
      <c r="E18" s="828" t="s">
        <v>83</v>
      </c>
      <c r="F18" s="828"/>
      <c r="G18" s="821" t="s">
        <v>84</v>
      </c>
      <c r="H18" s="822"/>
      <c r="I18" s="823"/>
      <c r="J18" s="821" t="s">
        <v>85</v>
      </c>
      <c r="K18" s="823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8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5" t="s">
        <v>475</v>
      </c>
      <c r="C25" s="816"/>
      <c r="D25" s="816"/>
      <c r="E25" s="816"/>
      <c r="F25" s="816"/>
      <c r="G25" s="816"/>
      <c r="H25" s="816"/>
      <c r="I25" s="816"/>
      <c r="J25" s="816"/>
      <c r="K25" s="817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7"/>
      <c r="C26" s="827"/>
      <c r="D26" s="827"/>
      <c r="E26" s="25" t="s">
        <v>80</v>
      </c>
      <c r="F26" s="25" t="s">
        <v>81</v>
      </c>
      <c r="G26" s="827"/>
      <c r="H26" s="827"/>
      <c r="I26" s="827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8" thickBot="1">
      <c r="B27" s="828" t="s">
        <v>82</v>
      </c>
      <c r="C27" s="828"/>
      <c r="D27" s="828"/>
      <c r="E27" s="828" t="s">
        <v>83</v>
      </c>
      <c r="F27" s="828"/>
      <c r="G27" s="821" t="s">
        <v>84</v>
      </c>
      <c r="H27" s="822"/>
      <c r="I27" s="823"/>
      <c r="J27" s="821" t="s">
        <v>85</v>
      </c>
      <c r="K27" s="823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8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5" t="s">
        <v>366</v>
      </c>
      <c r="C30" s="816"/>
      <c r="D30" s="816"/>
      <c r="E30" s="816"/>
      <c r="F30" s="816"/>
      <c r="G30" s="816"/>
      <c r="H30" s="816"/>
      <c r="I30" s="816"/>
      <c r="J30" s="816"/>
      <c r="K30" s="817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7"/>
      <c r="C31" s="827"/>
      <c r="D31" s="827"/>
      <c r="E31" s="25" t="s">
        <v>80</v>
      </c>
      <c r="F31" s="25" t="s">
        <v>81</v>
      </c>
      <c r="G31" s="827"/>
      <c r="H31" s="827"/>
      <c r="I31" s="827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8" thickBot="1">
      <c r="B32" s="828" t="s">
        <v>82</v>
      </c>
      <c r="C32" s="828"/>
      <c r="D32" s="828"/>
      <c r="E32" s="828" t="s">
        <v>83</v>
      </c>
      <c r="F32" s="828"/>
      <c r="G32" s="821" t="s">
        <v>84</v>
      </c>
      <c r="H32" s="822"/>
      <c r="I32" s="823"/>
      <c r="J32" s="821" t="s">
        <v>85</v>
      </c>
      <c r="K32" s="823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8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8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8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8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5" t="s">
        <v>476</v>
      </c>
      <c r="C48" s="816"/>
      <c r="D48" s="816"/>
      <c r="E48" s="816"/>
      <c r="F48" s="816"/>
      <c r="G48" s="816"/>
      <c r="H48" s="816"/>
      <c r="I48" s="816"/>
      <c r="J48" s="816"/>
      <c r="K48" s="817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5"/>
      <c r="C49" s="816"/>
      <c r="D49" s="816"/>
      <c r="E49" s="816"/>
      <c r="F49" s="816"/>
      <c r="G49" s="816"/>
      <c r="H49" s="816"/>
      <c r="I49" s="816"/>
      <c r="J49" s="816"/>
      <c r="K49" s="817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18"/>
      <c r="C50" s="819"/>
      <c r="D50" s="820"/>
      <c r="E50" s="25" t="s">
        <v>80</v>
      </c>
      <c r="F50" s="25" t="s">
        <v>81</v>
      </c>
      <c r="G50" s="818"/>
      <c r="H50" s="819"/>
      <c r="I50" s="82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8" thickBot="1">
      <c r="B51" s="821" t="s">
        <v>82</v>
      </c>
      <c r="C51" s="822"/>
      <c r="D51" s="823"/>
      <c r="E51" s="821" t="s">
        <v>83</v>
      </c>
      <c r="F51" s="823"/>
      <c r="G51" s="821" t="s">
        <v>84</v>
      </c>
      <c r="H51" s="822"/>
      <c r="I51" s="823"/>
      <c r="J51" s="821" t="s">
        <v>85</v>
      </c>
      <c r="K51" s="823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8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5" t="s">
        <v>519</v>
      </c>
      <c r="C54" s="816"/>
      <c r="D54" s="816"/>
      <c r="E54" s="816"/>
      <c r="F54" s="816"/>
      <c r="G54" s="816"/>
      <c r="H54" s="816"/>
      <c r="I54" s="816"/>
      <c r="J54" s="816"/>
      <c r="K54" s="817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5"/>
      <c r="C55" s="816"/>
      <c r="D55" s="816"/>
      <c r="E55" s="816"/>
      <c r="F55" s="816"/>
      <c r="G55" s="816"/>
      <c r="H55" s="816"/>
      <c r="I55" s="816"/>
      <c r="J55" s="816"/>
      <c r="K55" s="817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18"/>
      <c r="C56" s="819"/>
      <c r="D56" s="820"/>
      <c r="E56" s="25" t="s">
        <v>80</v>
      </c>
      <c r="F56" s="25" t="s">
        <v>81</v>
      </c>
      <c r="G56" s="818"/>
      <c r="H56" s="819"/>
      <c r="I56" s="82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8" thickBot="1">
      <c r="B57" s="821" t="s">
        <v>82</v>
      </c>
      <c r="C57" s="822"/>
      <c r="D57" s="823"/>
      <c r="E57" s="821" t="s">
        <v>83</v>
      </c>
      <c r="F57" s="823"/>
      <c r="G57" s="821" t="s">
        <v>84</v>
      </c>
      <c r="H57" s="822"/>
      <c r="I57" s="823"/>
      <c r="J57" s="821" t="s">
        <v>85</v>
      </c>
      <c r="K57" s="823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8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5" t="s">
        <v>535</v>
      </c>
      <c r="C60" s="816"/>
      <c r="D60" s="816"/>
      <c r="E60" s="816"/>
      <c r="F60" s="816"/>
      <c r="G60" s="816"/>
      <c r="H60" s="816"/>
      <c r="I60" s="816"/>
      <c r="J60" s="816"/>
      <c r="K60" s="817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5"/>
      <c r="C61" s="816"/>
      <c r="D61" s="816"/>
      <c r="E61" s="816"/>
      <c r="F61" s="816"/>
      <c r="G61" s="816"/>
      <c r="H61" s="816"/>
      <c r="I61" s="816"/>
      <c r="J61" s="816"/>
      <c r="K61" s="817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18"/>
      <c r="C62" s="819"/>
      <c r="D62" s="820"/>
      <c r="E62" s="25" t="s">
        <v>80</v>
      </c>
      <c r="F62" s="25" t="s">
        <v>81</v>
      </c>
      <c r="G62" s="818"/>
      <c r="H62" s="819"/>
      <c r="I62" s="82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8" thickBot="1">
      <c r="B63" s="821" t="s">
        <v>82</v>
      </c>
      <c r="C63" s="822"/>
      <c r="D63" s="823"/>
      <c r="E63" s="821" t="s">
        <v>83</v>
      </c>
      <c r="F63" s="823"/>
      <c r="G63" s="821" t="s">
        <v>84</v>
      </c>
      <c r="H63" s="822"/>
      <c r="I63" s="823"/>
      <c r="J63" s="821" t="s">
        <v>85</v>
      </c>
      <c r="K63" s="823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8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tabColor rgb="FF92D050"/>
  </sheetPr>
  <dimension ref="B3:L16"/>
  <sheetViews>
    <sheetView showGridLines="0" workbookViewId="0">
      <selection activeCell="C7" sqref="C7"/>
    </sheetView>
  </sheetViews>
  <sheetFormatPr baseColWidth="10" defaultColWidth="8.88671875" defaultRowHeight="13.2"/>
  <cols>
    <col min="1" max="1" width="2.88671875" customWidth="1"/>
    <col min="2" max="2" width="15" customWidth="1"/>
    <col min="3" max="6" width="9.109375" customWidth="1"/>
    <col min="7" max="7" width="2.6640625" customWidth="1"/>
    <col min="8" max="8" width="15.441406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29" t="s">
        <v>231</v>
      </c>
      <c r="C5" s="830"/>
      <c r="D5" s="830"/>
      <c r="E5" s="830"/>
      <c r="F5" s="830"/>
      <c r="H5" s="830" t="s">
        <v>232</v>
      </c>
      <c r="I5" s="830"/>
      <c r="J5" s="830"/>
      <c r="K5" s="830"/>
      <c r="L5" s="831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baseColWidth="10" defaultColWidth="8.88671875" defaultRowHeight="13.2"/>
  <cols>
    <col min="1" max="1" width="5.109375" customWidth="1"/>
    <col min="2" max="3" width="9.109375" customWidth="1"/>
    <col min="4" max="4" width="16.6640625" customWidth="1"/>
    <col min="5" max="5" width="70.554687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6.4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Mechanical Joints</vt:lpstr>
      <vt:lpstr>O-ring Sealant</vt:lpstr>
      <vt:lpstr>Nozzle Parameters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'Data and Kn'!Área_de_impresión</vt:lpstr>
      <vt:lpstr>Output!Área_de_impresión</vt:lpstr>
      <vt:lpstr>Performance!Área_de_impresión</vt:lpstr>
      <vt:lpstr>Pressure!Área_de_impresión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DIEGO RUBEN RODRIGUEZ AGUILERA</cp:lastModifiedBy>
  <cp:lastPrinted>2013-12-11T16:19:33Z</cp:lastPrinted>
  <dcterms:created xsi:type="dcterms:W3CDTF">1999-11-21T17:16:22Z</dcterms:created>
  <dcterms:modified xsi:type="dcterms:W3CDTF">2025-05-29T09:39:22Z</dcterms:modified>
</cp:coreProperties>
</file>