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Lucia V1 rev3\"/>
    </mc:Choice>
  </mc:AlternateContent>
  <xr:revisionPtr revIDLastSave="0" documentId="13_ncr:1_{748797DB-4EA2-4AD3-B41A-E824C07A12C1}" xr6:coauthVersionLast="47" xr6:coauthVersionMax="47" xr10:uidLastSave="{00000000-0000-0000-0000-000000000000}"/>
  <bookViews>
    <workbookView xWindow="-110" yWindow="-110" windowWidth="19420" windowHeight="11500" tabRatio="832" firstSheet="8" activeTab="8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19" l="1"/>
  <c r="F34" i="19"/>
  <c r="K203" i="15"/>
  <c r="J60" i="19"/>
  <c r="J62" i="19"/>
  <c r="K30" i="19"/>
  <c r="C39" i="19"/>
  <c r="M25" i="15"/>
  <c r="L26" i="19"/>
  <c r="L25" i="19"/>
  <c r="J61" i="19" s="1"/>
  <c r="U151" i="15" l="1"/>
  <c r="O151" i="15"/>
  <c r="M60" i="15"/>
  <c r="G15" i="19" l="1"/>
  <c r="C28" i="19"/>
  <c r="C60" i="19" s="1"/>
  <c r="D24" i="19"/>
  <c r="C27" i="19" l="1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 s="1"/>
  <c r="L28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5" i="15"/>
  <c r="Q206" i="15"/>
  <c r="Q204" i="15"/>
  <c r="P205" i="15"/>
  <c r="P206" i="15"/>
  <c r="P20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U56" i="7" l="1"/>
  <c r="S72" i="16"/>
  <c r="F29" i="3"/>
  <c r="F30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4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AI890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5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Q49" i="15"/>
  <c r="Q50" i="15" s="1"/>
  <c r="C15" i="16"/>
  <c r="C41" i="16" s="1"/>
  <c r="N45" i="7"/>
  <c r="M46" i="7"/>
  <c r="O45" i="7"/>
  <c r="AI867" i="3"/>
  <c r="AI875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65" i="3" l="1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C9" i="15" l="1"/>
  <c r="K45" i="2"/>
  <c r="P21" i="7"/>
  <c r="S28" i="3"/>
  <c r="T28" i="3" s="1"/>
  <c r="Z28" i="3" s="1"/>
  <c r="AA28" i="3" s="1"/>
  <c r="AB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B18" i="15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C705" i="16" l="1"/>
  <c r="C655" i="16"/>
  <c r="C459" i="16"/>
  <c r="C591" i="16"/>
  <c r="C619" i="16"/>
  <c r="C100" i="16"/>
  <c r="C466" i="16"/>
  <c r="C417" i="16"/>
  <c r="I75" i="16"/>
  <c r="I76" i="16" s="1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O656" i="16" l="1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M48" i="15"/>
  <c r="M49" i="15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 l="1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78" i="16" l="1"/>
  <c r="L79" i="16"/>
  <c r="Q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I100" i="16" l="1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I115" i="16" l="1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I116" i="16" l="1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I126" i="16" l="1"/>
  <c r="J127" i="16" s="1"/>
  <c r="P125" i="16"/>
  <c r="Q125" i="16"/>
  <c r="R126" i="16" s="1"/>
  <c r="S127" i="16" s="1"/>
  <c r="T128" i="16" s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Q127" i="16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Q157" i="16"/>
  <c r="R158" i="16" s="1"/>
  <c r="S159" i="16" s="1"/>
  <c r="T160" i="16" s="1"/>
  <c r="P157" i="16"/>
  <c r="K160" i="16"/>
  <c r="L161" i="16" s="1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P159" i="16"/>
  <c r="Q159" i="16"/>
  <c r="R160" i="16" s="1"/>
  <c r="S161" i="16" s="1"/>
  <c r="T162" i="16" s="1"/>
  <c r="F160" i="16"/>
  <c r="K162" i="16"/>
  <c r="L163" i="16" s="1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F171" i="16"/>
  <c r="P170" i="16"/>
  <c r="Q170" i="16"/>
  <c r="R171" i="16" s="1"/>
  <c r="S172" i="16" s="1"/>
  <c r="T173" i="16" s="1"/>
  <c r="K173" i="16"/>
  <c r="L174" i="16" s="1"/>
  <c r="G171" i="16"/>
  <c r="H172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I172" i="16" l="1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Q179" i="16"/>
  <c r="R180" i="16" s="1"/>
  <c r="S181" i="16" s="1"/>
  <c r="T182" i="16" s="1"/>
  <c r="P179" i="16"/>
  <c r="K182" i="16"/>
  <c r="L183" i="16" s="1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H188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I188" i="16" l="1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G208" i="16"/>
  <c r="Q206" i="16"/>
  <c r="R207" i="16" s="1"/>
  <c r="S208" i="16" s="1"/>
  <c r="T209" i="16" s="1"/>
  <c r="P206" i="16"/>
  <c r="D207" i="16"/>
  <c r="E207" i="16"/>
  <c r="F208" i="16" s="1"/>
  <c r="G209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I208" i="16" l="1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H211" i="16" s="1"/>
  <c r="I212" i="16" s="1"/>
  <c r="J213" i="16" s="1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L214" i="16" l="1"/>
  <c r="K214" i="16"/>
  <c r="L215" i="16" s="1"/>
  <c r="G211" i="16"/>
  <c r="H212" i="16" s="1"/>
  <c r="I213" i="16" s="1"/>
  <c r="J214" i="16" s="1"/>
  <c r="K215" i="16" s="1"/>
  <c r="L216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G212" i="16" l="1"/>
  <c r="H213" i="16" s="1"/>
  <c r="I214" i="16" s="1"/>
  <c r="J215" i="16" s="1"/>
  <c r="K216" i="16" s="1"/>
  <c r="L217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G213" i="16" l="1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H222" i="16"/>
  <c r="I223" i="16" s="1"/>
  <c r="J224" i="16" s="1"/>
  <c r="K225" i="16" s="1"/>
  <c r="L226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G223" i="16" l="1"/>
  <c r="H224" i="16" s="1"/>
  <c r="I225" i="16" s="1"/>
  <c r="J226" i="16" s="1"/>
  <c r="K227" i="16" s="1"/>
  <c r="L228" i="16" s="1"/>
  <c r="G222" i="16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36" i="19" l="1"/>
  <c r="Z17" i="11"/>
  <c r="Y17" i="11"/>
  <c r="Y23" i="11" s="1"/>
  <c r="J910" i="4"/>
  <c r="C15" i="4"/>
  <c r="K909" i="4"/>
  <c r="M909" i="4"/>
  <c r="J63" i="19" l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<sst xmlns="http://schemas.openxmlformats.org/spreadsheetml/2006/main" count="2100" uniqueCount="1228">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</sst>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8000"/>
        <c:axId val="-1657402896"/>
      </c:scatterChart>
      <c:valAx>
        <c:axId val="-165739800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896"/>
        <c:crosses val="autoZero"/>
        <c:crossBetween val="midCat"/>
      </c:valAx>
      <c:valAx>
        <c:axId val="-165740289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8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5824"/>
        <c:axId val="-1657408880"/>
      </c:scatterChart>
      <c:valAx>
        <c:axId val="-16573958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57408880"/>
        <c:crosses val="autoZero"/>
        <c:crossBetween val="midCat"/>
      </c:valAx>
      <c:valAx>
        <c:axId val="-165740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5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57400720"/>
        <c:axId val="-165739745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57407248"/>
        <c:axId val="-1657402352"/>
      </c:lineChart>
      <c:catAx>
        <c:axId val="-165740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352"/>
        <c:crosses val="autoZero"/>
        <c:auto val="1"/>
        <c:lblAlgn val="ctr"/>
        <c:lblOffset val="100"/>
        <c:tickMarkSkip val="1"/>
        <c:noMultiLvlLbl val="0"/>
      </c:catAx>
      <c:valAx>
        <c:axId val="-16574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407248"/>
        <c:crosses val="autoZero"/>
        <c:crossBetween val="between"/>
      </c:valAx>
      <c:catAx>
        <c:axId val="-165740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657397456"/>
        <c:crosses val="autoZero"/>
        <c:auto val="1"/>
        <c:lblAlgn val="ctr"/>
        <c:lblOffset val="100"/>
        <c:noMultiLvlLbl val="0"/>
      </c:catAx>
      <c:valAx>
        <c:axId val="-16573974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65740072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6368"/>
        <c:axId val="-1997927280"/>
      </c:scatterChart>
      <c:valAx>
        <c:axId val="-165739636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97927280"/>
        <c:crosses val="autoZero"/>
        <c:crossBetween val="midCat"/>
      </c:valAx>
      <c:valAx>
        <c:axId val="-19979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63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B2D244E8-1348-4C94-963E-B3A13081F0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BA4B4F0C-1E33-4469-935F-6FC88E9F61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34D0B44E-E8D8-477D-B226-67667C38E2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4AFD58B-F944-4AAB-93DC-2BD7AD1066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1B0573-CA5B-4E52-8252-17624EA2D0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3B-48BC-88AB-19C3A703B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62EC30-9A2C-4E42-B554-CA2338E331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3B-48BC-88AB-19C3A703B1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CD81CCE-072A-49D7-95E7-8492D520925F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3DE55622-CECF-4D10-B47A-EEBDB7BF89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82A2E25-8FD2-4969-8DB5-459EB257BB4C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10DB834E-0EF6-4FD3-B9A3-43E1FF67C665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D2F3AEC8-333A-4897-8B9A-4499B0571D8E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7922384"/>
        <c:axId val="-1645392880"/>
      </c:scatterChart>
      <c:valAx>
        <c:axId val="-199792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92880"/>
        <c:crosses val="autoZero"/>
        <c:crossBetween val="midCat"/>
      </c:valAx>
      <c:valAx>
        <c:axId val="-164539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99792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944"/>
        <c:axId val="-16453999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3840"/>
        <c:axId val="-1645377104"/>
      </c:scatterChart>
      <c:valAx>
        <c:axId val="-1645368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9952"/>
        <c:crosses val="autoZero"/>
        <c:crossBetween val="midCat"/>
        <c:majorUnit val="2"/>
      </c:valAx>
      <c:valAx>
        <c:axId val="-16453999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944"/>
        <c:crosses val="autoZero"/>
        <c:crossBetween val="midCat"/>
      </c:valAx>
      <c:valAx>
        <c:axId val="-16453738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7104"/>
        <c:crosses val="autoZero"/>
        <c:crossBetween val="midCat"/>
      </c:valAx>
      <c:valAx>
        <c:axId val="-164537710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84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389.80098072161553</c:v>
                </c:pt>
                <c:pt idx="1">
                  <c:v>349.84157010244013</c:v>
                </c:pt>
                <c:pt idx="2">
                  <c:v>324.29506504015455</c:v>
                </c:pt>
                <c:pt idx="3">
                  <c:v>310.73250981300282</c:v>
                </c:pt>
                <c:pt idx="4">
                  <c:v>306.57293196597738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440.87215497251634</c:v>
                </c:pt>
                <c:pt idx="1">
                  <c:v>400.88407832384701</c:v>
                </c:pt>
                <c:pt idx="2">
                  <c:v>372.281834355179</c:v>
                </c:pt>
                <c:pt idx="3">
                  <c:v>355.14182079620895</c:v>
                </c:pt>
                <c:pt idx="4">
                  <c:v>349.4316873655531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482.31497231247465</c:v>
                </c:pt>
                <c:pt idx="1">
                  <c:v>443.60105400779707</c:v>
                </c:pt>
                <c:pt idx="2">
                  <c:v>415.7089933105172</c:v>
                </c:pt>
                <c:pt idx="3">
                  <c:v>398.87650913969685</c:v>
                </c:pt>
                <c:pt idx="4">
                  <c:v>393.24004189539585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808"/>
        <c:axId val="-1645390160"/>
      </c:scatterChart>
      <c:valAx>
        <c:axId val="-16453858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0160"/>
        <c:crosses val="autoZero"/>
        <c:crossBetween val="midCat"/>
      </c:valAx>
      <c:valAx>
        <c:axId val="-164539016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8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929.48044326565866</c:v>
                </c:pt>
                <c:pt idx="1">
                  <c:v>315.32675984996888</c:v>
                </c:pt>
                <c:pt idx="2">
                  <c:v>298.27533526440465</c:v>
                </c:pt>
                <c:pt idx="3">
                  <c:v>298.00290018124588</c:v>
                </c:pt>
                <c:pt idx="4">
                  <c:v>298.00000698227444</c:v>
                </c:pt>
                <c:pt idx="5">
                  <c:v>298.00000144817943</c:v>
                </c:pt>
                <c:pt idx="6">
                  <c:v>298.00000025471854</c:v>
                </c:pt>
                <c:pt idx="7">
                  <c:v>298.00000003722374</c:v>
                </c:pt>
                <c:pt idx="8">
                  <c:v>298.00000000842039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1400.3227241943746</c:v>
                </c:pt>
                <c:pt idx="1">
                  <c:v>433.82801265226698</c:v>
                </c:pt>
                <c:pt idx="2">
                  <c:v>307.92149381528759</c:v>
                </c:pt>
                <c:pt idx="3">
                  <c:v>298.5093247138031</c:v>
                </c:pt>
                <c:pt idx="4">
                  <c:v>298.0048707425438</c:v>
                </c:pt>
                <c:pt idx="5">
                  <c:v>298.00250178969895</c:v>
                </c:pt>
                <c:pt idx="6">
                  <c:v>298.00128076047685</c:v>
                </c:pt>
                <c:pt idx="7">
                  <c:v>298.00071215012707</c:v>
                </c:pt>
                <c:pt idx="8">
                  <c:v>298.00054756437049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1437.9818752356716</c:v>
                </c:pt>
                <c:pt idx="1">
                  <c:v>478.30596144745454</c:v>
                </c:pt>
                <c:pt idx="2">
                  <c:v>315.01710023252048</c:v>
                </c:pt>
                <c:pt idx="3">
                  <c:v>299.13197706432885</c:v>
                </c:pt>
                <c:pt idx="4">
                  <c:v>298.01332842589835</c:v>
                </c:pt>
                <c:pt idx="5">
                  <c:v>298.00753407587285</c:v>
                </c:pt>
                <c:pt idx="6">
                  <c:v>298.00431130985169</c:v>
                </c:pt>
                <c:pt idx="7">
                  <c:v>298.00270979498868</c:v>
                </c:pt>
                <c:pt idx="8">
                  <c:v>298.00222777407441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5056"/>
        <c:axId val="-1645391792"/>
      </c:scatterChart>
      <c:valAx>
        <c:axId val="-16453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1792"/>
        <c:crosses val="autoZero"/>
        <c:crossBetween val="midCat"/>
      </c:valAx>
      <c:valAx>
        <c:axId val="-164539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950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4176"/>
        <c:axId val="-1645376560"/>
      </c:scatterChart>
      <c:valAx>
        <c:axId val="-16453841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6560"/>
        <c:crosses val="autoZero"/>
        <c:crossBetween val="midCat"/>
      </c:valAx>
      <c:valAx>
        <c:axId val="-164537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4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1248"/>
        <c:axId val="-1645380912"/>
      </c:scatterChart>
      <c:valAx>
        <c:axId val="-16453912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0912"/>
        <c:crosses val="autoZero"/>
        <c:crossBetween val="midCat"/>
      </c:valAx>
      <c:valAx>
        <c:axId val="-1645380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12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0704"/>
        <c:axId val="-1645373296"/>
      </c:scatterChart>
      <c:valAx>
        <c:axId val="-164539070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296"/>
        <c:crosses val="autoZero"/>
        <c:crossBetween val="midCat"/>
      </c:valAx>
      <c:valAx>
        <c:axId val="-16453732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07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864"/>
        <c:axId val="-1645386896"/>
      </c:scatterChart>
      <c:valAx>
        <c:axId val="-164539886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896"/>
        <c:crosses val="autoZero"/>
        <c:crossBetween val="midCat"/>
      </c:valAx>
      <c:valAx>
        <c:axId val="-16453868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6016"/>
        <c:axId val="-1645374928"/>
      </c:scatterChart>
      <c:valAx>
        <c:axId val="-164537601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-1645374928"/>
        <c:crosses val="autoZero"/>
        <c:crossBetween val="midCat"/>
      </c:valAx>
      <c:valAx>
        <c:axId val="-1645374928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-164537601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9616"/>
        <c:axId val="-164538907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2000"/>
        <c:axId val="-1645375472"/>
      </c:lineChart>
      <c:catAx>
        <c:axId val="-164538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072"/>
        <c:crosses val="autoZero"/>
        <c:auto val="1"/>
        <c:lblAlgn val="ctr"/>
        <c:lblOffset val="100"/>
        <c:noMultiLvlLbl val="0"/>
      </c:catAx>
      <c:valAx>
        <c:axId val="-164538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616"/>
        <c:crosses val="autoZero"/>
        <c:crossBetween val="between"/>
      </c:valAx>
      <c:valAx>
        <c:axId val="-16453754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2000"/>
        <c:crosses val="max"/>
        <c:crossBetween val="between"/>
      </c:valAx>
      <c:catAx>
        <c:axId val="-16453820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5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1120"/>
        <c:axId val="-164537438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2208"/>
        <c:axId val="-1645388528"/>
      </c:lineChart>
      <c:catAx>
        <c:axId val="-16453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4384"/>
        <c:crosses val="autoZero"/>
        <c:auto val="1"/>
        <c:lblAlgn val="ctr"/>
        <c:lblOffset val="100"/>
        <c:noMultiLvlLbl val="0"/>
      </c:catAx>
      <c:valAx>
        <c:axId val="-16453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1120"/>
        <c:crosses val="autoZero"/>
        <c:crossBetween val="between"/>
      </c:valAx>
      <c:valAx>
        <c:axId val="-16453885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2208"/>
        <c:crosses val="max"/>
        <c:crossBetween val="between"/>
      </c:valAx>
      <c:catAx>
        <c:axId val="-164537220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4538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6352"/>
        <c:axId val="-1645367856"/>
      </c:scatterChart>
      <c:valAx>
        <c:axId val="-16453863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7856"/>
        <c:crosses val="autoZero"/>
        <c:crossBetween val="midCat"/>
        <c:majorUnit val="100"/>
      </c:valAx>
      <c:valAx>
        <c:axId val="-164536785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2752"/>
        <c:axId val="-1645396688"/>
      </c:scatterChart>
      <c:valAx>
        <c:axId val="-16453727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6688"/>
        <c:crosses val="autoZero"/>
        <c:crossBetween val="midCat"/>
        <c:majorUnit val="100"/>
      </c:valAx>
      <c:valAx>
        <c:axId val="-16453966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2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9280"/>
        <c:axId val="-1645387984"/>
      </c:scatterChart>
      <c:valAx>
        <c:axId val="-164537928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984"/>
        <c:crosses val="autoZero"/>
        <c:crossBetween val="midCat"/>
        <c:majorUnit val="100"/>
      </c:valAx>
      <c:valAx>
        <c:axId val="-164538798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9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0576"/>
        <c:axId val="-1645378736"/>
      </c:scatterChart>
      <c:valAx>
        <c:axId val="-164537057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8736"/>
        <c:crosses val="autoZero"/>
        <c:crossBetween val="midCat"/>
        <c:majorUnit val="100"/>
      </c:valAx>
      <c:valAx>
        <c:axId val="-164537873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264"/>
        <c:axId val="-1645371664"/>
      </c:scatterChart>
      <c:valAx>
        <c:axId val="-164538526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1664"/>
        <c:crosses val="autoZero"/>
        <c:crossBetween val="midCat"/>
      </c:valAx>
      <c:valAx>
        <c:axId val="-164537166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52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400"/>
        <c:axId val="-1645383088"/>
      </c:scatterChart>
      <c:valAx>
        <c:axId val="-164536840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3088"/>
        <c:crosses val="autoZero"/>
        <c:crossBetween val="midCat"/>
      </c:valAx>
      <c:valAx>
        <c:axId val="-16453830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2544"/>
        <c:axId val="-1645387440"/>
      </c:scatterChart>
      <c:valAx>
        <c:axId val="-164538254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440"/>
        <c:crosses val="autoZero"/>
        <c:crossBetween val="midCat"/>
      </c:valAx>
      <c:valAx>
        <c:axId val="-16453874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25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320"/>
        <c:axId val="-1645370032"/>
      </c:scatterChart>
      <c:valAx>
        <c:axId val="-1645398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032"/>
        <c:crosses val="autoZero"/>
        <c:crossBetween val="midCat"/>
        <c:majorUnit val="2"/>
      </c:valAx>
      <c:valAx>
        <c:axId val="-164537003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187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13106" y="27320966"/>
          <a:ext cx="5658857" cy="2663701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2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188</xdr:row>
      <xdr:rowOff>129540</xdr:rowOff>
    </xdr:from>
    <xdr:to>
      <xdr:col>15</xdr:col>
      <xdr:colOff>269631</xdr:colOff>
      <xdr:row>196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189911"/>
          <a:ext cx="6152272" cy="3659772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0176" y="3423472"/>
          <a:ext cx="526229" cy="25265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36354" y="3401060"/>
          <a:ext cx="527957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6"/>
  <sheetViews>
    <sheetView topLeftCell="A177" zoomScale="77" zoomScaleNormal="85" workbookViewId="0">
      <selection activeCell="K204" sqref="K204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704</v>
      </c>
      <c r="F1" t="str">
        <f>F3&amp; " MPa MEOP"</f>
        <v>5 MPa MEOP</v>
      </c>
    </row>
    <row r="2" spans="1:21" ht="13">
      <c r="B2" t="s">
        <v>667</v>
      </c>
      <c r="C2">
        <f>etanoz</f>
        <v>0.75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20" t="s">
        <v>1034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1038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1035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1036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6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1042</v>
      </c>
      <c r="R7" s="767" t="s">
        <v>651</v>
      </c>
      <c r="S7" s="767" t="s">
        <v>1037</v>
      </c>
      <c r="T7" s="8"/>
    </row>
    <row r="8" spans="1:21" ht="13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1191</v>
      </c>
      <c r="J11" s="789" t="s">
        <v>1192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1046</v>
      </c>
      <c r="D22" s="8" t="s">
        <v>1047</v>
      </c>
      <c r="F22" s="8" t="s">
        <v>1048</v>
      </c>
      <c r="L22" t="s">
        <v>683</v>
      </c>
      <c r="M22">
        <v>3</v>
      </c>
      <c r="N22" t="s">
        <v>104</v>
      </c>
      <c r="R22" s="789" t="s">
        <v>1112</v>
      </c>
      <c r="S22" s="789" t="s">
        <v>1113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14</v>
      </c>
      <c r="N23" t="s">
        <v>64</v>
      </c>
      <c r="P23" s="440" t="s">
        <v>698</v>
      </c>
      <c r="R23">
        <v>189</v>
      </c>
      <c r="S23" s="40">
        <f>T25-R23</f>
        <v>48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682</v>
      </c>
      <c r="M24" s="442">
        <f>M22*9.81*M23</f>
        <v>412.02</v>
      </c>
      <c r="N24" t="s">
        <v>11</v>
      </c>
      <c r="P24" s="8" t="s">
        <v>693</v>
      </c>
      <c r="R24">
        <v>2</v>
      </c>
      <c r="S24" s="8" t="s">
        <v>2</v>
      </c>
      <c r="T24" s="8" t="s">
        <v>695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9" t="s">
        <v>1225</v>
      </c>
      <c r="M25">
        <f>M24/9.81</f>
        <v>41.999999999999993</v>
      </c>
      <c r="N25" s="789" t="s">
        <v>104</v>
      </c>
      <c r="P25" s="435" t="s">
        <v>696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7" t="s">
        <v>697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0.4</v>
      </c>
      <c r="N27" t="s">
        <v>587</v>
      </c>
      <c r="P27" s="8" t="s">
        <v>692</v>
      </c>
      <c r="R27">
        <f>((PI()*R26^2)/4)*R25</f>
        <v>179467.76550457333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685</v>
      </c>
      <c r="R28">
        <f>R27/10^9</f>
        <v>1.7946776550457333E-4</v>
      </c>
      <c r="S28" s="789" t="s">
        <v>1040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1033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20" t="s">
        <v>1087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686</v>
      </c>
      <c r="T31" s="789" t="s">
        <v>1086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14870.913930929628</v>
      </c>
      <c r="N33" s="789" t="s">
        <v>686</v>
      </c>
      <c r="T33" s="789" t="s">
        <v>1085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 ht="13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81">
        <v>31.08</v>
      </c>
      <c r="N35" t="s">
        <v>2</v>
      </c>
      <c r="O35" s="769" t="s">
        <v>694</v>
      </c>
      <c r="T35" s="789" t="s">
        <v>1084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2">
        <f>M35-2*M30*M27</f>
        <v>20.038159595240533</v>
      </c>
      <c r="N36" t="s">
        <v>2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3">
        <f>0.5*(3*M35+M36)</f>
        <v>56.639079797620262</v>
      </c>
      <c r="N37" t="s">
        <v>2</v>
      </c>
      <c r="P37" s="440" t="s">
        <v>699</v>
      </c>
      <c r="R37" s="789" t="s">
        <v>1112</v>
      </c>
      <c r="S37" s="789" t="s">
        <v>1113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1045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793</v>
      </c>
      <c r="M39">
        <v>0</v>
      </c>
      <c r="P39" s="8" t="s">
        <v>693</v>
      </c>
      <c r="R39">
        <v>2</v>
      </c>
      <c r="S39" s="8" t="s">
        <v>2</v>
      </c>
      <c r="T39" s="8" t="s">
        <v>695</v>
      </c>
    </row>
    <row r="40" spans="2:22">
      <c r="L40" t="s">
        <v>659</v>
      </c>
      <c r="M40" s="40">
        <f>0.5*PI()*(M35^2-M36^2)+PI()*M37*M36</f>
        <v>4452.1463575022317</v>
      </c>
      <c r="N40" t="s">
        <v>686</v>
      </c>
      <c r="P40" s="435" t="s">
        <v>696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4595.7826120016216</v>
      </c>
      <c r="N41" t="s">
        <v>686</v>
      </c>
      <c r="P41" s="437" t="s">
        <v>697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792</v>
      </c>
      <c r="M42" s="40">
        <f>M40</f>
        <v>4452.1463575022317</v>
      </c>
      <c r="N42" t="s">
        <v>686</v>
      </c>
      <c r="P42" s="8" t="s">
        <v>692</v>
      </c>
      <c r="R42">
        <f>((PI()*R41^2)/4)*R40</f>
        <v>179467.76550457333</v>
      </c>
      <c r="S42" s="8" t="s">
        <v>686</v>
      </c>
      <c r="T42" s="40"/>
    </row>
    <row r="43" spans="2:22">
      <c r="R43">
        <f>R42/10^9</f>
        <v>1.7946776550457333E-4</v>
      </c>
      <c r="S43" s="789" t="s">
        <v>1040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661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662</v>
      </c>
      <c r="M46" s="40">
        <f>M36+2*M44</f>
        <v>25.559079797620264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663</v>
      </c>
      <c r="M48" s="433">
        <f>$M$33/M40</f>
        <v>3.3401673567785837</v>
      </c>
      <c r="N48" s="40">
        <f>ROUNDUP(M48,0)</f>
        <v>4</v>
      </c>
      <c r="O48" s="8" t="s">
        <v>698</v>
      </c>
      <c r="Q48" s="8" t="s">
        <v>1043</v>
      </c>
      <c r="S48">
        <f>Q50*(J6*1000)*N48</f>
        <v>0.18972068966534764</v>
      </c>
      <c r="T48" s="8" t="s">
        <v>104</v>
      </c>
    </row>
    <row r="49" spans="2:24" ht="13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699</v>
      </c>
      <c r="Q49">
        <f>((PI()/4)*(M35*M35-M36*M36))*M37</f>
        <v>25108.614301925307</v>
      </c>
      <c r="R49" s="8" t="s">
        <v>1039</v>
      </c>
      <c r="S49">
        <f>S48*1000</f>
        <v>189.72068966534763</v>
      </c>
      <c r="T49" s="8" t="s">
        <v>1041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700</v>
      </c>
      <c r="M50">
        <f>N48*M40</f>
        <v>17808.585430008927</v>
      </c>
      <c r="Q50">
        <f>Q49*(1*10^-9)</f>
        <v>2.5108614301925308E-5</v>
      </c>
      <c r="R50" s="8" t="s">
        <v>1040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701</v>
      </c>
      <c r="M52" s="9">
        <f>M51/M31</f>
        <v>264.87766625475746</v>
      </c>
      <c r="N52" s="8" t="s">
        <v>703</v>
      </c>
      <c r="Q52" s="8" t="s">
        <v>1044</v>
      </c>
      <c r="S52">
        <f>Q50*(J6*1000)*M48</f>
        <v>0.15842471363142854</v>
      </c>
      <c r="T52" s="8" t="s">
        <v>104</v>
      </c>
    </row>
    <row r="53" spans="2:24">
      <c r="L53" s="8" t="s">
        <v>702</v>
      </c>
      <c r="Q53">
        <f>((PI()/4)*(M35*M35-M36*M36))*M37</f>
        <v>25108.614301925307</v>
      </c>
      <c r="R53" s="8" t="s">
        <v>1039</v>
      </c>
      <c r="S53">
        <f>S52*1000</f>
        <v>158.42471363142855</v>
      </c>
      <c r="T53" s="8" t="s">
        <v>1041</v>
      </c>
    </row>
    <row r="54" spans="2:24">
      <c r="Q54">
        <f>Q53*(1*10^-9)</f>
        <v>2.5108614301925308E-5</v>
      </c>
      <c r="R54" s="8" t="s">
        <v>1040</v>
      </c>
    </row>
    <row r="56" spans="2:24" ht="13.5" thickBot="1">
      <c r="L56" s="779" t="s">
        <v>1075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1078</v>
      </c>
    </row>
    <row r="58" spans="2:24">
      <c r="L58" s="415" t="s">
        <v>1049</v>
      </c>
      <c r="N58">
        <f>PI()*M60^2*(1/4)</f>
        <v>966.51600642514586</v>
      </c>
      <c r="O58" s="415" t="s">
        <v>1074</v>
      </c>
    </row>
    <row r="59" spans="2:24" ht="13">
      <c r="L59" s="8" t="s">
        <v>1050</v>
      </c>
      <c r="M59">
        <v>42.2</v>
      </c>
      <c r="N59" s="8" t="s">
        <v>2</v>
      </c>
      <c r="O59" s="8" t="s">
        <v>1050</v>
      </c>
      <c r="P59">
        <f>M60</f>
        <v>35.080000000000005</v>
      </c>
      <c r="Q59" s="8" t="s">
        <v>2</v>
      </c>
      <c r="R59" s="788" t="s">
        <v>1079</v>
      </c>
      <c r="U59" t="s">
        <v>1067</v>
      </c>
    </row>
    <row r="60" spans="2:24" ht="13" thickBot="1">
      <c r="L60" s="8" t="s">
        <v>1073</v>
      </c>
      <c r="M60">
        <f>M59-M61*2</f>
        <v>35.080000000000005</v>
      </c>
      <c r="N60" s="8" t="s">
        <v>2</v>
      </c>
      <c r="O60" s="8" t="s">
        <v>1073</v>
      </c>
      <c r="P60">
        <f>+P59-P61*2</f>
        <v>31.080000000000005</v>
      </c>
      <c r="Q60" s="8" t="s">
        <v>2</v>
      </c>
    </row>
    <row r="61" spans="2:24" ht="13" thickBot="1">
      <c r="L61" s="8" t="s">
        <v>956</v>
      </c>
      <c r="M61">
        <v>3.56</v>
      </c>
      <c r="N61" s="8" t="s">
        <v>2</v>
      </c>
      <c r="O61" s="784" t="s">
        <v>956</v>
      </c>
      <c r="P61" s="758">
        <v>2</v>
      </c>
      <c r="Q61" s="785" t="s">
        <v>2</v>
      </c>
    </row>
    <row r="62" spans="2:24">
      <c r="L62" s="8" t="s">
        <v>1051</v>
      </c>
      <c r="M62">
        <v>5</v>
      </c>
      <c r="O62" s="8" t="s">
        <v>1051</v>
      </c>
    </row>
    <row r="63" spans="2:24">
      <c r="U63" s="731" t="s">
        <v>974</v>
      </c>
      <c r="V63" s="730"/>
    </row>
    <row r="64" spans="2:24">
      <c r="L64" s="415" t="s">
        <v>1052</v>
      </c>
      <c r="O64" s="415" t="s">
        <v>1070</v>
      </c>
      <c r="U64" s="731"/>
      <c r="V64" s="730"/>
      <c r="W64" s="737"/>
      <c r="X64" s="738"/>
    </row>
    <row r="65" spans="2:24">
      <c r="L65" s="722" t="s">
        <v>961</v>
      </c>
      <c r="M65">
        <v>240</v>
      </c>
      <c r="N65" s="8" t="s">
        <v>87</v>
      </c>
      <c r="O65" s="722" t="s">
        <v>961</v>
      </c>
      <c r="P65">
        <f>M65*S66</f>
        <v>144</v>
      </c>
      <c r="Q65" s="8" t="s">
        <v>87</v>
      </c>
      <c r="R65" s="8" t="s">
        <v>1069</v>
      </c>
      <c r="S65">
        <v>500</v>
      </c>
      <c r="T65" s="8" t="s">
        <v>798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963</v>
      </c>
      <c r="M66">
        <v>415</v>
      </c>
      <c r="N66" s="8" t="s">
        <v>87</v>
      </c>
      <c r="O66" s="722" t="s">
        <v>963</v>
      </c>
      <c r="P66">
        <f>M66*S67</f>
        <v>332</v>
      </c>
      <c r="Q66" s="8" t="s">
        <v>87</v>
      </c>
      <c r="R66" s="8" t="s">
        <v>1071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964</v>
      </c>
      <c r="M67">
        <v>200000</v>
      </c>
      <c r="N67" s="8" t="s">
        <v>87</v>
      </c>
      <c r="O67" s="2" t="s">
        <v>964</v>
      </c>
      <c r="P67">
        <v>200000</v>
      </c>
      <c r="Q67" s="8" t="s">
        <v>87</v>
      </c>
      <c r="R67" s="8" t="s">
        <v>1072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967</v>
      </c>
      <c r="M68">
        <v>0.28999999999999998</v>
      </c>
      <c r="O68" s="725" t="s">
        <v>967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1122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973</v>
      </c>
      <c r="O70" s="415" t="s">
        <v>1068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5">
      <c r="B72">
        <v>3</v>
      </c>
      <c r="C72">
        <v>151</v>
      </c>
      <c r="L72" s="771" t="s">
        <v>1055</v>
      </c>
      <c r="M72" s="10">
        <f>2*((M61*M65)/(M59*M62))</f>
        <v>8.0985781990521328</v>
      </c>
      <c r="N72" s="8" t="s">
        <v>87</v>
      </c>
      <c r="O72" s="771" t="s">
        <v>1055</v>
      </c>
      <c r="P72" s="10">
        <f>2*((M61*P65)/(M59*M62))</f>
        <v>4.8591469194312795</v>
      </c>
      <c r="Q72" s="8" t="s">
        <v>87</v>
      </c>
    </row>
    <row r="73" spans="2:24" ht="15.5">
      <c r="B73">
        <v>4</v>
      </c>
      <c r="C73">
        <v>184</v>
      </c>
      <c r="L73" s="771" t="s">
        <v>1056</v>
      </c>
      <c r="M73" s="10">
        <f>2*M76*((M61*M65)/(M59))</f>
        <v>72.529921514815896</v>
      </c>
      <c r="N73" s="8" t="s">
        <v>87</v>
      </c>
      <c r="O73" s="771" t="s">
        <v>1056</v>
      </c>
      <c r="P73" s="10">
        <f>2*M76*((M61*P65)/(M59))</f>
        <v>43.517952908889541</v>
      </c>
      <c r="Q73" s="8" t="s">
        <v>87</v>
      </c>
    </row>
    <row r="74" spans="2:24" ht="15.5">
      <c r="B74">
        <v>5</v>
      </c>
      <c r="C74">
        <v>214</v>
      </c>
      <c r="L74" s="771" t="s">
        <v>1057</v>
      </c>
      <c r="M74" s="10">
        <f>ca*betaMechanical^4+cb*betaMechanical^3+cc*betaMechanical^2+cd*betaMechanical+ce</f>
        <v>1.5804730506428193</v>
      </c>
      <c r="O74" s="771" t="s">
        <v>1057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969</v>
      </c>
      <c r="M75" s="10">
        <f>M65/M66</f>
        <v>0.57831325301204817</v>
      </c>
      <c r="O75" s="725" t="s">
        <v>969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971</v>
      </c>
      <c r="M76" s="10">
        <f>ca*M75^4+cb*M75^3+cc*M75^2+cd*M75+ce</f>
        <v>1.7911766666229116</v>
      </c>
      <c r="O76" s="722" t="s">
        <v>971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981</v>
      </c>
      <c r="O79" s="740"/>
    </row>
    <row r="80" spans="2:24" ht="13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1053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1054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1076</v>
      </c>
    </row>
    <row r="85" spans="2:16">
      <c r="L85" s="8" t="s">
        <v>1077</v>
      </c>
      <c r="M85" s="8" t="s">
        <v>877</v>
      </c>
    </row>
    <row r="86" spans="2:16">
      <c r="L86" s="722" t="s">
        <v>961</v>
      </c>
      <c r="M86">
        <v>240</v>
      </c>
      <c r="N86" s="8" t="s">
        <v>87</v>
      </c>
    </row>
    <row r="87" spans="2:16">
      <c r="L87" s="722" t="s">
        <v>963</v>
      </c>
      <c r="M87">
        <v>415</v>
      </c>
      <c r="N87" s="8" t="s">
        <v>87</v>
      </c>
      <c r="P87" s="794"/>
    </row>
    <row r="88" spans="2:16">
      <c r="L88" s="2" t="s">
        <v>964</v>
      </c>
      <c r="M88">
        <v>200000</v>
      </c>
      <c r="N88" s="8" t="s">
        <v>87</v>
      </c>
    </row>
    <row r="89" spans="2:16">
      <c r="L89" s="725" t="s">
        <v>967</v>
      </c>
      <c r="M89">
        <v>0.28999999999999998</v>
      </c>
    </row>
    <row r="91" spans="2:16">
      <c r="L91" s="415" t="s">
        <v>1080</v>
      </c>
    </row>
    <row r="92" spans="2:16">
      <c r="B92" s="789"/>
      <c r="L92" s="8" t="s">
        <v>213</v>
      </c>
      <c r="M92">
        <v>0.23699999999999999</v>
      </c>
      <c r="N92" s="8" t="s">
        <v>801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1166</v>
      </c>
      <c r="F93" s="789" t="s">
        <v>1167</v>
      </c>
      <c r="L93" s="8" t="s">
        <v>1082</v>
      </c>
      <c r="M93">
        <f>M92*((PI()/4)*((M59/1000)^2-(M60/1000)^2))</f>
        <v>1.024201327544571E-4</v>
      </c>
      <c r="N93" s="8" t="s">
        <v>1040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1083</v>
      </c>
      <c r="M94">
        <v>7850</v>
      </c>
      <c r="N94" s="8" t="s">
        <v>804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1081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1126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1049</v>
      </c>
      <c r="O100" s="415" t="s">
        <v>1074</v>
      </c>
    </row>
    <row r="101" spans="2:24" ht="13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1050</v>
      </c>
      <c r="M101">
        <v>38</v>
      </c>
      <c r="N101" s="8" t="s">
        <v>2</v>
      </c>
      <c r="O101" s="8" t="s">
        <v>1050</v>
      </c>
      <c r="P101">
        <f>M102</f>
        <v>35.08</v>
      </c>
      <c r="Q101" s="8" t="s">
        <v>2</v>
      </c>
      <c r="R101" s="788" t="s">
        <v>1079</v>
      </c>
      <c r="U101" t="s">
        <v>1067</v>
      </c>
    </row>
    <row r="102" spans="2:24" ht="13" thickBot="1">
      <c r="L102" s="8" t="s">
        <v>1073</v>
      </c>
      <c r="M102">
        <f>M101-M103*2</f>
        <v>35.08</v>
      </c>
      <c r="N102" s="8" t="s">
        <v>2</v>
      </c>
      <c r="O102" s="8" t="s">
        <v>1073</v>
      </c>
      <c r="P102">
        <f>+P101-P103*2</f>
        <v>31.08</v>
      </c>
      <c r="Q102" s="8" t="s">
        <v>2</v>
      </c>
    </row>
    <row r="103" spans="2:24" ht="13" thickBot="1">
      <c r="B103" s="789" t="s">
        <v>53</v>
      </c>
      <c r="C103" s="789" t="s">
        <v>90</v>
      </c>
      <c r="D103" s="789" t="s">
        <v>1168</v>
      </c>
      <c r="E103" s="789" t="s">
        <v>1169</v>
      </c>
      <c r="G103" s="789" t="s">
        <v>1170</v>
      </c>
      <c r="K103">
        <v>1.46</v>
      </c>
      <c r="L103" s="8" t="s">
        <v>956</v>
      </c>
      <c r="M103">
        <v>1.46</v>
      </c>
      <c r="N103" s="8" t="s">
        <v>2</v>
      </c>
      <c r="O103" s="784" t="s">
        <v>956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1171</v>
      </c>
      <c r="L104" s="8" t="s">
        <v>1051</v>
      </c>
      <c r="M104">
        <v>1.5</v>
      </c>
      <c r="O104" s="8" t="s">
        <v>1051</v>
      </c>
    </row>
    <row r="105" spans="2:24">
      <c r="D105" s="40">
        <v>7.3768421052631581</v>
      </c>
      <c r="E105" s="40">
        <v>19.819841178463207</v>
      </c>
      <c r="U105" s="731" t="s">
        <v>974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1052</v>
      </c>
      <c r="O106" s="415" t="s">
        <v>1070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961</v>
      </c>
      <c r="M107">
        <v>240</v>
      </c>
      <c r="N107" s="8" t="s">
        <v>87</v>
      </c>
      <c r="O107" s="722" t="s">
        <v>961</v>
      </c>
      <c r="P107">
        <f>M107*S108</f>
        <v>144</v>
      </c>
      <c r="Q107" s="8" t="s">
        <v>87</v>
      </c>
      <c r="R107" s="8" t="s">
        <v>1069</v>
      </c>
      <c r="S107">
        <v>500</v>
      </c>
      <c r="T107" s="8" t="s">
        <v>798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963</v>
      </c>
      <c r="M108">
        <v>415</v>
      </c>
      <c r="N108" s="8" t="s">
        <v>87</v>
      </c>
      <c r="O108" s="722" t="s">
        <v>963</v>
      </c>
      <c r="P108">
        <f>M108*S109</f>
        <v>332</v>
      </c>
      <c r="Q108" s="8" t="s">
        <v>87</v>
      </c>
      <c r="R108" s="8" t="s">
        <v>1071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964</v>
      </c>
      <c r="M109">
        <v>200000</v>
      </c>
      <c r="N109" s="8" t="s">
        <v>87</v>
      </c>
      <c r="O109" s="2" t="s">
        <v>964</v>
      </c>
      <c r="P109">
        <v>200000</v>
      </c>
      <c r="Q109" s="8" t="s">
        <v>87</v>
      </c>
      <c r="R109" s="8" t="s">
        <v>1072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967</v>
      </c>
      <c r="M110">
        <v>0.28999999999999998</v>
      </c>
      <c r="O110" s="725" t="s">
        <v>967</v>
      </c>
      <c r="P110">
        <v>0.28999999999999998</v>
      </c>
    </row>
    <row r="111" spans="2:24">
      <c r="P111" s="737"/>
      <c r="Q111" s="738"/>
    </row>
    <row r="112" spans="2:24">
      <c r="L112" s="415" t="s">
        <v>973</v>
      </c>
      <c r="O112" s="415" t="s">
        <v>1068</v>
      </c>
      <c r="P112" s="737"/>
      <c r="Q112" s="738"/>
    </row>
    <row r="113" spans="12:17">
      <c r="L113" s="415"/>
      <c r="P113" s="737"/>
      <c r="Q113" s="738"/>
    </row>
    <row r="114" spans="12:17" ht="15.5">
      <c r="L114" s="771" t="s">
        <v>1055</v>
      </c>
      <c r="M114" s="10">
        <f>2*((M103*M107)/(M101*M104))</f>
        <v>12.294736842105262</v>
      </c>
      <c r="N114" s="8" t="s">
        <v>87</v>
      </c>
      <c r="O114" s="771" t="s">
        <v>1055</v>
      </c>
      <c r="P114" s="10">
        <f>2*((M103*P107)/(M101*M104))</f>
        <v>7.3768421052631581</v>
      </c>
      <c r="Q114" s="8" t="s">
        <v>87</v>
      </c>
    </row>
    <row r="115" spans="12:17" ht="15.5">
      <c r="L115" s="771" t="s">
        <v>1056</v>
      </c>
      <c r="M115" s="10">
        <f>2*M118*((M103*M107)/(M101))</f>
        <v>33.033068630772014</v>
      </c>
      <c r="N115" s="8" t="s">
        <v>87</v>
      </c>
      <c r="O115" s="771" t="s">
        <v>1056</v>
      </c>
      <c r="P115" s="10">
        <f>2*M118*((M103*P107)/(M101))</f>
        <v>19.819841178463207</v>
      </c>
      <c r="Q115" s="8" t="s">
        <v>87</v>
      </c>
    </row>
    <row r="116" spans="12:17" ht="15.5">
      <c r="L116" s="771" t="s">
        <v>1057</v>
      </c>
      <c r="M116" s="10">
        <f>ca*betaMechanical^4+cb*betaMechanical^3+cc*betaMechanical^2+cd*betaMechanical+ce</f>
        <v>1.5804730506428193</v>
      </c>
      <c r="O116" s="792" t="s">
        <v>1127</v>
      </c>
      <c r="P116" s="10">
        <f>ca*betaMechanical^4+cb*betaMechanical^3+cc*betaMechanical^2+cd*betaMechanical+ce</f>
        <v>1.5804730506428193</v>
      </c>
    </row>
    <row r="117" spans="12:17">
      <c r="L117" s="725" t="s">
        <v>969</v>
      </c>
      <c r="M117" s="10">
        <f>M107/M108</f>
        <v>0.57831325301204817</v>
      </c>
      <c r="O117" s="725" t="s">
        <v>969</v>
      </c>
      <c r="P117" s="10">
        <f>P107/P108</f>
        <v>0.43373493975903615</v>
      </c>
    </row>
    <row r="118" spans="12:17">
      <c r="L118" s="722" t="s">
        <v>971</v>
      </c>
      <c r="M118" s="10">
        <f>ca*M117^4+cb*M117^3+cc*M117^2+cd*M117+ce</f>
        <v>1.7911766666229116</v>
      </c>
      <c r="O118" s="722" t="s">
        <v>971</v>
      </c>
      <c r="P118" s="10">
        <f>ca*P117^4+cb*P117^3+cc*P117^2+cd*P117+ce</f>
        <v>2.3508638045644323</v>
      </c>
    </row>
    <row r="121" spans="12:17">
      <c r="L121" s="740" t="s">
        <v>981</v>
      </c>
      <c r="O121" s="740"/>
    </row>
    <row r="122" spans="12:17" ht="13">
      <c r="L122" s="733"/>
    </row>
    <row r="123" spans="12:17">
      <c r="L123" s="725" t="s">
        <v>1053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1054</v>
      </c>
      <c r="M124" s="10">
        <f>PI()*M123</f>
        <v>8.1656276252105892E-2</v>
      </c>
      <c r="N124" t="s">
        <v>2</v>
      </c>
    </row>
    <row r="126" spans="12:17">
      <c r="L126" s="415" t="s">
        <v>1076</v>
      </c>
    </row>
    <row r="127" spans="12:17">
      <c r="L127" s="8" t="s">
        <v>1077</v>
      </c>
      <c r="M127" s="8" t="s">
        <v>877</v>
      </c>
    </row>
    <row r="128" spans="12:17">
      <c r="L128" s="722" t="s">
        <v>961</v>
      </c>
      <c r="M128">
        <v>240</v>
      </c>
      <c r="N128" s="8" t="s">
        <v>87</v>
      </c>
    </row>
    <row r="129" spans="5:17">
      <c r="L129" s="722" t="s">
        <v>963</v>
      </c>
      <c r="M129">
        <v>415</v>
      </c>
      <c r="N129" s="8" t="s">
        <v>87</v>
      </c>
    </row>
    <row r="130" spans="5:17">
      <c r="L130" s="2" t="s">
        <v>964</v>
      </c>
      <c r="M130">
        <v>200000</v>
      </c>
      <c r="N130" s="8" t="s">
        <v>87</v>
      </c>
    </row>
    <row r="131" spans="5:17">
      <c r="L131" s="725" t="s">
        <v>967</v>
      </c>
      <c r="M131">
        <v>0.28999999999999998</v>
      </c>
    </row>
    <row r="132" spans="5:17">
      <c r="J132" t="s">
        <v>1173</v>
      </c>
    </row>
    <row r="133" spans="5:17">
      <c r="L133" s="415" t="s">
        <v>1080</v>
      </c>
    </row>
    <row r="134" spans="5:17">
      <c r="L134" s="8" t="s">
        <v>213</v>
      </c>
      <c r="M134">
        <v>0.23699999999999999</v>
      </c>
      <c r="N134" s="8" t="s">
        <v>801</v>
      </c>
    </row>
    <row r="135" spans="5:17">
      <c r="L135" s="8" t="s">
        <v>1082</v>
      </c>
      <c r="M135">
        <f>M134*((PI()/4)*((M101/1000)^2-(M102/1000)^2))</f>
        <v>3.9720949140422398E-5</v>
      </c>
      <c r="N135" s="8" t="s">
        <v>1040</v>
      </c>
    </row>
    <row r="136" spans="5:17">
      <c r="L136" s="8" t="s">
        <v>1083</v>
      </c>
      <c r="M136">
        <v>7850</v>
      </c>
      <c r="N136" s="8" t="s">
        <v>804</v>
      </c>
      <c r="P136" s="8"/>
    </row>
    <row r="137" spans="5:17">
      <c r="L137" s="8" t="s">
        <v>1081</v>
      </c>
      <c r="M137">
        <f>M136*M135</f>
        <v>0.31180945075231581</v>
      </c>
      <c r="N137" s="8" t="s">
        <v>104</v>
      </c>
    </row>
    <row r="139" spans="5:17">
      <c r="E139" t="s">
        <v>1172</v>
      </c>
    </row>
    <row r="141" spans="5:17">
      <c r="Q141" s="415"/>
    </row>
    <row r="145" spans="2:23">
      <c r="L145" s="789" t="s">
        <v>1208</v>
      </c>
      <c r="M145" t="s">
        <v>842</v>
      </c>
      <c r="N145" t="s">
        <v>841</v>
      </c>
      <c r="O145" t="s">
        <v>1059</v>
      </c>
      <c r="P145" t="s">
        <v>67</v>
      </c>
      <c r="Q145" t="s">
        <v>1060</v>
      </c>
      <c r="R145" t="s">
        <v>1064</v>
      </c>
      <c r="S145" t="s">
        <v>1061</v>
      </c>
      <c r="T145" t="s">
        <v>1066</v>
      </c>
      <c r="U145" t="s">
        <v>1062</v>
      </c>
      <c r="V145" t="s">
        <v>1063</v>
      </c>
      <c r="W145" s="789" t="s">
        <v>1207</v>
      </c>
    </row>
    <row r="146" spans="2:23">
      <c r="L146" s="789" t="s">
        <v>1203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1205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1202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1206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1204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1058</v>
      </c>
      <c r="M151">
        <v>415</v>
      </c>
      <c r="N151" s="789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1065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9" t="s">
        <v>1216</v>
      </c>
      <c r="M152" s="789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 ht="13">
      <c r="B158" s="8" t="s">
        <v>687</v>
      </c>
      <c r="M158" s="151" t="s">
        <v>142</v>
      </c>
      <c r="N158" t="s">
        <v>1029</v>
      </c>
    </row>
    <row r="159" spans="2:23">
      <c r="B159" s="8" t="s">
        <v>688</v>
      </c>
      <c r="M159" t="s">
        <v>1023</v>
      </c>
      <c r="N159" t="s">
        <v>1024</v>
      </c>
      <c r="O159" t="s">
        <v>6</v>
      </c>
      <c r="P159" t="s">
        <v>45</v>
      </c>
    </row>
    <row r="160" spans="2:23">
      <c r="M160" s="39" t="s">
        <v>1025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1026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689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1027</v>
      </c>
      <c r="N163">
        <v>7.82</v>
      </c>
      <c r="O163">
        <f>26.7</f>
        <v>26.7</v>
      </c>
      <c r="P163">
        <f>O163-2*N163</f>
        <v>11.059999999999999</v>
      </c>
    </row>
    <row r="165" spans="2:19" ht="13" thickBot="1">
      <c r="B165" s="8" t="s">
        <v>690</v>
      </c>
      <c r="M165" t="s">
        <v>1023</v>
      </c>
      <c r="N165" t="s">
        <v>1024</v>
      </c>
      <c r="O165" t="s">
        <v>6</v>
      </c>
      <c r="P165" t="s">
        <v>45</v>
      </c>
      <c r="Q165" s="789" t="s">
        <v>1125</v>
      </c>
      <c r="R165" s="789"/>
    </row>
    <row r="166" spans="2:19" ht="13" thickBot="1">
      <c r="M166" s="757" t="s">
        <v>1025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" thickBot="1">
      <c r="M167" s="39" t="s">
        <v>1026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" thickBot="1">
      <c r="B168" s="8" t="s">
        <v>691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1209</v>
      </c>
    </row>
    <row r="173" spans="2:19">
      <c r="S173" s="789" t="s">
        <v>1210</v>
      </c>
    </row>
    <row r="174" spans="2:19">
      <c r="S174">
        <v>12</v>
      </c>
    </row>
    <row r="175" spans="2:19">
      <c r="S175">
        <v>14</v>
      </c>
    </row>
    <row r="179" spans="2:5">
      <c r="B179" t="s">
        <v>940</v>
      </c>
    </row>
    <row r="180" spans="2:5">
      <c r="B180" s="765" t="s">
        <v>142</v>
      </c>
      <c r="C180" s="143" t="s">
        <v>936</v>
      </c>
    </row>
    <row r="181" spans="2:5">
      <c r="B181" s="765" t="s">
        <v>139</v>
      </c>
      <c r="C181" s="143" t="s">
        <v>937</v>
      </c>
    </row>
    <row r="182" spans="2:5">
      <c r="B182" s="765" t="s">
        <v>140</v>
      </c>
      <c r="C182" s="143" t="s">
        <v>938</v>
      </c>
    </row>
    <row r="183" spans="2:5">
      <c r="B183" s="765" t="s">
        <v>141</v>
      </c>
      <c r="C183" s="143" t="s">
        <v>939</v>
      </c>
    </row>
    <row r="184" spans="2:5">
      <c r="B184" s="765" t="s">
        <v>768</v>
      </c>
      <c r="C184" s="143" t="s">
        <v>941</v>
      </c>
    </row>
    <row r="185" spans="2:5">
      <c r="B185" s="795" t="s">
        <v>771</v>
      </c>
      <c r="C185" s="143" t="s">
        <v>1223</v>
      </c>
    </row>
    <row r="186" spans="2:5">
      <c r="B186" s="795" t="s">
        <v>774</v>
      </c>
      <c r="C186" s="143" t="s">
        <v>1224</v>
      </c>
    </row>
    <row r="188" spans="2:5">
      <c r="B188" s="796" t="s">
        <v>1193</v>
      </c>
    </row>
    <row r="189" spans="2:5">
      <c r="B189" s="795" t="s">
        <v>142</v>
      </c>
      <c r="C189" s="143" t="s">
        <v>1194</v>
      </c>
    </row>
    <row r="190" spans="2:5">
      <c r="B190" s="795" t="s">
        <v>139</v>
      </c>
      <c r="C190" s="143" t="s">
        <v>1195</v>
      </c>
      <c r="E190" s="789" t="s">
        <v>1201</v>
      </c>
    </row>
    <row r="191" spans="2:5">
      <c r="B191" s="795" t="s">
        <v>1198</v>
      </c>
      <c r="C191" s="143" t="s">
        <v>1199</v>
      </c>
    </row>
    <row r="192" spans="2:5">
      <c r="B192" s="795" t="s">
        <v>141</v>
      </c>
      <c r="C192" s="143" t="s">
        <v>1200</v>
      </c>
    </row>
    <row r="194" spans="2:18">
      <c r="B194" s="796" t="s">
        <v>1196</v>
      </c>
    </row>
    <row r="195" spans="2:18">
      <c r="B195" s="795" t="s">
        <v>142</v>
      </c>
      <c r="C195" s="143" t="s">
        <v>1197</v>
      </c>
    </row>
    <row r="197" spans="2:18">
      <c r="B197" t="s">
        <v>1211</v>
      </c>
    </row>
    <row r="198" spans="2:18">
      <c r="B198" t="s">
        <v>142</v>
      </c>
      <c r="C198" s="143" t="s">
        <v>1212</v>
      </c>
    </row>
    <row r="200" spans="2:18">
      <c r="B200" s="789" t="s">
        <v>1213</v>
      </c>
    </row>
    <row r="201" spans="2:18">
      <c r="B201" s="789" t="s">
        <v>142</v>
      </c>
      <c r="C201" s="143" t="s">
        <v>1214</v>
      </c>
    </row>
    <row r="202" spans="2:18">
      <c r="B202" s="789" t="s">
        <v>139</v>
      </c>
      <c r="C202" s="789" t="s">
        <v>1217</v>
      </c>
      <c r="N202" t="s">
        <v>1030</v>
      </c>
      <c r="Q202" t="s">
        <v>1031</v>
      </c>
    </row>
    <row r="203" spans="2:18">
      <c r="K203">
        <f>3.56+6</f>
        <v>9.56</v>
      </c>
      <c r="M203" t="s">
        <v>1023</v>
      </c>
      <c r="N203" t="s">
        <v>1024</v>
      </c>
      <c r="O203" t="s">
        <v>6</v>
      </c>
      <c r="P203" t="s">
        <v>45</v>
      </c>
      <c r="Q203" t="s">
        <v>6</v>
      </c>
      <c r="R203" t="s">
        <v>1032</v>
      </c>
    </row>
    <row r="204" spans="2:18" ht="13" thickBot="1">
      <c r="M204" s="39" t="s">
        <v>1025</v>
      </c>
      <c r="N204">
        <v>3.56</v>
      </c>
      <c r="O204">
        <v>42.2</v>
      </c>
      <c r="P204">
        <f>O204-N204*2</f>
        <v>35.080000000000005</v>
      </c>
      <c r="Q204">
        <f>38</f>
        <v>38</v>
      </c>
      <c r="R204">
        <f>(Q204-P204)/2</f>
        <v>1.4599999999999973</v>
      </c>
    </row>
    <row r="205" spans="2:18" ht="13" thickBot="1">
      <c r="M205" s="757" t="s">
        <v>1026</v>
      </c>
      <c r="N205" s="758">
        <v>4.8499999999999996</v>
      </c>
      <c r="O205" s="758">
        <v>42.2</v>
      </c>
      <c r="P205" s="758">
        <f>O205-N205*2</f>
        <v>32.5</v>
      </c>
      <c r="Q205" s="758">
        <f>38</f>
        <v>38</v>
      </c>
      <c r="R205" s="759">
        <f>(Q205-P205)/2</f>
        <v>2.75</v>
      </c>
    </row>
    <row r="206" spans="2:18">
      <c r="M206" s="39">
        <v>160</v>
      </c>
      <c r="N206">
        <v>6.35</v>
      </c>
      <c r="O206">
        <v>42.2</v>
      </c>
      <c r="P206">
        <f>O206-N206*2</f>
        <v>29.500000000000004</v>
      </c>
      <c r="Q206">
        <f>38</f>
        <v>38</v>
      </c>
      <c r="R206">
        <f>(Q206-P206)/2</f>
        <v>4.2499999999999982</v>
      </c>
    </row>
  </sheetData>
  <autoFilter ref="L145:W151" xr:uid="{00000000-0009-0000-0000-000002000000}">
    <sortState xmlns:xlrd2="http://schemas.microsoft.com/office/spreadsheetml/2017/richdata2"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 xr:uid="{00000000-0004-0000-0200-000000000000}"/>
    <hyperlink ref="C181" r:id="rId2" display="https://tuboreymonterrey.com.mx/" xr:uid="{00000000-0004-0000-0200-000001000000}"/>
    <hyperlink ref="C182" r:id="rId3" display="https://www.tubosmonterrey.com/" xr:uid="{00000000-0004-0000-0200-000002000000}"/>
    <hyperlink ref="C183" r:id="rId4" display="https://aluminext.mx/" xr:uid="{00000000-0004-0000-0200-000003000000}"/>
    <hyperlink ref="C184" r:id="rId5" display="https://tubosdeacero.mx/index.html" xr:uid="{00000000-0004-0000-0200-000004000000}"/>
    <hyperlink ref="C189" r:id="rId6" location="servicios" xr:uid="{00000000-0004-0000-0200-000005000000}"/>
    <hyperlink ref="C190" r:id="rId7" xr:uid="{00000000-0004-0000-0200-000006000000}"/>
    <hyperlink ref="C195" r:id="rId8" xr:uid="{00000000-0004-0000-0200-000007000000}"/>
    <hyperlink ref="C191" r:id="rId9" xr:uid="{00000000-0004-0000-0200-000008000000}"/>
    <hyperlink ref="C192" r:id="rId10" xr:uid="{00000000-0004-0000-0200-000009000000}"/>
    <hyperlink ref="C198" r:id="rId11" xr:uid="{00000000-0004-0000-0200-00000A000000}"/>
    <hyperlink ref="C201" r:id="rId12" xr:uid="{00000000-0004-0000-0200-00000B000000}"/>
    <hyperlink ref="C185" r:id="rId13" xr:uid="{00000000-0004-0000-0200-00000C000000}"/>
    <hyperlink ref="C186" r:id="rId14" xr:uid="{00000000-0004-0000-0200-00000D000000}"/>
  </hyperlinks>
  <pageMargins left="0.7" right="0.7" top="0.75" bottom="0.75" header="0.3" footer="0.3"/>
  <pageSetup orientation="portrait" r:id="rId15"/>
  <cellWatches>
    <cellWatch r="M62"/>
  </cellWatches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5" zoomScaleNormal="100" workbookViewId="0">
      <selection activeCell="L43" sqref="L43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1088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topLeftCell="A67" zoomScale="95" zoomScaleNormal="85" workbookViewId="0">
      <selection activeCell="P112" sqref="P112"/>
    </sheetView>
  </sheetViews>
  <sheetFormatPr defaultColWidth="9.1796875" defaultRowHeight="13"/>
  <cols>
    <col min="1" max="1" width="2.81640625" style="572" customWidth="1"/>
    <col min="2" max="2" width="21.453125" style="572" customWidth="1"/>
    <col min="3" max="3" width="15.7265625" style="582" customWidth="1"/>
    <col min="4" max="4" width="10.7265625" style="582" bestFit="1" customWidth="1"/>
    <col min="5" max="7" width="9.7265625" style="572" bestFit="1" customWidth="1"/>
    <col min="8" max="8" width="9.81640625" style="710" bestFit="1" customWidth="1"/>
    <col min="9" max="12" width="9.7265625" style="572" bestFit="1" customWidth="1"/>
    <col min="13" max="13" width="9.1796875" style="572"/>
    <col min="14" max="14" width="16.7265625" style="572" customWidth="1"/>
    <col min="15" max="15" width="9.1796875" style="572"/>
    <col min="16" max="20" width="9.7265625" style="572" bestFit="1" customWidth="1"/>
    <col min="21" max="16384" width="9.1796875" style="572"/>
  </cols>
  <sheetData>
    <row r="1" spans="2:6" s="572" customFormat="1">
      <c r="C1" s="582"/>
      <c r="D1" s="582"/>
    </row>
    <row r="2" spans="2:6" s="572" customFormat="1">
      <c r="B2" s="75" t="s">
        <v>831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794</v>
      </c>
      <c r="C4" s="799" t="s">
        <v>795</v>
      </c>
      <c r="D4" s="800"/>
      <c r="E4" s="574" t="s">
        <v>796</v>
      </c>
      <c r="F4" s="574" t="s">
        <v>797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798</v>
      </c>
    </row>
    <row r="6" spans="2:6" s="572" customFormat="1">
      <c r="B6" s="576" t="s">
        <v>799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800</v>
      </c>
      <c r="C7" s="692">
        <v>3.56</v>
      </c>
      <c r="D7" s="586">
        <f>C7/1000</f>
        <v>3.5600000000000002E-3</v>
      </c>
      <c r="E7" s="579" t="s">
        <v>2</v>
      </c>
      <c r="F7" s="579" t="s">
        <v>801</v>
      </c>
    </row>
    <row r="8" spans="2:6" s="572" customFormat="1" ht="18.75" customHeight="1" thickBot="1">
      <c r="B8" s="576" t="s">
        <v>802</v>
      </c>
      <c r="C8" s="755" t="s">
        <v>1078</v>
      </c>
      <c r="D8" s="596"/>
      <c r="E8" s="597"/>
      <c r="F8" s="598"/>
    </row>
    <row r="9" spans="2:6" s="572" customFormat="1">
      <c r="B9" s="576" t="s">
        <v>803</v>
      </c>
      <c r="C9" s="583">
        <v>7850</v>
      </c>
      <c r="D9" s="584"/>
      <c r="E9" s="579" t="s">
        <v>804</v>
      </c>
      <c r="F9" s="579"/>
    </row>
    <row r="10" spans="2:6" s="572" customFormat="1">
      <c r="B10" s="576" t="s">
        <v>805</v>
      </c>
      <c r="C10" s="585">
        <v>486</v>
      </c>
      <c r="D10" s="586"/>
      <c r="E10" s="579" t="s">
        <v>806</v>
      </c>
      <c r="F10" s="579"/>
    </row>
    <row r="11" spans="2:6" s="572" customFormat="1">
      <c r="B11" s="576" t="s">
        <v>807</v>
      </c>
      <c r="C11" s="583">
        <v>50</v>
      </c>
      <c r="D11" s="584"/>
      <c r="E11" s="579" t="s">
        <v>808</v>
      </c>
      <c r="F11" s="579"/>
    </row>
    <row r="12" spans="2:6" s="572" customFormat="1">
      <c r="B12" s="576" t="s">
        <v>809</v>
      </c>
      <c r="C12" s="585">
        <v>2144</v>
      </c>
      <c r="D12" s="586"/>
      <c r="E12" s="579" t="s">
        <v>810</v>
      </c>
      <c r="F12" s="579"/>
    </row>
    <row r="13" spans="2:6" s="572" customFormat="1" ht="13.5" thickBot="1">
      <c r="B13" s="576" t="s">
        <v>811</v>
      </c>
      <c r="C13" s="707">
        <f>C11/(C9*C10)</f>
        <v>1.3105816361301146E-5</v>
      </c>
      <c r="D13" s="584"/>
      <c r="E13" s="579" t="s">
        <v>812</v>
      </c>
      <c r="F13" s="579"/>
    </row>
    <row r="14" spans="2:6" s="572" customFormat="1" ht="13.5" thickBot="1">
      <c r="B14" s="576" t="s">
        <v>813</v>
      </c>
      <c r="C14" s="683">
        <f>(C13*C46)/(D39^2)</f>
        <v>0.2408099227558827</v>
      </c>
      <c r="D14" s="584"/>
      <c r="E14" s="579" t="s">
        <v>64</v>
      </c>
      <c r="F14" s="579"/>
    </row>
    <row r="15" spans="2:6" s="572" customFormat="1" ht="13.5" thickBot="1">
      <c r="B15" s="576" t="s">
        <v>814</v>
      </c>
      <c r="C15" s="683">
        <f>($C$12*$D$39)/$C$11</f>
        <v>3.8163200000000001E-2</v>
      </c>
      <c r="D15" s="586"/>
      <c r="E15" s="579" t="s">
        <v>64</v>
      </c>
      <c r="F15" s="579"/>
    </row>
    <row r="16" spans="2:6" s="572" customFormat="1" ht="13.5" thickBot="1">
      <c r="B16" s="576" t="s">
        <v>815</v>
      </c>
      <c r="C16" s="705">
        <v>10</v>
      </c>
      <c r="D16" s="584"/>
      <c r="E16" s="579" t="s">
        <v>810</v>
      </c>
      <c r="F16" s="579"/>
    </row>
    <row r="17" spans="2:6" s="572" customFormat="1" ht="13.5" thickBot="1">
      <c r="B17" s="577" t="s">
        <v>816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817</v>
      </c>
      <c r="C19" s="797" t="s">
        <v>795</v>
      </c>
      <c r="D19" s="798"/>
      <c r="E19" s="592" t="s">
        <v>796</v>
      </c>
      <c r="F19" s="592" t="s">
        <v>797</v>
      </c>
    </row>
    <row r="20" spans="2:6" s="572" customFormat="1" ht="21.75" customHeight="1" thickBot="1">
      <c r="B20" s="591" t="s">
        <v>802</v>
      </c>
      <c r="C20" s="755" t="s">
        <v>1121</v>
      </c>
      <c r="D20" s="596"/>
      <c r="E20" s="597"/>
      <c r="F20" s="598"/>
    </row>
    <row r="21" spans="2:6" s="572" customFormat="1">
      <c r="B21" s="576" t="s">
        <v>818</v>
      </c>
      <c r="C21" s="760">
        <v>2</v>
      </c>
      <c r="D21" s="594">
        <f>C21/1000</f>
        <v>2E-3</v>
      </c>
      <c r="E21" s="595" t="s">
        <v>2</v>
      </c>
      <c r="F21" s="595" t="s">
        <v>801</v>
      </c>
    </row>
    <row r="22" spans="2:6" s="572" customFormat="1">
      <c r="B22" s="576" t="s">
        <v>803</v>
      </c>
      <c r="C22" s="583">
        <f>(1220+1290)/2</f>
        <v>1255</v>
      </c>
      <c r="D22" s="584"/>
      <c r="E22" s="579" t="s">
        <v>804</v>
      </c>
      <c r="F22" s="579"/>
    </row>
    <row r="23" spans="2:6" s="572" customFormat="1">
      <c r="B23" s="576" t="s">
        <v>805</v>
      </c>
      <c r="C23" s="583">
        <v>1800</v>
      </c>
      <c r="D23" s="584"/>
      <c r="E23" s="579" t="s">
        <v>806</v>
      </c>
      <c r="F23" s="579"/>
    </row>
    <row r="24" spans="2:6" s="572" customFormat="1">
      <c r="B24" s="576" t="s">
        <v>807</v>
      </c>
      <c r="C24" s="697">
        <f>(0.13+0.22)/2</f>
        <v>0.17499999999999999</v>
      </c>
      <c r="D24" s="586"/>
      <c r="E24" s="579" t="s">
        <v>808</v>
      </c>
      <c r="F24" s="579"/>
    </row>
    <row r="25" spans="2:6" s="572" customFormat="1" ht="13.5" thickBot="1">
      <c r="B25" s="576" t="s">
        <v>819</v>
      </c>
      <c r="C25" s="707">
        <f>C24/(C22*C23)</f>
        <v>7.7467906153165109E-8</v>
      </c>
      <c r="D25" s="584"/>
      <c r="E25" s="579" t="s">
        <v>810</v>
      </c>
      <c r="F25" s="579"/>
    </row>
    <row r="26" spans="2:6" s="572" customFormat="1" ht="13.5" thickBot="1">
      <c r="B26" s="576" t="s">
        <v>820</v>
      </c>
      <c r="C26" s="683">
        <f>(C25*C46)/D40^2</f>
        <v>4.5099541059191684E-3</v>
      </c>
      <c r="D26" s="584"/>
      <c r="E26" s="579" t="s">
        <v>812</v>
      </c>
      <c r="F26" s="579"/>
    </row>
    <row r="27" spans="2:6" s="572" customFormat="1" ht="13.5" thickBot="1">
      <c r="B27" s="576" t="s">
        <v>821</v>
      </c>
      <c r="C27" s="708">
        <f>(C12*D40)/C24</f>
        <v>6.1257142857142863</v>
      </c>
      <c r="D27" s="586"/>
      <c r="E27" s="579" t="s">
        <v>64</v>
      </c>
      <c r="F27" s="579"/>
    </row>
    <row r="28" spans="2:6" s="572" customFormat="1">
      <c r="B28" s="576" t="s">
        <v>928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929</v>
      </c>
      <c r="C29" s="583">
        <f>C24/C28</f>
        <v>2.8810852636604597E-8</v>
      </c>
      <c r="D29" s="584"/>
      <c r="E29" s="579" t="s">
        <v>810</v>
      </c>
      <c r="F29" s="579"/>
    </row>
    <row r="30" spans="2:6" s="572" customFormat="1" ht="13.5" thickBot="1">
      <c r="B30" s="576" t="s">
        <v>930</v>
      </c>
      <c r="C30" s="709">
        <f>C11/C28</f>
        <v>8.2316721818870282E-6</v>
      </c>
      <c r="D30" s="586"/>
      <c r="E30" s="579" t="s">
        <v>810</v>
      </c>
      <c r="F30" s="579"/>
    </row>
    <row r="31" spans="2:6" s="572" customFormat="1" ht="13.5" thickBot="1">
      <c r="B31" s="576" t="s">
        <v>931</v>
      </c>
      <c r="C31" s="683">
        <f>(C29*C46)/D40^2</f>
        <v>1.6772832724636412E-3</v>
      </c>
      <c r="D31" s="584"/>
      <c r="E31" s="579" t="s">
        <v>64</v>
      </c>
      <c r="F31" s="579"/>
    </row>
    <row r="32" spans="2:6" s="572" customFormat="1" ht="13.5" thickBot="1">
      <c r="B32" s="577" t="s">
        <v>932</v>
      </c>
      <c r="C32" s="706">
        <f>(C30*C46)/D39^2</f>
        <v>0.15125103905203535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822</v>
      </c>
      <c r="C34" s="799" t="s">
        <v>795</v>
      </c>
      <c r="D34" s="800"/>
      <c r="E34" s="574" t="s">
        <v>796</v>
      </c>
      <c r="F34" s="574" t="s">
        <v>797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801</v>
      </c>
    </row>
    <row r="36" spans="2:6" s="572" customFormat="1">
      <c r="B36" s="576" t="s">
        <v>823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824</v>
      </c>
      <c r="C37" s="583"/>
      <c r="D37" s="584"/>
      <c r="E37" s="579"/>
      <c r="F37" s="579"/>
    </row>
    <row r="38" spans="2:6" s="572" customFormat="1">
      <c r="B38" s="576" t="s">
        <v>825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826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801</v>
      </c>
    </row>
    <row r="40" spans="2:6" s="572" customFormat="1">
      <c r="B40" s="576" t="s">
        <v>827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801</v>
      </c>
    </row>
    <row r="41" spans="2:6" s="572" customFormat="1">
      <c r="B41" s="576" t="s">
        <v>828</v>
      </c>
      <c r="C41" s="701">
        <f>(D39^2)/(2*C13*(1+C15))</f>
        <v>2.9108532357918295E-2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829</v>
      </c>
      <c r="C42" s="701">
        <f>(D40^2)/(2*C25*(1+C27))</f>
        <v>0.22644346431435444</v>
      </c>
      <c r="D42" s="584" t="s">
        <v>64</v>
      </c>
      <c r="E42" s="579"/>
      <c r="F42" s="579"/>
    </row>
    <row r="43" spans="2:6" s="572" customFormat="1" ht="13.5" thickBot="1">
      <c r="B43" s="577" t="s">
        <v>830</v>
      </c>
      <c r="C43" s="699"/>
      <c r="D43" s="700"/>
      <c r="E43" s="698"/>
      <c r="F43" s="698"/>
    </row>
    <row r="44" spans="2:6" s="572" customFormat="1" ht="13.5" thickBot="1">
      <c r="B44" s="577" t="s">
        <v>933</v>
      </c>
      <c r="C44" s="703">
        <f>MIN(C41:C42,D41)</f>
        <v>2.9108532357918295E-2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653</v>
      </c>
      <c r="C46" s="704">
        <f>C44-(C47*C44)</f>
        <v>1.4554266178959148E-2</v>
      </c>
      <c r="D46" s="582"/>
    </row>
    <row r="47" spans="2:6" s="572" customFormat="1" ht="13.5" thickBot="1">
      <c r="B47" s="581" t="s">
        <v>934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832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1123</v>
      </c>
      <c r="H70" s="572"/>
      <c r="N70" s="75" t="s">
        <v>935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834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834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833</v>
      </c>
      <c r="C73" s="602">
        <f>C46</f>
        <v>1.4554266178959148E-2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833</v>
      </c>
      <c r="O73" s="602">
        <f>C73</f>
        <v>1.4554266178959148E-2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1.4554266178959148E-2</v>
      </c>
      <c r="D75" s="712">
        <f t="shared" ref="D75:D106" si="1">(1-2*FoAb-2*FoAb*BiCombAb)*D74+2*FoAb*E74+2*FoAb*BiCombAb*Tcomb</f>
        <v>371.81851646702387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1.4554266178959148E-2</v>
      </c>
      <c r="P75" s="712">
        <f t="shared" ref="P75:P106" si="10">(1-2*FoCase-2*FoCase*BiCombCase)*P74+2*FoCase*Q74+2*FoCase*BiCombCase*Tcomb</f>
        <v>322.55588639628144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2.9108532357918295E-2</v>
      </c>
      <c r="D76" s="712">
        <f t="shared" si="1"/>
        <v>440.89247410630662</v>
      </c>
      <c r="E76" s="712">
        <f t="shared" si="2"/>
        <v>298.33291812143335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2.9108532357918295E-2</v>
      </c>
      <c r="P76" s="712">
        <f t="shared" si="10"/>
        <v>334.83382959442213</v>
      </c>
      <c r="Q76" s="712">
        <f t="shared" ref="Q76:Q107" si="14">FoCase*P75+(1-2*FoCase)*Q75+FoCase*R75</f>
        <v>303.91330110629076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4.3662798536877441E-2</v>
      </c>
      <c r="D77" s="712">
        <f t="shared" si="1"/>
        <v>505.52982420851407</v>
      </c>
      <c r="E77" s="712">
        <f t="shared" si="2"/>
        <v>298.97435373083664</v>
      </c>
      <c r="F77" s="712">
        <f t="shared" si="3"/>
        <v>298.0015014454487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4.3662798536877441E-2</v>
      </c>
      <c r="P77" s="712">
        <f t="shared" si="10"/>
        <v>343.82076435876877</v>
      </c>
      <c r="Q77" s="712">
        <f t="shared" si="14"/>
        <v>309.93528960045057</v>
      </c>
      <c r="R77" s="712">
        <f t="shared" si="15"/>
        <v>299.42398158263813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5.821706471583659E-2</v>
      </c>
      <c r="D78" s="712">
        <f t="shared" si="1"/>
        <v>566.01850493059635</v>
      </c>
      <c r="E78" s="712">
        <f t="shared" si="2"/>
        <v>299.90152190385851</v>
      </c>
      <c r="F78" s="712">
        <f t="shared" si="3"/>
        <v>298.00588219315756</v>
      </c>
      <c r="G78" s="712">
        <f t="shared" si="4"/>
        <v>298.00000677145005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5.821706471583659E-2</v>
      </c>
      <c r="P78" s="712">
        <f t="shared" si="10"/>
        <v>351.21454090917302</v>
      </c>
      <c r="Q78" s="712">
        <f t="shared" si="14"/>
        <v>315.56402088771489</v>
      </c>
      <c r="R78" s="712">
        <f t="shared" si="15"/>
        <v>301.61229995955</v>
      </c>
      <c r="S78" s="712">
        <f t="shared" si="16"/>
        <v>298.34290889492092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7.2771330894795733E-2</v>
      </c>
      <c r="D79" s="712">
        <f t="shared" si="1"/>
        <v>622.62774217925869</v>
      </c>
      <c r="E79" s="712">
        <f t="shared" si="2"/>
        <v>301.09314803601814</v>
      </c>
      <c r="F79" s="712">
        <f t="shared" si="3"/>
        <v>298.01440494337197</v>
      </c>
      <c r="G79" s="712">
        <f t="shared" si="4"/>
        <v>298.00003323879338</v>
      </c>
      <c r="H79" s="719">
        <f t="shared" si="5"/>
        <v>298.00000001135766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7.2771330894795733E-2</v>
      </c>
      <c r="P79" s="712">
        <f t="shared" si="10"/>
        <v>357.6223378773746</v>
      </c>
      <c r="Q79" s="712">
        <f t="shared" si="14"/>
        <v>320.78930702126627</v>
      </c>
      <c r="R79" s="712">
        <f t="shared" si="15"/>
        <v>304.18471098884095</v>
      </c>
      <c r="S79" s="712">
        <f t="shared" si="16"/>
        <v>299.04763484015484</v>
      </c>
      <c r="T79" s="712">
        <f t="shared" si="11"/>
        <v>298.16515172899642</v>
      </c>
    </row>
    <row r="80" spans="2:20" s="582" customFormat="1">
      <c r="B80" s="582">
        <v>6</v>
      </c>
      <c r="C80" s="712">
        <f t="shared" si="12"/>
        <v>8.7325597073754882E-2</v>
      </c>
      <c r="D80" s="712">
        <f t="shared" si="1"/>
        <v>675.60926593177248</v>
      </c>
      <c r="E80" s="712">
        <f t="shared" si="2"/>
        <v>302.52936930901774</v>
      </c>
      <c r="F80" s="712">
        <f t="shared" si="3"/>
        <v>298.02822511769568</v>
      </c>
      <c r="G80" s="712">
        <f t="shared" si="4"/>
        <v>298.0000979046672</v>
      </c>
      <c r="H80" s="719">
        <f t="shared" si="5"/>
        <v>298.00000006537164</v>
      </c>
      <c r="I80" s="712">
        <f t="shared" si="6"/>
        <v>298.00000000273508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8.7325597073754882E-2</v>
      </c>
      <c r="P80" s="712">
        <f t="shared" si="10"/>
        <v>363.3428378618712</v>
      </c>
      <c r="Q80" s="712">
        <f t="shared" si="14"/>
        <v>325.66051484862976</v>
      </c>
      <c r="R80" s="712">
        <f t="shared" si="15"/>
        <v>306.94620356624574</v>
      </c>
      <c r="S80" s="712">
        <f t="shared" si="16"/>
        <v>300.07218306087958</v>
      </c>
      <c r="T80" s="712">
        <f t="shared" si="11"/>
        <v>298.59015895047696</v>
      </c>
    </row>
    <row r="81" spans="2:20" s="582" customFormat="1">
      <c r="B81" s="582">
        <v>7</v>
      </c>
      <c r="C81" s="712">
        <f t="shared" si="12"/>
        <v>0.10187986325271403</v>
      </c>
      <c r="D81" s="712">
        <f t="shared" si="1"/>
        <v>725.19844749108199</v>
      </c>
      <c r="E81" s="712">
        <f t="shared" si="2"/>
        <v>304.19164256690044</v>
      </c>
      <c r="F81" s="712">
        <f t="shared" si="3"/>
        <v>298.04839821898287</v>
      </c>
      <c r="G81" s="712">
        <f t="shared" si="4"/>
        <v>298.00022431585637</v>
      </c>
      <c r="H81" s="719">
        <f t="shared" si="5"/>
        <v>298.00000022000199</v>
      </c>
      <c r="I81" s="712">
        <f t="shared" si="6"/>
        <v>298.00000001716</v>
      </c>
      <c r="J81" s="712">
        <f t="shared" si="7"/>
        <v>298.00000000065859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0.10187986325271403</v>
      </c>
      <c r="P81" s="712">
        <f t="shared" si="10"/>
        <v>368.54915821538998</v>
      </c>
      <c r="Q81" s="712">
        <f t="shared" si="14"/>
        <v>330.2282002883702</v>
      </c>
      <c r="R81" s="712">
        <f t="shared" si="15"/>
        <v>309.79746307366656</v>
      </c>
      <c r="S81" s="712">
        <f t="shared" si="16"/>
        <v>301.37062929625074</v>
      </c>
      <c r="T81" s="712">
        <f t="shared" si="11"/>
        <v>299.30388058023107</v>
      </c>
    </row>
    <row r="82" spans="2:20" s="582" customFormat="1">
      <c r="B82" s="582">
        <v>8</v>
      </c>
      <c r="C82" s="712">
        <f t="shared" si="12"/>
        <v>0.11643412943167318</v>
      </c>
      <c r="D82" s="712">
        <f t="shared" si="1"/>
        <v>771.61536281483745</v>
      </c>
      <c r="E82" s="712">
        <f t="shared" si="2"/>
        <v>306.06265818531762</v>
      </c>
      <c r="F82" s="712">
        <f t="shared" si="3"/>
        <v>298.07588670696123</v>
      </c>
      <c r="G82" s="712">
        <f t="shared" si="4"/>
        <v>298.0004405672866</v>
      </c>
      <c r="H82" s="719">
        <f t="shared" si="5"/>
        <v>298.00000056519411</v>
      </c>
      <c r="I82" s="712">
        <f t="shared" si="6"/>
        <v>298.00000006203265</v>
      </c>
      <c r="J82" s="712">
        <f t="shared" si="7"/>
        <v>298.00000000447369</v>
      </c>
      <c r="K82" s="712">
        <f t="shared" si="8"/>
        <v>298.00000000015859</v>
      </c>
      <c r="L82" s="712">
        <f t="shared" si="9"/>
        <v>298</v>
      </c>
      <c r="N82" s="582">
        <v>8</v>
      </c>
      <c r="O82" s="712">
        <f t="shared" si="13"/>
        <v>0.11643412943167318</v>
      </c>
      <c r="P82" s="712">
        <f t="shared" si="10"/>
        <v>373.3522063479835</v>
      </c>
      <c r="Q82" s="712">
        <f t="shared" si="14"/>
        <v>334.53634295618872</v>
      </c>
      <c r="R82" s="712">
        <f t="shared" ref="R82:R145" si="17">FoCase*Q81+(1-2*FoCase)*R81+FoCase*S81</f>
        <v>312.68812213316892</v>
      </c>
      <c r="S82" s="712">
        <f t="shared" ref="S82:S145" si="18">FoCase*R81+(1-2*FoCase)*S81+FoCase*T81</f>
        <v>302.90220088860639</v>
      </c>
      <c r="T82" s="712">
        <f t="shared" si="11"/>
        <v>300.29915599804417</v>
      </c>
    </row>
    <row r="83" spans="2:20" s="582" customFormat="1">
      <c r="B83" s="582">
        <v>9</v>
      </c>
      <c r="C83" s="712">
        <f t="shared" si="12"/>
        <v>0.13098839561063233</v>
      </c>
      <c r="D83" s="712">
        <f t="shared" si="1"/>
        <v>815.06578672388196</v>
      </c>
      <c r="E83" s="712">
        <f t="shared" si="2"/>
        <v>308.12625954426147</v>
      </c>
      <c r="F83" s="712">
        <f t="shared" si="3"/>
        <v>298.11156642115571</v>
      </c>
      <c r="G83" s="712">
        <f t="shared" si="4"/>
        <v>298.00077884152483</v>
      </c>
      <c r="H83" s="719">
        <f t="shared" si="5"/>
        <v>298.00000122709855</v>
      </c>
      <c r="I83" s="712">
        <f t="shared" si="6"/>
        <v>298.00000016933814</v>
      </c>
      <c r="J83" s="712">
        <f t="shared" si="7"/>
        <v>298.00000001729535</v>
      </c>
      <c r="K83" s="712">
        <f t="shared" si="8"/>
        <v>298.00000000115949</v>
      </c>
      <c r="L83" s="712">
        <f t="shared" si="9"/>
        <v>298.0000000000764</v>
      </c>
      <c r="N83" s="582">
        <v>9</v>
      </c>
      <c r="O83" s="712">
        <f t="shared" si="13"/>
        <v>0.13098839561063233</v>
      </c>
      <c r="P83" s="712">
        <f t="shared" si="10"/>
        <v>377.82861742039768</v>
      </c>
      <c r="Q83" s="712">
        <f t="shared" si="14"/>
        <v>338.62231965252488</v>
      </c>
      <c r="R83" s="712">
        <f t="shared" si="17"/>
        <v>315.5928435629155</v>
      </c>
      <c r="S83" s="712">
        <f t="shared" si="18"/>
        <v>304.63190878857824</v>
      </c>
      <c r="T83" s="712">
        <f t="shared" si="11"/>
        <v>301.55263697328706</v>
      </c>
    </row>
    <row r="84" spans="2:20" s="582" customFormat="1">
      <c r="B84" s="582">
        <v>10</v>
      </c>
      <c r="C84" s="712">
        <f t="shared" si="12"/>
        <v>0.14554266178959147</v>
      </c>
      <c r="D84" s="712">
        <f t="shared" si="1"/>
        <v>855.74212248334118</v>
      </c>
      <c r="E84" s="712">
        <f t="shared" si="2"/>
        <v>310.36736773994784</v>
      </c>
      <c r="F84" s="712">
        <f t="shared" si="3"/>
        <v>298.15623258062612</v>
      </c>
      <c r="G84" s="712">
        <f t="shared" si="4"/>
        <v>298.0012749814191</v>
      </c>
      <c r="H84" s="719">
        <f t="shared" si="5"/>
        <v>298.00000237139079</v>
      </c>
      <c r="I84" s="712">
        <f t="shared" si="6"/>
        <v>298.00000038744395</v>
      </c>
      <c r="J84" s="712">
        <f t="shared" si="7"/>
        <v>298.00000005002312</v>
      </c>
      <c r="K84" s="712">
        <f t="shared" si="8"/>
        <v>298.00000000478434</v>
      </c>
      <c r="L84" s="712">
        <f t="shared" si="9"/>
        <v>298.00000000059805</v>
      </c>
      <c r="N84" s="582">
        <v>10</v>
      </c>
      <c r="O84" s="712">
        <f t="shared" si="13"/>
        <v>0.14554266178959147</v>
      </c>
      <c r="P84" s="712">
        <f t="shared" si="10"/>
        <v>382.03471042185885</v>
      </c>
      <c r="Q84" s="712">
        <f t="shared" si="14"/>
        <v>342.51785883130322</v>
      </c>
      <c r="R84" s="712">
        <f t="shared" si="17"/>
        <v>318.49906806482238</v>
      </c>
      <c r="S84" s="712">
        <f t="shared" si="18"/>
        <v>306.52989143693401</v>
      </c>
      <c r="T84" s="712">
        <f t="shared" si="11"/>
        <v>303.03537082761267</v>
      </c>
    </row>
    <row r="85" spans="2:20" s="582" customFormat="1">
      <c r="B85" s="582">
        <v>11</v>
      </c>
      <c r="C85" s="712">
        <f t="shared" si="12"/>
        <v>0.16009692796855063</v>
      </c>
      <c r="D85" s="712">
        <f t="shared" si="1"/>
        <v>893.82427095738706</v>
      </c>
      <c r="E85" s="712">
        <f t="shared" si="2"/>
        <v>312.77191119521774</v>
      </c>
      <c r="F85" s="712">
        <f t="shared" si="3"/>
        <v>298.21060538811508</v>
      </c>
      <c r="G85" s="712">
        <f t="shared" si="4"/>
        <v>298.00196809366707</v>
      </c>
      <c r="H85" s="719">
        <f t="shared" si="5"/>
        <v>298.00000420584428</v>
      </c>
      <c r="I85" s="712">
        <f t="shared" si="6"/>
        <v>298.00000078394373</v>
      </c>
      <c r="J85" s="712">
        <f t="shared" si="7"/>
        <v>298.00000012038345</v>
      </c>
      <c r="K85" s="712">
        <f t="shared" si="8"/>
        <v>298.00000001467015</v>
      </c>
      <c r="L85" s="712">
        <f t="shared" si="9"/>
        <v>298.00000000261423</v>
      </c>
      <c r="N85" s="582">
        <v>11</v>
      </c>
      <c r="O85" s="712">
        <f t="shared" si="13"/>
        <v>0.16009692796855063</v>
      </c>
      <c r="P85" s="712">
        <f t="shared" si="10"/>
        <v>386.0139259000577</v>
      </c>
      <c r="Q85" s="712">
        <f t="shared" si="14"/>
        <v>346.24994566121461</v>
      </c>
      <c r="R85" s="712">
        <f t="shared" si="17"/>
        <v>321.40073471477501</v>
      </c>
      <c r="S85" s="712">
        <f t="shared" si="18"/>
        <v>308.57067269814786</v>
      </c>
      <c r="T85" s="712">
        <f t="shared" si="11"/>
        <v>304.7179696296671</v>
      </c>
    </row>
    <row r="86" spans="2:20" s="582" customFormat="1">
      <c r="B86" s="582">
        <v>12</v>
      </c>
      <c r="C86" s="712">
        <f t="shared" si="12"/>
        <v>0.17465119414750976</v>
      </c>
      <c r="D86" s="712">
        <f t="shared" si="1"/>
        <v>929.48044326565866</v>
      </c>
      <c r="E86" s="712">
        <f t="shared" si="2"/>
        <v>315.32675984996888</v>
      </c>
      <c r="F86" s="712">
        <f t="shared" si="3"/>
        <v>298.27533526440465</v>
      </c>
      <c r="G86" s="712">
        <f t="shared" si="4"/>
        <v>298.00290018124588</v>
      </c>
      <c r="H86" s="719">
        <f t="shared" si="5"/>
        <v>298.00000698227444</v>
      </c>
      <c r="I86" s="712">
        <f t="shared" si="6"/>
        <v>298.00000144817943</v>
      </c>
      <c r="J86" s="712">
        <f t="shared" si="7"/>
        <v>298.00000025471854</v>
      </c>
      <c r="K86" s="712">
        <f t="shared" si="8"/>
        <v>298.00000003722374</v>
      </c>
      <c r="L86" s="712">
        <f t="shared" si="9"/>
        <v>298.00000000842039</v>
      </c>
      <c r="N86" s="582">
        <v>12</v>
      </c>
      <c r="O86" s="712">
        <f t="shared" si="13"/>
        <v>0.17465119414750976</v>
      </c>
      <c r="P86" s="712">
        <f t="shared" si="10"/>
        <v>389.80098072161553</v>
      </c>
      <c r="Q86" s="712">
        <f t="shared" si="14"/>
        <v>349.84157010244013</v>
      </c>
      <c r="R86" s="712">
        <f t="shared" si="17"/>
        <v>324.29506504015455</v>
      </c>
      <c r="S86" s="712">
        <f t="shared" si="18"/>
        <v>310.73250981300282</v>
      </c>
      <c r="T86" s="712">
        <f t="shared" si="11"/>
        <v>306.57293196597738</v>
      </c>
    </row>
    <row r="87" spans="2:20" s="582" customFormat="1">
      <c r="B87" s="582">
        <v>13</v>
      </c>
      <c r="C87" s="712">
        <f t="shared" si="12"/>
        <v>0.18920546032646893</v>
      </c>
      <c r="D87" s="712">
        <f t="shared" si="1"/>
        <v>962.86792061398603</v>
      </c>
      <c r="E87" s="712">
        <f t="shared" si="2"/>
        <v>318.01966363383343</v>
      </c>
      <c r="F87" s="712">
        <f t="shared" si="3"/>
        <v>298.35100773700418</v>
      </c>
      <c r="G87" s="712">
        <f t="shared" si="4"/>
        <v>298.00411580277319</v>
      </c>
      <c r="H87" s="719">
        <f t="shared" si="5"/>
        <v>298.00001099795099</v>
      </c>
      <c r="I87" s="712">
        <f t="shared" si="6"/>
        <v>298.0000024934472</v>
      </c>
      <c r="J87" s="712">
        <f t="shared" si="7"/>
        <v>298.00000048974084</v>
      </c>
      <c r="K87" s="712">
        <f t="shared" si="8"/>
        <v>298.0000000826625</v>
      </c>
      <c r="L87" s="712">
        <f t="shared" si="9"/>
        <v>298.00000002229194</v>
      </c>
      <c r="N87" s="582">
        <v>13</v>
      </c>
      <c r="O87" s="712">
        <f t="shared" si="13"/>
        <v>0.18920546032646893</v>
      </c>
      <c r="P87" s="712">
        <f t="shared" si="10"/>
        <v>393.42430574091378</v>
      </c>
      <c r="Q87" s="712">
        <f t="shared" si="14"/>
        <v>353.31234077628255</v>
      </c>
      <c r="R87" s="712">
        <f t="shared" si="17"/>
        <v>327.18091907426356</v>
      </c>
      <c r="S87" s="712">
        <f t="shared" si="18"/>
        <v>312.99684006958631</v>
      </c>
      <c r="T87" s="712">
        <f t="shared" si="11"/>
        <v>308.57553226289383</v>
      </c>
    </row>
    <row r="88" spans="2:20" s="582" customFormat="1">
      <c r="B88" s="582">
        <v>14</v>
      </c>
      <c r="C88" s="712">
        <f t="shared" si="12"/>
        <v>0.20375972650542806</v>
      </c>
      <c r="D88" s="712">
        <f t="shared" si="1"/>
        <v>994.1337647333238</v>
      </c>
      <c r="E88" s="712">
        <f t="shared" si="2"/>
        <v>320.83919494267604</v>
      </c>
      <c r="F88" s="712">
        <f t="shared" si="3"/>
        <v>298.4381480057209</v>
      </c>
      <c r="G88" s="712">
        <f t="shared" si="4"/>
        <v>298.00566175699493</v>
      </c>
      <c r="H88" s="719">
        <f t="shared" si="5"/>
        <v>298.00001659655641</v>
      </c>
      <c r="I88" s="712">
        <f t="shared" si="6"/>
        <v>298.0000040589037</v>
      </c>
      <c r="J88" s="712">
        <f t="shared" si="7"/>
        <v>298.00000087422472</v>
      </c>
      <c r="K88" s="712">
        <f t="shared" si="8"/>
        <v>298.0000001661532</v>
      </c>
      <c r="L88" s="712">
        <f t="shared" si="9"/>
        <v>298.0000000513657</v>
      </c>
      <c r="N88" s="582">
        <v>14</v>
      </c>
      <c r="O88" s="712">
        <f t="shared" si="13"/>
        <v>0.20375972650542806</v>
      </c>
      <c r="P88" s="712">
        <f t="shared" si="10"/>
        <v>396.90756028630562</v>
      </c>
      <c r="Q88" s="712">
        <f t="shared" si="14"/>
        <v>356.67899431943749</v>
      </c>
      <c r="R88" s="712">
        <f t="shared" si="17"/>
        <v>330.05795774634851</v>
      </c>
      <c r="S88" s="712">
        <f t="shared" si="18"/>
        <v>315.34781224765641</v>
      </c>
      <c r="T88" s="712">
        <f t="shared" si="11"/>
        <v>310.70401522296686</v>
      </c>
    </row>
    <row r="89" spans="2:20" s="582" customFormat="1">
      <c r="B89" s="582">
        <v>15</v>
      </c>
      <c r="C89" s="712">
        <f t="shared" si="12"/>
        <v>0.21831399268438723</v>
      </c>
      <c r="D89" s="712">
        <f t="shared" si="1"/>
        <v>1023.4154821375807</v>
      </c>
      <c r="E89" s="712">
        <f t="shared" si="2"/>
        <v>323.77469485858626</v>
      </c>
      <c r="F89" s="712">
        <f t="shared" si="3"/>
        <v>298.53722520619795</v>
      </c>
      <c r="G89" s="712">
        <f t="shared" si="4"/>
        <v>298.00758679071362</v>
      </c>
      <c r="H89" s="719">
        <f t="shared" si="5"/>
        <v>298.00002416875657</v>
      </c>
      <c r="I89" s="712">
        <f t="shared" si="6"/>
        <v>298.00000631119258</v>
      </c>
      <c r="J89" s="712">
        <f t="shared" si="7"/>
        <v>298.00000147061638</v>
      </c>
      <c r="K89" s="712">
        <f t="shared" si="8"/>
        <v>298.00000030902186</v>
      </c>
      <c r="L89" s="712">
        <f t="shared" si="9"/>
        <v>298.00000010664525</v>
      </c>
      <c r="N89" s="582">
        <v>15</v>
      </c>
      <c r="O89" s="712">
        <f t="shared" si="13"/>
        <v>0.21831399268438723</v>
      </c>
      <c r="P89" s="712">
        <f t="shared" si="10"/>
        <v>400.27063471834748</v>
      </c>
      <c r="Q89" s="712">
        <f t="shared" si="14"/>
        <v>359.95582242165187</v>
      </c>
      <c r="R89" s="712">
        <f t="shared" si="17"/>
        <v>332.92621850592775</v>
      </c>
      <c r="S89" s="712">
        <f t="shared" si="18"/>
        <v>317.77188884611473</v>
      </c>
      <c r="T89" s="712">
        <f t="shared" si="11"/>
        <v>312.93947093454472</v>
      </c>
    </row>
    <row r="90" spans="2:20" s="582" customFormat="1">
      <c r="B90" s="582">
        <v>16</v>
      </c>
      <c r="C90" s="712">
        <f t="shared" si="12"/>
        <v>0.23286825886334636</v>
      </c>
      <c r="D90" s="712">
        <f t="shared" si="1"/>
        <v>1050.8416452023241</v>
      </c>
      <c r="E90" s="712">
        <f t="shared" si="2"/>
        <v>326.8162228699619</v>
      </c>
      <c r="F90" s="712">
        <f t="shared" si="3"/>
        <v>298.64865639113322</v>
      </c>
      <c r="G90" s="712">
        <f t="shared" si="4"/>
        <v>298.00994132858227</v>
      </c>
      <c r="H90" s="719">
        <f t="shared" si="5"/>
        <v>298.00003415244078</v>
      </c>
      <c r="I90" s="712">
        <f t="shared" si="6"/>
        <v>298.0000094458124</v>
      </c>
      <c r="J90" s="712">
        <f t="shared" si="7"/>
        <v>298.00000235655165</v>
      </c>
      <c r="K90" s="712">
        <f t="shared" si="8"/>
        <v>298.00000054001106</v>
      </c>
      <c r="L90" s="712">
        <f t="shared" si="9"/>
        <v>298.00000020410471</v>
      </c>
      <c r="N90" s="582">
        <v>16</v>
      </c>
      <c r="O90" s="712">
        <f t="shared" si="13"/>
        <v>0.23286825886334636</v>
      </c>
      <c r="P90" s="712">
        <f t="shared" si="10"/>
        <v>403.53035737872551</v>
      </c>
      <c r="Q90" s="712">
        <f t="shared" si="14"/>
        <v>363.15503242566945</v>
      </c>
      <c r="R90" s="712">
        <f t="shared" si="17"/>
        <v>335.78590238219863</v>
      </c>
      <c r="S90" s="712">
        <f t="shared" si="18"/>
        <v>320.25750761690216</v>
      </c>
      <c r="T90" s="712">
        <f t="shared" si="11"/>
        <v>315.26557856663169</v>
      </c>
    </row>
    <row r="91" spans="2:20" s="582" customFormat="1">
      <c r="B91" s="582">
        <v>17</v>
      </c>
      <c r="C91" s="712">
        <f t="shared" si="12"/>
        <v>0.2474225250423055</v>
      </c>
      <c r="D91" s="712">
        <f t="shared" si="1"/>
        <v>1076.5324728711923</v>
      </c>
      <c r="E91" s="712">
        <f t="shared" si="2"/>
        <v>329.95450986410469</v>
      </c>
      <c r="F91" s="712">
        <f t="shared" si="3"/>
        <v>298.77281024760936</v>
      </c>
      <c r="G91" s="712">
        <f t="shared" si="4"/>
        <v>298.01277722329144</v>
      </c>
      <c r="H91" s="719">
        <f t="shared" si="5"/>
        <v>298.00004703267837</v>
      </c>
      <c r="I91" s="712">
        <f t="shared" si="6"/>
        <v>298.00001368824934</v>
      </c>
      <c r="J91" s="712">
        <f t="shared" si="7"/>
        <v>298.00000362627497</v>
      </c>
      <c r="K91" s="712">
        <f t="shared" si="8"/>
        <v>298.00000089656248</v>
      </c>
      <c r="L91" s="712">
        <f t="shared" si="9"/>
        <v>298.00000036586641</v>
      </c>
      <c r="N91" s="582">
        <v>17</v>
      </c>
      <c r="O91" s="712">
        <f t="shared" si="13"/>
        <v>0.2474225250423055</v>
      </c>
      <c r="P91" s="712">
        <f t="shared" si="10"/>
        <v>406.70102173680914</v>
      </c>
      <c r="Q91" s="712">
        <f t="shared" si="14"/>
        <v>366.28705321719463</v>
      </c>
      <c r="R91" s="712">
        <f t="shared" si="17"/>
        <v>338.63726892990866</v>
      </c>
      <c r="S91" s="712">
        <f t="shared" si="18"/>
        <v>322.79479311185753</v>
      </c>
      <c r="T91" s="712">
        <f t="shared" si="11"/>
        <v>317.66831051536849</v>
      </c>
    </row>
    <row r="92" spans="2:20" s="582" customFormat="1">
      <c r="B92" s="582">
        <v>18</v>
      </c>
      <c r="C92" s="712">
        <f t="shared" si="12"/>
        <v>0.26197679122126466</v>
      </c>
      <c r="D92" s="712">
        <f t="shared" si="1"/>
        <v>1100.6003736143941</v>
      </c>
      <c r="E92" s="712">
        <f t="shared" si="2"/>
        <v>333.18091417954236</v>
      </c>
      <c r="F92" s="712">
        <f t="shared" si="3"/>
        <v>298.91001056776571</v>
      </c>
      <c r="G92" s="712">
        <f t="shared" si="4"/>
        <v>298.01614752477474</v>
      </c>
      <c r="H92" s="719">
        <f t="shared" si="5"/>
        <v>298.00006334143461</v>
      </c>
      <c r="I92" s="712">
        <f t="shared" si="6"/>
        <v>298.00001929489542</v>
      </c>
      <c r="J92" s="712">
        <f t="shared" si="7"/>
        <v>298.00000539195639</v>
      </c>
      <c r="K92" s="712">
        <f t="shared" si="8"/>
        <v>298.00000142610747</v>
      </c>
      <c r="L92" s="712">
        <f t="shared" si="9"/>
        <v>298.00000062142885</v>
      </c>
      <c r="N92" s="582">
        <v>18</v>
      </c>
      <c r="O92" s="712">
        <f t="shared" si="13"/>
        <v>0.26197679122126466</v>
      </c>
      <c r="P92" s="712">
        <f t="shared" si="10"/>
        <v>409.794797285605</v>
      </c>
      <c r="Q92" s="712">
        <f t="shared" si="14"/>
        <v>369.3607954362235</v>
      </c>
      <c r="R92" s="712">
        <f t="shared" si="17"/>
        <v>341.48058597033997</v>
      </c>
      <c r="S92" s="712">
        <f t="shared" si="18"/>
        <v>325.37531061179448</v>
      </c>
      <c r="T92" s="712">
        <f t="shared" si="11"/>
        <v>320.13564014004476</v>
      </c>
    </row>
    <row r="93" spans="2:20" s="582" customFormat="1">
      <c r="B93" s="582">
        <v>19</v>
      </c>
      <c r="C93" s="712">
        <f t="shared" si="12"/>
        <v>0.27653105740022382</v>
      </c>
      <c r="D93" s="712">
        <f t="shared" si="1"/>
        <v>1123.1504530930754</v>
      </c>
      <c r="E93" s="712">
        <f t="shared" si="2"/>
        <v>336.48738051912534</v>
      </c>
      <c r="F93" s="712">
        <f t="shared" si="3"/>
        <v>299.06053948892242</v>
      </c>
      <c r="G93" s="712">
        <f t="shared" si="4"/>
        <v>298.0201062671469</v>
      </c>
      <c r="H93" s="719">
        <f t="shared" si="5"/>
        <v>298.0000836570814</v>
      </c>
      <c r="I93" s="712">
        <f t="shared" si="6"/>
        <v>298.00002655377347</v>
      </c>
      <c r="J93" s="712">
        <f t="shared" si="7"/>
        <v>298.0000077849063</v>
      </c>
      <c r="K93" s="712">
        <f t="shared" si="8"/>
        <v>298.00000218734863</v>
      </c>
      <c r="L93" s="712">
        <f t="shared" si="9"/>
        <v>298.00000100892481</v>
      </c>
      <c r="N93" s="582">
        <v>19</v>
      </c>
      <c r="O93" s="712">
        <f t="shared" si="13"/>
        <v>0.27653105740022382</v>
      </c>
      <c r="P93" s="712">
        <f t="shared" si="10"/>
        <v>412.82206031267458</v>
      </c>
      <c r="Q93" s="712">
        <f t="shared" si="14"/>
        <v>372.38387321038704</v>
      </c>
      <c r="R93" s="712">
        <f t="shared" si="17"/>
        <v>344.31610694318363</v>
      </c>
      <c r="S93" s="712">
        <f t="shared" si="18"/>
        <v>327.99185608527972</v>
      </c>
      <c r="T93" s="712">
        <f t="shared" si="11"/>
        <v>322.65727177166337</v>
      </c>
    </row>
    <row r="94" spans="2:20">
      <c r="B94" s="582">
        <v>20</v>
      </c>
      <c r="C94" s="712">
        <f t="shared" si="12"/>
        <v>0.29108532357918293</v>
      </c>
      <c r="D94" s="712">
        <f t="shared" si="1"/>
        <v>1144.280988823828</v>
      </c>
      <c r="E94" s="712">
        <f t="shared" si="2"/>
        <v>339.86640153787943</v>
      </c>
      <c r="F94" s="712">
        <f t="shared" si="3"/>
        <v>299.22464051821771</v>
      </c>
      <c r="G94" s="712">
        <f t="shared" si="4"/>
        <v>298.02470827217491</v>
      </c>
      <c r="H94" s="719">
        <f t="shared" si="5"/>
        <v>298.00010860373567</v>
      </c>
      <c r="I94" s="712">
        <f t="shared" si="6"/>
        <v>298.00003578508716</v>
      </c>
      <c r="J94" s="712">
        <f t="shared" si="7"/>
        <v>298.00001095668836</v>
      </c>
      <c r="K94" s="712">
        <f t="shared" si="8"/>
        <v>298.0000032515199</v>
      </c>
      <c r="L94" s="712">
        <f t="shared" si="9"/>
        <v>298.00000157639062</v>
      </c>
      <c r="N94" s="582">
        <v>20</v>
      </c>
      <c r="O94" s="712">
        <f t="shared" si="13"/>
        <v>0.29108532357918293</v>
      </c>
      <c r="P94" s="712">
        <f t="shared" si="10"/>
        <v>415.79166607677212</v>
      </c>
      <c r="Q94" s="712">
        <f t="shared" si="14"/>
        <v>375.36279329614138</v>
      </c>
      <c r="R94" s="712">
        <f t="shared" si="17"/>
        <v>347.14406198177954</v>
      </c>
      <c r="S94" s="712">
        <f t="shared" si="18"/>
        <v>330.6382768369225</v>
      </c>
      <c r="T94" s="712">
        <f t="shared" si="11"/>
        <v>325.22439961786381</v>
      </c>
    </row>
    <row r="95" spans="2:20">
      <c r="B95" s="582">
        <v>21</v>
      </c>
      <c r="C95" s="712">
        <f t="shared" si="12"/>
        <v>0.30563958975814209</v>
      </c>
      <c r="D95" s="712">
        <f t="shared" si="1"/>
        <v>1164.083873988475</v>
      </c>
      <c r="E95" s="712">
        <f t="shared" si="2"/>
        <v>343.31098193168856</v>
      </c>
      <c r="F95" s="712">
        <f t="shared" si="3"/>
        <v>299.40252135584029</v>
      </c>
      <c r="G95" s="712">
        <f t="shared" si="4"/>
        <v>298.03000896815911</v>
      </c>
      <c r="H95" s="719">
        <f t="shared" si="5"/>
        <v>298.00013885045178</v>
      </c>
      <c r="I95" s="712">
        <f t="shared" si="6"/>
        <v>298.00004734161547</v>
      </c>
      <c r="J95" s="712">
        <f t="shared" si="7"/>
        <v>298.00001508013213</v>
      </c>
      <c r="K95" s="712">
        <f t="shared" si="8"/>
        <v>298.00000470361317</v>
      </c>
      <c r="L95" s="712">
        <f t="shared" si="9"/>
        <v>298.00000238303096</v>
      </c>
      <c r="N95" s="582">
        <v>21</v>
      </c>
      <c r="O95" s="712">
        <f t="shared" si="13"/>
        <v>0.30563958975814209</v>
      </c>
      <c r="P95" s="712">
        <f t="shared" si="10"/>
        <v>418.71117599031373</v>
      </c>
      <c r="Q95" s="712">
        <f t="shared" si="14"/>
        <v>378.30311651947198</v>
      </c>
      <c r="R95" s="712">
        <f t="shared" si="17"/>
        <v>349.96465564410181</v>
      </c>
      <c r="S95" s="712">
        <f t="shared" si="18"/>
        <v>333.30931832774934</v>
      </c>
      <c r="T95" s="712">
        <f t="shared" si="11"/>
        <v>327.82949642534396</v>
      </c>
    </row>
    <row r="96" spans="2:20">
      <c r="B96" s="582">
        <v>22</v>
      </c>
      <c r="C96" s="712">
        <f t="shared" si="12"/>
        <v>0.32019385593710126</v>
      </c>
      <c r="D96" s="712">
        <f t="shared" si="1"/>
        <v>1182.6450323948234</v>
      </c>
      <c r="E96" s="712">
        <f t="shared" si="2"/>
        <v>346.8146048641886</v>
      </c>
      <c r="F96" s="712">
        <f t="shared" si="3"/>
        <v>299.59435653002066</v>
      </c>
      <c r="G96" s="712">
        <f t="shared" si="4"/>
        <v>298.03606422317733</v>
      </c>
      <c r="H96" s="719">
        <f t="shared" si="5"/>
        <v>298.00017511029398</v>
      </c>
      <c r="I96" s="712">
        <f t="shared" si="6"/>
        <v>298.00006160896601</v>
      </c>
      <c r="J96" s="712">
        <f t="shared" si="7"/>
        <v>298.00002035024869</v>
      </c>
      <c r="K96" s="712">
        <f t="shared" si="8"/>
        <v>298.00000664356264</v>
      </c>
      <c r="L96" s="712">
        <f t="shared" si="9"/>
        <v>298.00000350046514</v>
      </c>
      <c r="N96" s="582">
        <v>22</v>
      </c>
      <c r="O96" s="712">
        <f t="shared" si="13"/>
        <v>0.32019385593710126</v>
      </c>
      <c r="P96" s="712">
        <f t="shared" si="10"/>
        <v>421.5870489636597</v>
      </c>
      <c r="Q96" s="712">
        <f t="shared" si="14"/>
        <v>381.20959562494198</v>
      </c>
      <c r="R96" s="712">
        <f t="shared" si="17"/>
        <v>352.77806772589634</v>
      </c>
      <c r="S96" s="712">
        <f t="shared" si="18"/>
        <v>336.00049333133916</v>
      </c>
      <c r="T96" s="712">
        <f t="shared" si="11"/>
        <v>330.46613017042455</v>
      </c>
    </row>
    <row r="97" spans="2:20">
      <c r="B97" s="582">
        <v>23</v>
      </c>
      <c r="C97" s="712">
        <f t="shared" si="12"/>
        <v>0.33474812211606042</v>
      </c>
      <c r="D97" s="712">
        <f t="shared" si="1"/>
        <v>1200.0448064637005</v>
      </c>
      <c r="E97" s="712">
        <f t="shared" si="2"/>
        <v>350.37120057982543</v>
      </c>
      <c r="F97" s="712">
        <f t="shared" si="3"/>
        <v>299.80028985609044</v>
      </c>
      <c r="G97" s="712">
        <f t="shared" si="4"/>
        <v>298.0429301917128</v>
      </c>
      <c r="H97" s="719">
        <f t="shared" si="5"/>
        <v>298.00021813930886</v>
      </c>
      <c r="I97" s="712">
        <f t="shared" si="6"/>
        <v>298.00007900570353</v>
      </c>
      <c r="J97" s="712">
        <f t="shared" si="7"/>
        <v>298.00002698505125</v>
      </c>
      <c r="K97" s="712">
        <f t="shared" si="8"/>
        <v>298.00000918737953</v>
      </c>
      <c r="L97" s="712">
        <f t="shared" si="9"/>
        <v>298.00000501394322</v>
      </c>
      <c r="N97" s="582">
        <v>23</v>
      </c>
      <c r="O97" s="712">
        <f t="shared" si="13"/>
        <v>0.33474812211606042</v>
      </c>
      <c r="P97" s="712">
        <f t="shared" si="10"/>
        <v>424.42480346809231</v>
      </c>
      <c r="Q97" s="712">
        <f t="shared" si="14"/>
        <v>384.08629300731695</v>
      </c>
      <c r="R97" s="712">
        <f t="shared" si="17"/>
        <v>355.58445536911285</v>
      </c>
      <c r="S97" s="712">
        <f t="shared" si="18"/>
        <v>338.7079701600407</v>
      </c>
      <c r="T97" s="712">
        <f t="shared" si="11"/>
        <v>333.12880603378801</v>
      </c>
    </row>
    <row r="98" spans="2:20">
      <c r="B98" s="582">
        <v>24</v>
      </c>
      <c r="C98" s="712">
        <f t="shared" si="12"/>
        <v>0.34930238829501953</v>
      </c>
      <c r="D98" s="712">
        <f t="shared" si="1"/>
        <v>1216.3583199956797</v>
      </c>
      <c r="E98" s="712">
        <f t="shared" si="2"/>
        <v>353.97511706091399</v>
      </c>
      <c r="F98" s="712">
        <f t="shared" si="3"/>
        <v>300.02043673111507</v>
      </c>
      <c r="G98" s="712">
        <f t="shared" si="4"/>
        <v>298.05066317375059</v>
      </c>
      <c r="H98" s="719">
        <f t="shared" si="5"/>
        <v>298.00026873541748</v>
      </c>
      <c r="I98" s="712">
        <f t="shared" si="6"/>
        <v>298.00009998336702</v>
      </c>
      <c r="J98" s="712">
        <f t="shared" si="7"/>
        <v>298.00003522628458</v>
      </c>
      <c r="K98" s="712">
        <f t="shared" si="8"/>
        <v>298.00001246823058</v>
      </c>
      <c r="L98" s="712">
        <f t="shared" si="9"/>
        <v>298.00000702352315</v>
      </c>
      <c r="N98" s="582">
        <v>24</v>
      </c>
      <c r="O98" s="712">
        <f t="shared" si="13"/>
        <v>0.34930238829501953</v>
      </c>
      <c r="P98" s="712">
        <f t="shared" si="10"/>
        <v>427.22915526919212</v>
      </c>
      <c r="Q98" s="712">
        <f t="shared" si="14"/>
        <v>386.93668127540701</v>
      </c>
      <c r="R98" s="712">
        <f t="shared" si="17"/>
        <v>358.38395558958206</v>
      </c>
      <c r="S98" s="712">
        <f t="shared" si="18"/>
        <v>341.42847717734287</v>
      </c>
      <c r="T98" s="712">
        <f t="shared" si="11"/>
        <v>335.8128306643946</v>
      </c>
    </row>
    <row r="99" spans="2:20">
      <c r="B99" s="582">
        <v>25</v>
      </c>
      <c r="C99" s="712">
        <f t="shared" si="12"/>
        <v>0.36385665447397869</v>
      </c>
      <c r="D99" s="712">
        <f t="shared" si="1"/>
        <v>1231.6558173569229</v>
      </c>
      <c r="E99" s="712">
        <f t="shared" si="2"/>
        <v>357.62109259577846</v>
      </c>
      <c r="F99" s="712">
        <f t="shared" si="3"/>
        <v>300.25488627485925</v>
      </c>
      <c r="G99" s="712">
        <f t="shared" si="4"/>
        <v>298.05931948548931</v>
      </c>
      <c r="H99" s="719">
        <f t="shared" si="5"/>
        <v>298.00032773724297</v>
      </c>
      <c r="I99" s="712">
        <f t="shared" si="6"/>
        <v>298.00012502638725</v>
      </c>
      <c r="J99" s="712">
        <f t="shared" si="7"/>
        <v>298.00004534006735</v>
      </c>
      <c r="K99" s="712">
        <f t="shared" si="8"/>
        <v>298.00001663745621</v>
      </c>
      <c r="L99" s="712">
        <f t="shared" si="9"/>
        <v>298.00000964520018</v>
      </c>
      <c r="N99" s="582">
        <v>25</v>
      </c>
      <c r="O99" s="712">
        <f t="shared" si="13"/>
        <v>0.36385665447397869</v>
      </c>
      <c r="P99" s="712">
        <f t="shared" si="10"/>
        <v>430.00413472706816</v>
      </c>
      <c r="Q99" s="712">
        <f t="shared" si="14"/>
        <v>389.76372915862044</v>
      </c>
      <c r="R99" s="712">
        <f t="shared" si="17"/>
        <v>361.17668780971508</v>
      </c>
      <c r="S99" s="712">
        <f t="shared" si="18"/>
        <v>344.15922122107582</v>
      </c>
      <c r="T99" s="712">
        <f t="shared" si="11"/>
        <v>338.51419583948945</v>
      </c>
    </row>
    <row r="100" spans="2:20">
      <c r="B100" s="582">
        <v>26</v>
      </c>
      <c r="C100" s="712">
        <f t="shared" si="12"/>
        <v>0.37841092065293785</v>
      </c>
      <c r="D100" s="712">
        <f t="shared" si="1"/>
        <v>1246.0029806170023</v>
      </c>
      <c r="E100" s="712">
        <f t="shared" si="2"/>
        <v>361.3042301336929</v>
      </c>
      <c r="F100" s="712">
        <f t="shared" si="3"/>
        <v>300.50370332714078</v>
      </c>
      <c r="G100" s="712">
        <f t="shared" si="4"/>
        <v>298.06895534086863</v>
      </c>
      <c r="H100" s="719">
        <f t="shared" si="5"/>
        <v>298.00039602288791</v>
      </c>
      <c r="I100" s="712">
        <f t="shared" si="6"/>
        <v>298.0001546519162</v>
      </c>
      <c r="J100" s="712">
        <f t="shared" si="7"/>
        <v>298.0000576174503</v>
      </c>
      <c r="K100" s="712">
        <f t="shared" si="8"/>
        <v>298.00002186552513</v>
      </c>
      <c r="L100" s="712">
        <f t="shared" si="9"/>
        <v>298.00001301198262</v>
      </c>
      <c r="N100" s="582">
        <v>26</v>
      </c>
      <c r="O100" s="712">
        <f t="shared" si="13"/>
        <v>0.37841092065293785</v>
      </c>
      <c r="P100" s="712">
        <f t="shared" si="10"/>
        <v>432.75318682077375</v>
      </c>
      <c r="Q100" s="712">
        <f t="shared" si="14"/>
        <v>392.56997489617459</v>
      </c>
      <c r="R100" s="712">
        <f t="shared" si="17"/>
        <v>363.96275621405312</v>
      </c>
      <c r="S100" s="712">
        <f t="shared" si="18"/>
        <v>346.89781790969204</v>
      </c>
      <c r="T100" s="712">
        <f t="shared" si="11"/>
        <v>341.22947887722717</v>
      </c>
    </row>
    <row r="101" spans="2:20">
      <c r="B101" s="582">
        <v>27</v>
      </c>
      <c r="C101" s="712">
        <f t="shared" si="12"/>
        <v>0.39296518683189696</v>
      </c>
      <c r="D101" s="712">
        <f t="shared" si="1"/>
        <v>1259.4612260719161</v>
      </c>
      <c r="E101" s="712">
        <f t="shared" si="2"/>
        <v>365.01997331042338</v>
      </c>
      <c r="F101" s="712">
        <f t="shared" si="3"/>
        <v>300.76693031097653</v>
      </c>
      <c r="G101" s="712">
        <f t="shared" si="4"/>
        <v>298.07962674316855</v>
      </c>
      <c r="H101" s="719">
        <f t="shared" si="5"/>
        <v>298.00047450867487</v>
      </c>
      <c r="I101" s="712">
        <f t="shared" si="6"/>
        <v>298.00018940957898</v>
      </c>
      <c r="J101" s="712">
        <f t="shared" si="7"/>
        <v>298.00007237489422</v>
      </c>
      <c r="K101" s="712">
        <f t="shared" si="8"/>
        <v>298.00002834292258</v>
      </c>
      <c r="L101" s="712">
        <f t="shared" si="9"/>
        <v>298.00001727490894</v>
      </c>
      <c r="N101" s="582">
        <v>27</v>
      </c>
      <c r="O101" s="712">
        <f t="shared" si="13"/>
        <v>0.39296518683189696</v>
      </c>
      <c r="P101" s="712">
        <f t="shared" si="10"/>
        <v>435.47925650621545</v>
      </c>
      <c r="Q101" s="712">
        <f t="shared" si="14"/>
        <v>395.35758893471825</v>
      </c>
      <c r="R101" s="712">
        <f t="shared" si="17"/>
        <v>366.74225186024836</v>
      </c>
      <c r="S101" s="712">
        <f t="shared" si="18"/>
        <v>349.64223210003706</v>
      </c>
      <c r="T101" s="712">
        <f t="shared" si="11"/>
        <v>343.95575745521217</v>
      </c>
    </row>
    <row r="102" spans="2:20">
      <c r="B102" s="582">
        <v>28</v>
      </c>
      <c r="C102" s="712">
        <f t="shared" si="12"/>
        <v>0.40751945301085613</v>
      </c>
      <c r="D102" s="712">
        <f t="shared" si="1"/>
        <v>1272.0879814923453</v>
      </c>
      <c r="E102" s="712">
        <f t="shared" si="2"/>
        <v>368.76408403572549</v>
      </c>
      <c r="F102" s="712">
        <f t="shared" si="3"/>
        <v>301.0445889703102</v>
      </c>
      <c r="G102" s="712">
        <f t="shared" si="4"/>
        <v>298.09138938598312</v>
      </c>
      <c r="H102" s="719">
        <f t="shared" si="5"/>
        <v>298.00056414785928</v>
      </c>
      <c r="I102" s="712">
        <f t="shared" si="6"/>
        <v>298.00022988115688</v>
      </c>
      <c r="J102" s="712">
        <f t="shared" si="7"/>
        <v>298.00008995467192</v>
      </c>
      <c r="K102" s="712">
        <f t="shared" si="8"/>
        <v>298.00003628097073</v>
      </c>
      <c r="L102" s="712">
        <f t="shared" si="9"/>
        <v>298.00002260400305</v>
      </c>
      <c r="N102" s="582">
        <v>28</v>
      </c>
      <c r="O102" s="712">
        <f t="shared" si="13"/>
        <v>0.40751945301085613</v>
      </c>
      <c r="P102" s="712">
        <f t="shared" si="10"/>
        <v>438.1848615915261</v>
      </c>
      <c r="Q102" s="712">
        <f t="shared" si="14"/>
        <v>398.12842749291104</v>
      </c>
      <c r="R102" s="712">
        <f t="shared" si="17"/>
        <v>369.51525453320443</v>
      </c>
      <c r="S102" s="712">
        <f t="shared" si="18"/>
        <v>352.39072701764405</v>
      </c>
      <c r="T102" s="712">
        <f t="shared" si="11"/>
        <v>346.69053678470385</v>
      </c>
    </row>
    <row r="103" spans="2:20">
      <c r="B103" s="582">
        <v>29</v>
      </c>
      <c r="C103" s="712">
        <f t="shared" si="12"/>
        <v>0.42207371918981529</v>
      </c>
      <c r="D103" s="712">
        <f t="shared" si="1"/>
        <v>1283.9369453500958</v>
      </c>
      <c r="E103" s="712">
        <f t="shared" si="2"/>
        <v>372.53262154121381</v>
      </c>
      <c r="F103" s="712">
        <f t="shared" si="3"/>
        <v>301.33668199054028</v>
      </c>
      <c r="G103" s="712">
        <f t="shared" si="4"/>
        <v>298.10429856291842</v>
      </c>
      <c r="H103" s="719">
        <f t="shared" si="5"/>
        <v>298.00066592932586</v>
      </c>
      <c r="I103" s="712">
        <f t="shared" si="6"/>
        <v>298.00027668020965</v>
      </c>
      <c r="J103" s="712">
        <f t="shared" si="7"/>
        <v>298.00011072519811</v>
      </c>
      <c r="K103" s="712">
        <f t="shared" si="8"/>
        <v>298.00004591258102</v>
      </c>
      <c r="L103" s="712">
        <f t="shared" si="9"/>
        <v>298.00002918916437</v>
      </c>
      <c r="N103" s="582">
        <v>29</v>
      </c>
      <c r="O103" s="712">
        <f t="shared" si="13"/>
        <v>0.42207371918981529</v>
      </c>
      <c r="P103" s="712">
        <f t="shared" si="10"/>
        <v>440.87215497251634</v>
      </c>
      <c r="Q103" s="712">
        <f t="shared" si="14"/>
        <v>400.88407832384701</v>
      </c>
      <c r="R103" s="712">
        <f t="shared" si="17"/>
        <v>372.281834355179</v>
      </c>
      <c r="S103" s="712">
        <f t="shared" si="18"/>
        <v>355.14182079620895</v>
      </c>
      <c r="T103" s="712">
        <f t="shared" si="11"/>
        <v>349.4316873655531</v>
      </c>
    </row>
    <row r="104" spans="2:20">
      <c r="B104" s="582">
        <v>30</v>
      </c>
      <c r="C104" s="712">
        <f t="shared" si="12"/>
        <v>0.43662798536877445</v>
      </c>
      <c r="D104" s="712">
        <f t="shared" si="1"/>
        <v>1295.0583291942178</v>
      </c>
      <c r="E104" s="712">
        <f t="shared" si="2"/>
        <v>376.32192279362687</v>
      </c>
      <c r="F104" s="712">
        <f t="shared" si="3"/>
        <v>301.6431945095303</v>
      </c>
      <c r="G104" s="712">
        <f t="shared" si="4"/>
        <v>298.11840908540836</v>
      </c>
      <c r="H104" s="719">
        <f t="shared" si="5"/>
        <v>298.00078087627537</v>
      </c>
      <c r="I104" s="712">
        <f t="shared" si="6"/>
        <v>298.00033045164571</v>
      </c>
      <c r="J104" s="712">
        <f t="shared" si="7"/>
        <v>298.0001350812903</v>
      </c>
      <c r="K104" s="712">
        <f t="shared" si="8"/>
        <v>298.00005749293769</v>
      </c>
      <c r="L104" s="712">
        <f t="shared" si="9"/>
        <v>298.00003724099133</v>
      </c>
      <c r="N104" s="582">
        <v>30</v>
      </c>
      <c r="O104" s="712">
        <f t="shared" si="13"/>
        <v>0.43662798536877445</v>
      </c>
      <c r="P104" s="712">
        <f t="shared" si="10"/>
        <v>443.54297779049114</v>
      </c>
      <c r="Q104" s="712">
        <f t="shared" si="14"/>
        <v>403.62589981202956</v>
      </c>
      <c r="R104" s="712">
        <f t="shared" si="17"/>
        <v>375.04205317474845</v>
      </c>
      <c r="S104" s="712">
        <f t="shared" si="18"/>
        <v>357.89424934701731</v>
      </c>
      <c r="T104" s="712">
        <f t="shared" si="11"/>
        <v>352.17739179348155</v>
      </c>
    </row>
    <row r="105" spans="2:20">
      <c r="B105" s="582">
        <v>31</v>
      </c>
      <c r="C105" s="712">
        <f t="shared" si="12"/>
        <v>0.45118225154773356</v>
      </c>
      <c r="D105" s="712">
        <f t="shared" si="1"/>
        <v>1305.4990842721443</v>
      </c>
      <c r="E105" s="712">
        <f t="shared" si="2"/>
        <v>380.12858418468096</v>
      </c>
      <c r="F105" s="712">
        <f t="shared" si="3"/>
        <v>301.96409552628398</v>
      </c>
      <c r="G105" s="712">
        <f t="shared" si="4"/>
        <v>298.13377520807961</v>
      </c>
      <c r="H105" s="719">
        <f t="shared" si="5"/>
        <v>298.00091004490963</v>
      </c>
      <c r="I105" s="712">
        <f t="shared" si="6"/>
        <v>298.00039187124582</v>
      </c>
      <c r="J105" s="712">
        <f t="shared" si="7"/>
        <v>298.00016344436528</v>
      </c>
      <c r="K105" s="712">
        <f t="shared" si="8"/>
        <v>298.00007130011323</v>
      </c>
      <c r="L105" s="712">
        <f t="shared" si="9"/>
        <v>298.000046991538</v>
      </c>
      <c r="N105" s="582">
        <v>31</v>
      </c>
      <c r="O105" s="712">
        <f t="shared" si="13"/>
        <v>0.45118225154773356</v>
      </c>
      <c r="P105" s="712">
        <f t="shared" si="10"/>
        <v>446.19890484103792</v>
      </c>
      <c r="Q105" s="712">
        <f t="shared" si="14"/>
        <v>406.35505437587381</v>
      </c>
      <c r="R105" s="712">
        <f t="shared" si="17"/>
        <v>377.79596576034913</v>
      </c>
      <c r="S105" s="712">
        <f t="shared" si="18"/>
        <v>360.6469346363329</v>
      </c>
      <c r="T105" s="712">
        <f t="shared" si="11"/>
        <v>354.92609930777053</v>
      </c>
    </row>
    <row r="106" spans="2:20">
      <c r="B106" s="582">
        <v>32</v>
      </c>
      <c r="C106" s="712">
        <f t="shared" si="12"/>
        <v>0.46573651772669272</v>
      </c>
      <c r="D106" s="712">
        <f t="shared" si="1"/>
        <v>1315.3031134199882</v>
      </c>
      <c r="E106" s="712">
        <f t="shared" si="2"/>
        <v>383.9494444144849</v>
      </c>
      <c r="F106" s="712">
        <f t="shared" si="3"/>
        <v>302.29933921399999</v>
      </c>
      <c r="G106" s="712">
        <f t="shared" si="4"/>
        <v>298.15045056113752</v>
      </c>
      <c r="H106" s="719">
        <f t="shared" si="5"/>
        <v>298.00105452312022</v>
      </c>
      <c r="I106" s="712">
        <f t="shared" si="6"/>
        <v>298.00046164514629</v>
      </c>
      <c r="J106" s="712">
        <f t="shared" si="7"/>
        <v>298.00019626257449</v>
      </c>
      <c r="K106" s="712">
        <f t="shared" si="8"/>
        <v>298.00008763561732</v>
      </c>
      <c r="L106" s="712">
        <f t="shared" si="9"/>
        <v>298.00005869500177</v>
      </c>
      <c r="N106" s="582">
        <v>32</v>
      </c>
      <c r="O106" s="712">
        <f t="shared" si="13"/>
        <v>0.46573651772669272</v>
      </c>
      <c r="P106" s="712">
        <f t="shared" si="10"/>
        <v>448.84128336572769</v>
      </c>
      <c r="Q106" s="712">
        <f t="shared" si="14"/>
        <v>409.07253700520403</v>
      </c>
      <c r="R106" s="712">
        <f t="shared" si="17"/>
        <v>380.54362082351946</v>
      </c>
      <c r="S106" s="712">
        <f t="shared" si="18"/>
        <v>363.39895758307523</v>
      </c>
      <c r="T106" s="712">
        <f t="shared" si="11"/>
        <v>357.6764869553416</v>
      </c>
    </row>
    <row r="107" spans="2:20">
      <c r="B107" s="582">
        <v>33</v>
      </c>
      <c r="C107" s="712">
        <f t="shared" si="12"/>
        <v>0.48029078390565189</v>
      </c>
      <c r="D107" s="712">
        <f t="shared" ref="D107:D138" si="19">(1-2*FoAb-2*FoAb*BiCombAb)*D106+2*FoAb*E106+2*FoAb*BiCombAb*Tcomb</f>
        <v>1324.5114691795634</v>
      </c>
      <c r="E107" s="712">
        <f t="shared" ref="E107:E138" si="20">FoAb*D106+(1-2*FoAb)*E106+FoAb*F106</f>
        <v>387.78156849088151</v>
      </c>
      <c r="F107" s="712">
        <f t="shared" ref="F107:F138" si="21">FoAb*E106+(1-2*FoAb)*F106+FoAb*G106</f>
        <v>302.64886614378264</v>
      </c>
      <c r="G107" s="712">
        <f t="shared" ref="G107:G138" si="22">FoAb*F106+(1-2*FoAb)*G106+FoAb*H106</f>
        <v>298.16848808927745</v>
      </c>
      <c r="H107" s="719">
        <f t="shared" ref="H107:H138" si="23">_FoN1*G106+(1-_FoN1-_FoN2)*H106+_FoN2*I106</f>
        <v>298.00121542918617</v>
      </c>
      <c r="I107" s="712">
        <f t="shared" ref="I107:I138" si="24">FoCase*H106+(1-2*FoCase)*I106+FoCase*J106</f>
        <v>298.00054050928873</v>
      </c>
      <c r="J107" s="712">
        <f t="shared" ref="J107:J138" si="25">FoCase*I106+(1-2*FoCase)*J106+FoCase*K106</f>
        <v>298.00023401088197</v>
      </c>
      <c r="K107" s="712">
        <f t="shared" ref="K107:K138" si="26">FoCase*J106+(1-2*FoCase)*K106+FoCase*L106</f>
        <v>298.00010682487908</v>
      </c>
      <c r="L107" s="712">
        <f t="shared" ref="L107:L138" si="27">(1-2*FoCase-2*FoCase*BiAtmCase)*L106+2*FoCase*K106+2*FoCase*BiAtmCase*Tatm</f>
        <v>298.00007262834475</v>
      </c>
      <c r="N107" s="582">
        <v>33</v>
      </c>
      <c r="O107" s="712">
        <f t="shared" si="13"/>
        <v>0.48029078390565189</v>
      </c>
      <c r="P107" s="712">
        <f t="shared" ref="P107:P138" si="28">(1-2*FoCase-2*FoCase*BiCombCase)*P106+2*FoCase*Q106+2*FoCase*BiCombCase*Tcomb</f>
        <v>451.47126619219148</v>
      </c>
      <c r="Q107" s="712">
        <f t="shared" si="14"/>
        <v>411.77919964235952</v>
      </c>
      <c r="R107" s="712">
        <f t="shared" si="17"/>
        <v>383.28506189493299</v>
      </c>
      <c r="S107" s="712">
        <f t="shared" si="18"/>
        <v>366.14953490384488</v>
      </c>
      <c r="T107" s="712">
        <f t="shared" ref="T107:T138" si="29">(1-2*FoCase-2*FoCase*BiAtmCase)*T106+2*FoCase*S106+2*FoCase*BiAtmCase*Tatm</f>
        <v>360.4274264093001</v>
      </c>
    </row>
    <row r="108" spans="2:20">
      <c r="B108" s="582">
        <v>34</v>
      </c>
      <c r="C108" s="712">
        <f t="shared" si="12"/>
        <v>0.49484505008461099</v>
      </c>
      <c r="D108" s="712">
        <f t="shared" si="19"/>
        <v>1333.162539037447</v>
      </c>
      <c r="E108" s="712">
        <f t="shared" si="20"/>
        <v>391.62223277213144</v>
      </c>
      <c r="F108" s="712">
        <f t="shared" si="21"/>
        <v>303.01260442487796</v>
      </c>
      <c r="G108" s="712">
        <f t="shared" si="22"/>
        <v>298.18793999666025</v>
      </c>
      <c r="H108" s="719">
        <f t="shared" si="23"/>
        <v>298.00139391048509</v>
      </c>
      <c r="I108" s="712">
        <f t="shared" si="24"/>
        <v>298.00062922883944</v>
      </c>
      <c r="J108" s="712">
        <f t="shared" si="25"/>
        <v>298.00027719108812</v>
      </c>
      <c r="K108" s="712">
        <f t="shared" si="26"/>
        <v>298.00012921766586</v>
      </c>
      <c r="L108" s="712">
        <f t="shared" si="27"/>
        <v>298.00008909184805</v>
      </c>
      <c r="N108" s="582">
        <v>34</v>
      </c>
      <c r="O108" s="712">
        <f t="shared" si="13"/>
        <v>0.49484505008461099</v>
      </c>
      <c r="P108" s="712">
        <f t="shared" si="28"/>
        <v>454.08984004658271</v>
      </c>
      <c r="Q108" s="712">
        <f t="shared" ref="Q108:Q139" si="30">FoCase*P107+(1-2*FoCase)*Q107+FoCase*R107</f>
        <v>414.47577201229262</v>
      </c>
      <c r="R108" s="712">
        <f t="shared" si="17"/>
        <v>386.020328073781</v>
      </c>
      <c r="S108" s="712">
        <f t="shared" si="18"/>
        <v>368.89799933037807</v>
      </c>
      <c r="T108" s="712">
        <f t="shared" si="29"/>
        <v>363.17795561927596</v>
      </c>
    </row>
    <row r="109" spans="2:20">
      <c r="B109" s="582">
        <v>35</v>
      </c>
      <c r="C109" s="712">
        <f t="shared" si="12"/>
        <v>0.50939931626357016</v>
      </c>
      <c r="D109" s="712">
        <f t="shared" si="19"/>
        <v>1341.2922186232072</v>
      </c>
      <c r="E109" s="712">
        <f t="shared" si="20"/>
        <v>395.4689109850724</v>
      </c>
      <c r="F109" s="712">
        <f t="shared" si="21"/>
        <v>303.3904707669189</v>
      </c>
      <c r="G109" s="712">
        <f t="shared" si="22"/>
        <v>298.20885769752067</v>
      </c>
      <c r="H109" s="719">
        <f t="shared" si="23"/>
        <v>298.00159114222151</v>
      </c>
      <c r="I109" s="712">
        <f t="shared" si="24"/>
        <v>298.00072859758382</v>
      </c>
      <c r="J109" s="712">
        <f t="shared" si="25"/>
        <v>298.00032633180342</v>
      </c>
      <c r="K109" s="712">
        <f t="shared" si="26"/>
        <v>298.00015518843918</v>
      </c>
      <c r="L109" s="712">
        <f t="shared" si="27"/>
        <v>298.00010840960056</v>
      </c>
      <c r="N109" s="582">
        <v>35</v>
      </c>
      <c r="O109" s="712">
        <f t="shared" si="13"/>
        <v>0.50939931626357016</v>
      </c>
      <c r="P109" s="712">
        <f t="shared" si="28"/>
        <v>456.69784974199678</v>
      </c>
      <c r="Q109" s="712">
        <f t="shared" si="30"/>
        <v>417.16287941885901</v>
      </c>
      <c r="R109" s="712">
        <f t="shared" si="17"/>
        <v>388.74945466849863</v>
      </c>
      <c r="S109" s="712">
        <f t="shared" si="18"/>
        <v>371.64378270824693</v>
      </c>
      <c r="T109" s="712">
        <f t="shared" si="29"/>
        <v>365.92725459028645</v>
      </c>
    </row>
    <row r="110" spans="2:20">
      <c r="B110" s="582">
        <v>36</v>
      </c>
      <c r="C110" s="712">
        <f t="shared" si="12"/>
        <v>0.52395358244252932</v>
      </c>
      <c r="D110" s="712">
        <f t="shared" si="19"/>
        <v>1348.9340736494939</v>
      </c>
      <c r="E110" s="712">
        <f t="shared" si="20"/>
        <v>399.31926115530058</v>
      </c>
      <c r="F110" s="712">
        <f t="shared" si="21"/>
        <v>303.78237146930979</v>
      </c>
      <c r="G110" s="712">
        <f t="shared" si="22"/>
        <v>298.23129177200622</v>
      </c>
      <c r="H110" s="719">
        <f t="shared" si="23"/>
        <v>298.00180832617497</v>
      </c>
      <c r="I110" s="712">
        <f t="shared" si="24"/>
        <v>298.00083943729987</v>
      </c>
      <c r="J110" s="712">
        <f t="shared" si="25"/>
        <v>298.00038198837461</v>
      </c>
      <c r="K110" s="712">
        <f t="shared" si="26"/>
        <v>298.000185136651</v>
      </c>
      <c r="L110" s="712">
        <f t="shared" si="27"/>
        <v>298.00013092992378</v>
      </c>
      <c r="N110" s="582">
        <v>36</v>
      </c>
      <c r="O110" s="712">
        <f t="shared" si="13"/>
        <v>0.52395358244252932</v>
      </c>
      <c r="P110" s="712">
        <f t="shared" si="28"/>
        <v>459.29601884372784</v>
      </c>
      <c r="Q110" s="712">
        <f t="shared" si="30"/>
        <v>419.84105794916559</v>
      </c>
      <c r="R110" s="712">
        <f t="shared" si="17"/>
        <v>391.4724737444273</v>
      </c>
      <c r="S110" s="712">
        <f t="shared" si="18"/>
        <v>374.38640155716467</v>
      </c>
      <c r="T110" s="712">
        <f t="shared" si="29"/>
        <v>368.67462468905489</v>
      </c>
    </row>
    <row r="111" spans="2:20">
      <c r="B111" s="582">
        <v>37</v>
      </c>
      <c r="C111" s="712">
        <f t="shared" si="12"/>
        <v>0.53850784862148848</v>
      </c>
      <c r="D111" s="712">
        <f t="shared" si="19"/>
        <v>1356.1194913258205</v>
      </c>
      <c r="E111" s="712">
        <f t="shared" si="20"/>
        <v>403.17111339004441</v>
      </c>
      <c r="F111" s="712">
        <f t="shared" si="21"/>
        <v>304.18820334254275</v>
      </c>
      <c r="G111" s="712">
        <f t="shared" si="22"/>
        <v>298.2552919268706</v>
      </c>
      <c r="H111" s="719">
        <f t="shared" si="23"/>
        <v>298.00204668947083</v>
      </c>
      <c r="I111" s="712">
        <f t="shared" si="24"/>
        <v>298.00096259711472</v>
      </c>
      <c r="J111" s="712">
        <f t="shared" si="25"/>
        <v>298.0004447427666</v>
      </c>
      <c r="K111" s="712">
        <f t="shared" si="26"/>
        <v>298.00021948698156</v>
      </c>
      <c r="L111" s="712">
        <f t="shared" si="27"/>
        <v>298.00015702573501</v>
      </c>
      <c r="N111" s="582">
        <v>37</v>
      </c>
      <c r="O111" s="712">
        <f t="shared" si="13"/>
        <v>0.53850784862148848</v>
      </c>
      <c r="P111" s="712">
        <f t="shared" si="28"/>
        <v>461.88496732461255</v>
      </c>
      <c r="Q111" s="712">
        <f t="shared" si="30"/>
        <v>422.51076746348468</v>
      </c>
      <c r="R111" s="712">
        <f t="shared" si="17"/>
        <v>394.18941459184794</v>
      </c>
      <c r="S111" s="712">
        <f t="shared" si="18"/>
        <v>377.12544473437248</v>
      </c>
      <c r="T111" s="712">
        <f t="shared" si="29"/>
        <v>371.41947096414685</v>
      </c>
    </row>
    <row r="112" spans="2:20">
      <c r="B112" s="582">
        <v>38</v>
      </c>
      <c r="C112" s="712">
        <f t="shared" si="12"/>
        <v>0.55306211480044765</v>
      </c>
      <c r="D112" s="712">
        <f t="shared" si="19"/>
        <v>1362.877821930284</v>
      </c>
      <c r="E112" s="712">
        <f t="shared" si="20"/>
        <v>407.02245845826036</v>
      </c>
      <c r="F112" s="712">
        <f t="shared" si="21"/>
        <v>304.60785456592816</v>
      </c>
      <c r="G112" s="712">
        <f t="shared" si="22"/>
        <v>298.28090696067159</v>
      </c>
      <c r="H112" s="719">
        <f t="shared" si="23"/>
        <v>298.00230748337606</v>
      </c>
      <c r="I112" s="712">
        <f t="shared" si="24"/>
        <v>298.00109895284567</v>
      </c>
      <c r="J112" s="712">
        <f t="shared" si="25"/>
        <v>298.00051520340395</v>
      </c>
      <c r="K112" s="712">
        <f t="shared" si="26"/>
        <v>298.00025868952184</v>
      </c>
      <c r="L112" s="712">
        <f t="shared" si="27"/>
        <v>298.00018709484937</v>
      </c>
      <c r="N112" s="582">
        <v>38</v>
      </c>
      <c r="O112" s="712">
        <f t="shared" si="13"/>
        <v>0.55306211480044765</v>
      </c>
      <c r="P112" s="712">
        <f t="shared" si="28"/>
        <v>464.46522664890256</v>
      </c>
      <c r="Q112" s="712">
        <f t="shared" si="30"/>
        <v>425.17240269325663</v>
      </c>
      <c r="R112" s="712">
        <f t="shared" si="17"/>
        <v>396.90030412592148</v>
      </c>
      <c r="S112" s="712">
        <f t="shared" si="18"/>
        <v>379.86056289480473</v>
      </c>
      <c r="T112" s="712">
        <f t="shared" si="29"/>
        <v>374.16128704103824</v>
      </c>
    </row>
    <row r="113" spans="2:20">
      <c r="B113" s="582">
        <v>39</v>
      </c>
      <c r="C113" s="712">
        <f t="shared" si="12"/>
        <v>0.56761638097940681</v>
      </c>
      <c r="D113" s="712">
        <f t="shared" si="19"/>
        <v>1369.236511179002</v>
      </c>
      <c r="E113" s="712">
        <f t="shared" si="20"/>
        <v>410.87143711608559</v>
      </c>
      <c r="F113" s="712">
        <f t="shared" si="21"/>
        <v>305.04120548592817</v>
      </c>
      <c r="G113" s="712">
        <f t="shared" si="22"/>
        <v>298.30818473314537</v>
      </c>
      <c r="H113" s="719">
        <f t="shared" si="23"/>
        <v>298.00259198212058</v>
      </c>
      <c r="I113" s="712">
        <f t="shared" si="24"/>
        <v>298.00124940633134</v>
      </c>
      <c r="J113" s="712">
        <f t="shared" si="25"/>
        <v>298.00059400497378</v>
      </c>
      <c r="K113" s="712">
        <f t="shared" si="26"/>
        <v>298.00030321990243</v>
      </c>
      <c r="L113" s="712">
        <f t="shared" si="27"/>
        <v>298.00022156022516</v>
      </c>
      <c r="N113" s="582">
        <v>39</v>
      </c>
      <c r="O113" s="712">
        <f t="shared" si="13"/>
        <v>0.56761638097940681</v>
      </c>
      <c r="P113" s="712">
        <f t="shared" si="28"/>
        <v>467.03725265921901</v>
      </c>
      <c r="Q113" s="712">
        <f t="shared" si="30"/>
        <v>427.82630272272957</v>
      </c>
      <c r="R113" s="712">
        <f t="shared" si="17"/>
        <v>399.60516722842272</v>
      </c>
      <c r="S113" s="712">
        <f t="shared" si="18"/>
        <v>382.59145948634023</v>
      </c>
      <c r="T113" s="712">
        <f t="shared" si="29"/>
        <v>376.89964221711904</v>
      </c>
    </row>
    <row r="114" spans="2:20">
      <c r="B114" s="582">
        <v>40</v>
      </c>
      <c r="C114" s="712">
        <f t="shared" si="12"/>
        <v>0.58217064715836586</v>
      </c>
      <c r="D114" s="712">
        <f t="shared" si="19"/>
        <v>1375.221223991445</v>
      </c>
      <c r="E114" s="712">
        <f t="shared" si="20"/>
        <v>414.71633012915441</v>
      </c>
      <c r="F114" s="712">
        <f t="shared" si="21"/>
        <v>305.48812935900969</v>
      </c>
      <c r="G114" s="712">
        <f t="shared" si="22"/>
        <v>298.33717213845244</v>
      </c>
      <c r="H114" s="719">
        <f t="shared" si="23"/>
        <v>298.0029014817469</v>
      </c>
      <c r="I114" s="712">
        <f t="shared" si="24"/>
        <v>298.00141488475316</v>
      </c>
      <c r="J114" s="712">
        <f t="shared" si="25"/>
        <v>298.00068180819352</v>
      </c>
      <c r="K114" s="712">
        <f t="shared" si="26"/>
        <v>298.00035357937247</v>
      </c>
      <c r="L114" s="712">
        <f t="shared" si="27"/>
        <v>298.00026087015232</v>
      </c>
      <c r="N114" s="582">
        <v>40</v>
      </c>
      <c r="O114" s="712">
        <f t="shared" si="13"/>
        <v>0.58217064715836586</v>
      </c>
      <c r="P114" s="712">
        <f t="shared" si="28"/>
        <v>469.60143658657563</v>
      </c>
      <c r="Q114" s="712">
        <f t="shared" si="30"/>
        <v>430.4727590896531</v>
      </c>
      <c r="R114" s="712">
        <f t="shared" si="17"/>
        <v>402.304027039728</v>
      </c>
      <c r="S114" s="712">
        <f t="shared" si="18"/>
        <v>385.31788305656056</v>
      </c>
      <c r="T114" s="712">
        <f t="shared" si="29"/>
        <v>379.63417043624037</v>
      </c>
    </row>
    <row r="115" spans="2:20">
      <c r="B115" s="582">
        <v>41</v>
      </c>
      <c r="C115" s="712">
        <f t="shared" si="12"/>
        <v>0.59672491333732502</v>
      </c>
      <c r="D115" s="712">
        <f t="shared" si="19"/>
        <v>1380.8559602109651</v>
      </c>
      <c r="E115" s="712">
        <f t="shared" si="20"/>
        <v>418.55554894643871</v>
      </c>
      <c r="F115" s="712">
        <f t="shared" si="21"/>
        <v>305.94849304267711</v>
      </c>
      <c r="G115" s="712">
        <f t="shared" si="22"/>
        <v>298.36791508200992</v>
      </c>
      <c r="H115" s="719">
        <f t="shared" si="23"/>
        <v>298.00323729898787</v>
      </c>
      <c r="I115" s="712">
        <f t="shared" si="24"/>
        <v>298.00159633995071</v>
      </c>
      <c r="J115" s="712">
        <f t="shared" si="25"/>
        <v>298.0007792995462</v>
      </c>
      <c r="K115" s="712">
        <f t="shared" si="26"/>
        <v>298.00041029482935</v>
      </c>
      <c r="L115" s="712">
        <f t="shared" si="27"/>
        <v>298.00030549838868</v>
      </c>
      <c r="N115" s="582">
        <v>41</v>
      </c>
      <c r="O115" s="712">
        <f t="shared" si="13"/>
        <v>0.59672491333732502</v>
      </c>
      <c r="P115" s="712">
        <f t="shared" si="28"/>
        <v>472.15811445684528</v>
      </c>
      <c r="Q115" s="712">
        <f t="shared" si="30"/>
        <v>433.11202270615325</v>
      </c>
      <c r="R115" s="712">
        <f t="shared" si="17"/>
        <v>404.99690520829478</v>
      </c>
      <c r="S115" s="712">
        <f t="shared" si="18"/>
        <v>388.03962068000146</v>
      </c>
      <c r="T115" s="712">
        <f t="shared" si="29"/>
        <v>382.36456086906566</v>
      </c>
    </row>
    <row r="116" spans="2:20">
      <c r="B116" s="582">
        <v>42</v>
      </c>
      <c r="C116" s="712">
        <f t="shared" si="12"/>
        <v>0.61127917951628419</v>
      </c>
      <c r="D116" s="712">
        <f t="shared" si="19"/>
        <v>1386.1631628034684</v>
      </c>
      <c r="E116" s="712">
        <f t="shared" si="20"/>
        <v>422.38762698322023</v>
      </c>
      <c r="F116" s="712">
        <f t="shared" si="21"/>
        <v>306.4221576381068</v>
      </c>
      <c r="G116" s="712">
        <f t="shared" si="22"/>
        <v>298.40045846064402</v>
      </c>
      <c r="H116" s="719">
        <f t="shared" si="23"/>
        <v>298.00360077017376</v>
      </c>
      <c r="I116" s="712">
        <f t="shared" si="24"/>
        <v>298.00179474773302</v>
      </c>
      <c r="J116" s="712">
        <f t="shared" si="25"/>
        <v>298.00088719098551</v>
      </c>
      <c r="K116" s="712">
        <f t="shared" si="26"/>
        <v>298.00047391880389</v>
      </c>
      <c r="L116" s="712">
        <f t="shared" si="27"/>
        <v>298.0003559442444</v>
      </c>
      <c r="N116" s="582">
        <v>42</v>
      </c>
      <c r="O116" s="712">
        <f t="shared" si="13"/>
        <v>0.61127917951628419</v>
      </c>
      <c r="P116" s="712">
        <f t="shared" si="28"/>
        <v>474.70757512722378</v>
      </c>
      <c r="Q116" s="712">
        <f t="shared" si="30"/>
        <v>435.74430977162467</v>
      </c>
      <c r="R116" s="712">
        <f t="shared" si="17"/>
        <v>407.68382210381878</v>
      </c>
      <c r="S116" s="712">
        <f t="shared" si="18"/>
        <v>390.75649234270287</v>
      </c>
      <c r="T116" s="712">
        <f t="shared" si="29"/>
        <v>385.09054986535313</v>
      </c>
    </row>
    <row r="117" spans="2:20">
      <c r="B117" s="582">
        <v>43</v>
      </c>
      <c r="C117" s="712">
        <f t="shared" si="12"/>
        <v>0.62583344569524335</v>
      </c>
      <c r="D117" s="712">
        <f t="shared" si="19"/>
        <v>1391.1638190231708</v>
      </c>
      <c r="E117" s="712">
        <f t="shared" si="20"/>
        <v>426.21121147355939</v>
      </c>
      <c r="F117" s="712">
        <f t="shared" si="21"/>
        <v>306.90897908758279</v>
      </c>
      <c r="G117" s="712">
        <f t="shared" si="22"/>
        <v>298.4348461458153</v>
      </c>
      <c r="H117" s="719">
        <f t="shared" si="23"/>
        <v>298.00399325016883</v>
      </c>
      <c r="I117" s="712">
        <f t="shared" si="24"/>
        <v>298.00201110718723</v>
      </c>
      <c r="J117" s="712">
        <f t="shared" si="25"/>
        <v>298.00100621961366</v>
      </c>
      <c r="K117" s="712">
        <f t="shared" si="26"/>
        <v>298.00054502940145</v>
      </c>
      <c r="L117" s="712">
        <f t="shared" si="27"/>
        <v>298.000412732619</v>
      </c>
      <c r="N117" s="582">
        <v>43</v>
      </c>
      <c r="O117" s="712">
        <f t="shared" si="13"/>
        <v>0.62583344569524335</v>
      </c>
      <c r="P117" s="712">
        <f t="shared" si="28"/>
        <v>477.25006715222798</v>
      </c>
      <c r="Q117" s="712">
        <f t="shared" si="30"/>
        <v>438.3698068244467</v>
      </c>
      <c r="R117" s="712">
        <f t="shared" si="17"/>
        <v>410.36479699935785</v>
      </c>
      <c r="S117" s="712">
        <f t="shared" si="18"/>
        <v>393.46834614463069</v>
      </c>
      <c r="T117" s="712">
        <f t="shared" si="29"/>
        <v>387.81191407835632</v>
      </c>
    </row>
    <row r="118" spans="2:20">
      <c r="B118" s="582">
        <v>44</v>
      </c>
      <c r="C118" s="712">
        <f t="shared" si="12"/>
        <v>0.64038771187420251</v>
      </c>
      <c r="D118" s="712">
        <f t="shared" si="19"/>
        <v>1395.8775550026135</v>
      </c>
      <c r="E118" s="712">
        <f t="shared" si="20"/>
        <v>430.02505585520072</v>
      </c>
      <c r="F118" s="712">
        <f t="shared" si="21"/>
        <v>307.40880872972247</v>
      </c>
      <c r="G118" s="712">
        <f t="shared" si="22"/>
        <v>298.47112096968442</v>
      </c>
      <c r="H118" s="719">
        <f t="shared" si="23"/>
        <v>298.00441611133806</v>
      </c>
      <c r="I118" s="712">
        <f t="shared" si="24"/>
        <v>298.00224643998655</v>
      </c>
      <c r="J118" s="712">
        <f t="shared" si="25"/>
        <v>298.00113714733322</v>
      </c>
      <c r="K118" s="712">
        <f t="shared" si="26"/>
        <v>298.00062423020285</v>
      </c>
      <c r="L118" s="712">
        <f t="shared" si="27"/>
        <v>298.00047641399203</v>
      </c>
      <c r="N118" s="582">
        <v>44</v>
      </c>
      <c r="O118" s="712">
        <f t="shared" si="13"/>
        <v>0.64038771187420251</v>
      </c>
      <c r="P118" s="712">
        <f t="shared" si="28"/>
        <v>479.78580464970179</v>
      </c>
      <c r="Q118" s="712">
        <f t="shared" si="30"/>
        <v>440.9886750579509</v>
      </c>
      <c r="R118" s="712">
        <f t="shared" si="17"/>
        <v>413.03984822693974</v>
      </c>
      <c r="S118" s="712">
        <f t="shared" si="18"/>
        <v>396.17505420085274</v>
      </c>
      <c r="T118" s="712">
        <f t="shared" si="29"/>
        <v>390.52846459063051</v>
      </c>
    </row>
    <row r="119" spans="2:20">
      <c r="B119" s="582">
        <v>45</v>
      </c>
      <c r="C119" s="712">
        <f t="shared" si="12"/>
        <v>0.65494197805316168</v>
      </c>
      <c r="D119" s="712">
        <f t="shared" si="19"/>
        <v>1400.3227241943746</v>
      </c>
      <c r="E119" s="712">
        <f t="shared" si="20"/>
        <v>433.82801265226698</v>
      </c>
      <c r="F119" s="712">
        <f t="shared" si="21"/>
        <v>307.92149381528759</v>
      </c>
      <c r="G119" s="712">
        <f t="shared" si="22"/>
        <v>298.5093247138031</v>
      </c>
      <c r="H119" s="719">
        <f t="shared" si="23"/>
        <v>298.0048707425438</v>
      </c>
      <c r="I119" s="712">
        <f t="shared" si="24"/>
        <v>298.00250178969895</v>
      </c>
      <c r="J119" s="712">
        <f t="shared" si="25"/>
        <v>298.00128076047685</v>
      </c>
      <c r="K119" s="712">
        <f t="shared" si="26"/>
        <v>298.00071215012707</v>
      </c>
      <c r="L119" s="712">
        <f t="shared" si="27"/>
        <v>298.00054756437049</v>
      </c>
      <c r="N119" s="582">
        <v>45</v>
      </c>
      <c r="O119" s="712">
        <f t="shared" si="13"/>
        <v>0.65494197805316168</v>
      </c>
      <c r="P119" s="712">
        <f t="shared" si="28"/>
        <v>482.31497231247465</v>
      </c>
      <c r="Q119" s="712">
        <f t="shared" si="30"/>
        <v>443.60105400779707</v>
      </c>
      <c r="R119" s="712">
        <f t="shared" si="17"/>
        <v>415.7089933105172</v>
      </c>
      <c r="S119" s="712">
        <f t="shared" si="18"/>
        <v>398.87650913969685</v>
      </c>
      <c r="T119" s="712">
        <f t="shared" si="29"/>
        <v>393.24004189539585</v>
      </c>
    </row>
    <row r="120" spans="2:20">
      <c r="B120" s="582">
        <v>46</v>
      </c>
      <c r="C120" s="712">
        <f t="shared" si="12"/>
        <v>0.66949624423212084</v>
      </c>
      <c r="D120" s="712">
        <f t="shared" si="19"/>
        <v>1404.5164900641478</v>
      </c>
      <c r="E120" s="712">
        <f t="shared" si="20"/>
        <v>437.61902682334465</v>
      </c>
      <c r="F120" s="712">
        <f t="shared" si="21"/>
        <v>308.44687798619361</v>
      </c>
      <c r="G120" s="712">
        <f t="shared" si="22"/>
        <v>298.54949810022902</v>
      </c>
      <c r="H120" s="719">
        <f t="shared" si="23"/>
        <v>298.00535854817224</v>
      </c>
      <c r="I120" s="712">
        <f t="shared" si="24"/>
        <v>298.00277822109786</v>
      </c>
      <c r="J120" s="712">
        <f t="shared" si="25"/>
        <v>298.0014378694151</v>
      </c>
      <c r="K120" s="712">
        <f t="shared" si="26"/>
        <v>298.00080944325816</v>
      </c>
      <c r="L120" s="712">
        <f t="shared" si="27"/>
        <v>298.00062678519538</v>
      </c>
      <c r="N120" s="582">
        <v>46</v>
      </c>
      <c r="O120" s="712">
        <f t="shared" si="13"/>
        <v>0.66949624423212084</v>
      </c>
      <c r="P120" s="712">
        <f t="shared" si="28"/>
        <v>484.8377296901042</v>
      </c>
      <c r="Q120" s="712">
        <f t="shared" si="30"/>
        <v>446.20706470230971</v>
      </c>
      <c r="R120" s="712">
        <f t="shared" si="17"/>
        <v>418.37224907956664</v>
      </c>
      <c r="S120" s="712">
        <f t="shared" si="18"/>
        <v>401.57262111094553</v>
      </c>
      <c r="T120" s="712">
        <f t="shared" si="29"/>
        <v>395.94651160884916</v>
      </c>
    </row>
    <row r="121" spans="2:20">
      <c r="B121" s="582">
        <v>47</v>
      </c>
      <c r="C121" s="712">
        <f t="shared" si="12"/>
        <v>0.68405051041107989</v>
      </c>
      <c r="D121" s="712">
        <f t="shared" si="19"/>
        <v>1408.4749034088622</v>
      </c>
      <c r="E121" s="712">
        <f t="shared" si="20"/>
        <v>441.39712954467188</v>
      </c>
      <c r="F121" s="712">
        <f t="shared" si="21"/>
        <v>308.98480172015758</v>
      </c>
      <c r="G121" s="712">
        <f t="shared" si="22"/>
        <v>298.59168078487659</v>
      </c>
      <c r="H121" s="719">
        <f t="shared" si="23"/>
        <v>298.00588094718967</v>
      </c>
      <c r="I121" s="712">
        <f t="shared" si="24"/>
        <v>298.00307681947612</v>
      </c>
      <c r="J121" s="712">
        <f t="shared" si="25"/>
        <v>298.00160930814599</v>
      </c>
      <c r="K121" s="712">
        <f t="shared" si="26"/>
        <v>298.00091678863851</v>
      </c>
      <c r="L121" s="712">
        <f t="shared" si="27"/>
        <v>298.00071470321012</v>
      </c>
      <c r="N121" s="582">
        <v>47</v>
      </c>
      <c r="O121" s="712">
        <f t="shared" si="13"/>
        <v>0.68405051041107989</v>
      </c>
      <c r="P121" s="712">
        <f t="shared" si="28"/>
        <v>487.35421484701214</v>
      </c>
      <c r="Q121" s="712">
        <f t="shared" si="30"/>
        <v>448.80681235399186</v>
      </c>
      <c r="R121" s="712">
        <f t="shared" si="17"/>
        <v>421.02963176615242</v>
      </c>
      <c r="S121" s="712">
        <f t="shared" si="18"/>
        <v>404.26331522978074</v>
      </c>
      <c r="T121" s="712">
        <f t="shared" si="29"/>
        <v>398.64776080696663</v>
      </c>
    </row>
    <row r="122" spans="2:20">
      <c r="B122" s="582">
        <v>48</v>
      </c>
      <c r="C122" s="712">
        <f t="shared" si="12"/>
        <v>0.69860477659003906</v>
      </c>
      <c r="D122" s="712">
        <f t="shared" si="19"/>
        <v>1412.2129746492399</v>
      </c>
      <c r="E122" s="712">
        <f t="shared" si="20"/>
        <v>445.1614324001074</v>
      </c>
      <c r="F122" s="712">
        <f t="shared" si="21"/>
        <v>309.53510274326868</v>
      </c>
      <c r="G122" s="712">
        <f t="shared" si="22"/>
        <v>298.63591135292876</v>
      </c>
      <c r="H122" s="719">
        <f t="shared" si="23"/>
        <v>298.0064393722281</v>
      </c>
      <c r="I122" s="712">
        <f t="shared" si="24"/>
        <v>298.00339868996417</v>
      </c>
      <c r="J122" s="712">
        <f t="shared" si="25"/>
        <v>298.0017959338669</v>
      </c>
      <c r="K122" s="712">
        <f t="shared" si="26"/>
        <v>298.00103489003118</v>
      </c>
      <c r="L122" s="712">
        <f t="shared" si="27"/>
        <v>298.0008119702926</v>
      </c>
      <c r="N122" s="582">
        <v>48</v>
      </c>
      <c r="O122" s="712">
        <f t="shared" si="13"/>
        <v>0.69860477659003906</v>
      </c>
      <c r="P122" s="712">
        <f t="shared" si="28"/>
        <v>489.86454748783888</v>
      </c>
      <c r="Q122" s="712">
        <f t="shared" si="30"/>
        <v>451.40038865904216</v>
      </c>
      <c r="R122" s="712">
        <f t="shared" si="17"/>
        <v>423.68115708786195</v>
      </c>
      <c r="S122" s="712">
        <f t="shared" si="18"/>
        <v>406.94852939301575</v>
      </c>
      <c r="T122" s="712">
        <f t="shared" si="29"/>
        <v>401.34369489584134</v>
      </c>
    </row>
    <row r="123" spans="2:20">
      <c r="B123" s="582">
        <v>49</v>
      </c>
      <c r="C123" s="712">
        <f t="shared" si="12"/>
        <v>0.71315904276899822</v>
      </c>
      <c r="D123" s="712">
        <f t="shared" si="19"/>
        <v>1415.7447414234639</v>
      </c>
      <c r="E123" s="712">
        <f t="shared" si="20"/>
        <v>448.91112195140278</v>
      </c>
      <c r="F123" s="712">
        <f t="shared" si="21"/>
        <v>310.09761641261326</v>
      </c>
      <c r="G123" s="712">
        <f t="shared" si="22"/>
        <v>298.68222731614696</v>
      </c>
      <c r="H123" s="719">
        <f t="shared" si="23"/>
        <v>298.00703526869995</v>
      </c>
      <c r="I123" s="712">
        <f t="shared" si="24"/>
        <v>298.00374495685332</v>
      </c>
      <c r="J123" s="712">
        <f t="shared" si="25"/>
        <v>298.00199862653159</v>
      </c>
      <c r="K123" s="712">
        <f t="shared" si="26"/>
        <v>298.00116447565347</v>
      </c>
      <c r="L123" s="712">
        <f t="shared" si="27"/>
        <v>298.00091926325382</v>
      </c>
      <c r="N123" s="582">
        <v>49</v>
      </c>
      <c r="O123" s="712">
        <f t="shared" si="13"/>
        <v>0.71315904276899822</v>
      </c>
      <c r="P123" s="712">
        <f t="shared" si="28"/>
        <v>492.36883162761353</v>
      </c>
      <c r="Q123" s="712">
        <f t="shared" si="30"/>
        <v>453.9878737619664</v>
      </c>
      <c r="R123" s="712">
        <f t="shared" si="17"/>
        <v>426.32684031867143</v>
      </c>
      <c r="S123" s="712">
        <f t="shared" si="18"/>
        <v>409.62821241339054</v>
      </c>
      <c r="T123" s="712">
        <f t="shared" si="29"/>
        <v>404.03423493785158</v>
      </c>
    </row>
    <row r="124" spans="2:20">
      <c r="B124" s="582">
        <v>50</v>
      </c>
      <c r="C124" s="712">
        <f t="shared" si="12"/>
        <v>0.72771330894795738</v>
      </c>
      <c r="D124" s="712">
        <f t="shared" si="19"/>
        <v>1419.0833317874062</v>
      </c>
      <c r="E124" s="712">
        <f t="shared" si="20"/>
        <v>452.64545466401984</v>
      </c>
      <c r="F124" s="712">
        <f t="shared" si="21"/>
        <v>310.67217607094869</v>
      </c>
      <c r="G124" s="712">
        <f t="shared" si="22"/>
        <v>298.73066511192661</v>
      </c>
      <c r="H124" s="719">
        <f t="shared" si="23"/>
        <v>298.00767009394121</v>
      </c>
      <c r="I124" s="712">
        <f t="shared" si="24"/>
        <v>298.00411676292509</v>
      </c>
      <c r="J124" s="712">
        <f t="shared" si="25"/>
        <v>298.00221828839295</v>
      </c>
      <c r="K124" s="712">
        <f t="shared" si="26"/>
        <v>298.00130629788299</v>
      </c>
      <c r="L124" s="712">
        <f t="shared" si="27"/>
        <v>298.001037283605</v>
      </c>
      <c r="N124" s="582">
        <v>50</v>
      </c>
      <c r="O124" s="712">
        <f t="shared" si="13"/>
        <v>0.72771330894795738</v>
      </c>
      <c r="P124" s="712">
        <f t="shared" si="28"/>
        <v>494.86715787303524</v>
      </c>
      <c r="Q124" s="712">
        <f t="shared" si="30"/>
        <v>456.56933793406188</v>
      </c>
      <c r="R124" s="712">
        <f t="shared" si="17"/>
        <v>428.96669634949922</v>
      </c>
      <c r="S124" s="712">
        <f t="shared" si="18"/>
        <v>412.30232242560783</v>
      </c>
      <c r="T124" s="712">
        <f t="shared" si="29"/>
        <v>406.71931536726771</v>
      </c>
    </row>
    <row r="125" spans="2:20">
      <c r="B125" s="582">
        <v>51</v>
      </c>
      <c r="C125" s="712">
        <f t="shared" si="12"/>
        <v>0.74226757512691655</v>
      </c>
      <c r="D125" s="712">
        <f t="shared" si="19"/>
        <v>1422.2410233069991</v>
      </c>
      <c r="E125" s="712">
        <f t="shared" si="20"/>
        <v>456.36375216534663</v>
      </c>
      <c r="F125" s="712">
        <f t="shared" si="21"/>
        <v>311.25861337528983</v>
      </c>
      <c r="G125" s="712">
        <f t="shared" si="22"/>
        <v>298.78126010395721</v>
      </c>
      <c r="H125" s="719">
        <f t="shared" si="23"/>
        <v>298.00834531638264</v>
      </c>
      <c r="I125" s="712">
        <f t="shared" si="24"/>
        <v>298.00451526878715</v>
      </c>
      <c r="J125" s="712">
        <f t="shared" si="25"/>
        <v>298.00245584353416</v>
      </c>
      <c r="K125" s="712">
        <f t="shared" si="26"/>
        <v>298.00146113293971</v>
      </c>
      <c r="L125" s="712">
        <f t="shared" si="27"/>
        <v>298.00116675729544</v>
      </c>
      <c r="N125" s="582">
        <v>51</v>
      </c>
      <c r="O125" s="712">
        <f t="shared" si="13"/>
        <v>0.74226757512691655</v>
      </c>
      <c r="P125" s="712">
        <f t="shared" si="28"/>
        <v>497.35960537150487</v>
      </c>
      <c r="Q125" s="712">
        <f t="shared" si="30"/>
        <v>459.14484300744789</v>
      </c>
      <c r="R125" s="712">
        <f t="shared" si="17"/>
        <v>431.60073973994861</v>
      </c>
      <c r="S125" s="712">
        <f t="shared" si="18"/>
        <v>414.97082552453082</v>
      </c>
      <c r="T125" s="712">
        <f t="shared" si="29"/>
        <v>409.39888203857947</v>
      </c>
    </row>
    <row r="126" spans="2:20">
      <c r="B126" s="582">
        <v>52</v>
      </c>
      <c r="C126" s="712">
        <f t="shared" si="12"/>
        <v>0.75682184130587571</v>
      </c>
      <c r="D126" s="712">
        <f t="shared" si="19"/>
        <v>1425.2292983097752</v>
      </c>
      <c r="E126" s="712">
        <f t="shared" si="20"/>
        <v>460.06539681366979</v>
      </c>
      <c r="F126" s="712">
        <f t="shared" si="21"/>
        <v>311.85675860114895</v>
      </c>
      <c r="G126" s="712">
        <f t="shared" si="22"/>
        <v>298.83404658435455</v>
      </c>
      <c r="H126" s="719">
        <f t="shared" si="23"/>
        <v>298.00906241474843</v>
      </c>
      <c r="I126" s="712">
        <f t="shared" si="24"/>
        <v>298.0049416522167</v>
      </c>
      <c r="J126" s="712">
        <f t="shared" si="25"/>
        <v>298.00271223738883</v>
      </c>
      <c r="K126" s="712">
        <f t="shared" si="26"/>
        <v>298.00162978054499</v>
      </c>
      <c r="L126" s="712">
        <f t="shared" si="27"/>
        <v>298.00130843442361</v>
      </c>
      <c r="N126" s="582">
        <v>52</v>
      </c>
      <c r="O126" s="712">
        <f t="shared" si="13"/>
        <v>0.75682184130587571</v>
      </c>
      <c r="P126" s="712">
        <f t="shared" si="28"/>
        <v>499.84624347629858</v>
      </c>
      <c r="Q126" s="712">
        <f t="shared" si="30"/>
        <v>461.71444360024429</v>
      </c>
      <c r="R126" s="712">
        <f t="shared" si="17"/>
        <v>434.22898476252345</v>
      </c>
      <c r="S126" s="712">
        <f t="shared" si="18"/>
        <v>417.63369460173044</v>
      </c>
      <c r="T126" s="712">
        <f t="shared" si="29"/>
        <v>412.07289055908404</v>
      </c>
    </row>
    <row r="127" spans="2:20">
      <c r="B127" s="582">
        <v>53</v>
      </c>
      <c r="C127" s="712">
        <f t="shared" si="12"/>
        <v>0.77137610748483487</v>
      </c>
      <c r="D127" s="712">
        <f t="shared" si="19"/>
        <v>1428.058895545242</v>
      </c>
      <c r="E127" s="712">
        <f t="shared" si="20"/>
        <v>463.74982755766791</v>
      </c>
      <c r="F127" s="712">
        <f t="shared" si="21"/>
        <v>312.46644092405785</v>
      </c>
      <c r="G127" s="712">
        <f t="shared" si="22"/>
        <v>298.88905777714189</v>
      </c>
      <c r="H127" s="719">
        <f t="shared" si="23"/>
        <v>298.00982287728152</v>
      </c>
      <c r="I127" s="712">
        <f t="shared" si="24"/>
        <v>298.00539710751116</v>
      </c>
      <c r="J127" s="712">
        <f t="shared" si="25"/>
        <v>298.00298843625239</v>
      </c>
      <c r="K127" s="712">
        <f t="shared" si="26"/>
        <v>298.00181306355927</v>
      </c>
      <c r="L127" s="712">
        <f t="shared" si="27"/>
        <v>298.00146308892306</v>
      </c>
      <c r="N127" s="582">
        <v>53</v>
      </c>
      <c r="O127" s="712">
        <f t="shared" si="13"/>
        <v>0.77137610748483487</v>
      </c>
      <c r="P127" s="712">
        <f t="shared" si="28"/>
        <v>502.32713316922502</v>
      </c>
      <c r="Q127" s="712">
        <f t="shared" si="30"/>
        <v>464.27818816331813</v>
      </c>
      <c r="R127" s="712">
        <f t="shared" si="17"/>
        <v>436.85144544041299</v>
      </c>
      <c r="S127" s="712">
        <f t="shared" si="18"/>
        <v>420.29090835149225</v>
      </c>
      <c r="T127" s="712">
        <f t="shared" si="29"/>
        <v>414.74130486433342</v>
      </c>
    </row>
    <row r="128" spans="2:20">
      <c r="B128" s="582">
        <v>54</v>
      </c>
      <c r="C128" s="712">
        <f t="shared" si="12"/>
        <v>0.78593037366379392</v>
      </c>
      <c r="D128" s="712">
        <f t="shared" si="19"/>
        <v>1430.739858487527</v>
      </c>
      <c r="E128" s="712">
        <f t="shared" si="20"/>
        <v>467.41653606750793</v>
      </c>
      <c r="F128" s="712">
        <f t="shared" si="21"/>
        <v>313.08748867989237</v>
      </c>
      <c r="G128" s="712">
        <f t="shared" si="22"/>
        <v>298.94632584296625</v>
      </c>
      <c r="H128" s="719">
        <f t="shared" si="23"/>
        <v>298.01062820099526</v>
      </c>
      <c r="I128" s="712">
        <f t="shared" si="24"/>
        <v>298.00588284484792</v>
      </c>
      <c r="J128" s="712">
        <f t="shared" si="25"/>
        <v>298.00328542678471</v>
      </c>
      <c r="K128" s="712">
        <f t="shared" si="26"/>
        <v>298.00201182760162</v>
      </c>
      <c r="L128" s="712">
        <f t="shared" si="27"/>
        <v>298.00163151822517</v>
      </c>
      <c r="N128" s="582">
        <v>54</v>
      </c>
      <c r="O128" s="712">
        <f t="shared" si="13"/>
        <v>0.78593037366379392</v>
      </c>
      <c r="P128" s="712">
        <f t="shared" si="28"/>
        <v>504.80232827608745</v>
      </c>
      <c r="Q128" s="712">
        <f t="shared" si="30"/>
        <v>466.83611987458517</v>
      </c>
      <c r="R128" s="712">
        <f t="shared" si="17"/>
        <v>439.46813557978231</v>
      </c>
      <c r="S128" s="712">
        <f t="shared" si="18"/>
        <v>422.9424504216027</v>
      </c>
      <c r="T128" s="712">
        <f t="shared" si="29"/>
        <v>417.4040960010704</v>
      </c>
    </row>
    <row r="129" spans="2:20">
      <c r="B129" s="582">
        <v>55</v>
      </c>
      <c r="C129" s="712">
        <f t="shared" si="12"/>
        <v>0.80048463984275309</v>
      </c>
      <c r="D129" s="712">
        <f t="shared" si="19"/>
        <v>1433.2815804985564</v>
      </c>
      <c r="E129" s="712">
        <f t="shared" si="20"/>
        <v>471.06506311985544</v>
      </c>
      <c r="F129" s="712">
        <f t="shared" si="21"/>
        <v>313.71972960542195</v>
      </c>
      <c r="G129" s="712">
        <f t="shared" si="22"/>
        <v>299.00588188494282</v>
      </c>
      <c r="H129" s="719">
        <f t="shared" si="23"/>
        <v>298.01147989095023</v>
      </c>
      <c r="I129" s="712">
        <f t="shared" si="24"/>
        <v>298.00640008965206</v>
      </c>
      <c r="J129" s="712">
        <f t="shared" si="25"/>
        <v>298.00360421550698</v>
      </c>
      <c r="K129" s="712">
        <f t="shared" si="26"/>
        <v>298.00222694065093</v>
      </c>
      <c r="L129" s="712">
        <f t="shared" si="27"/>
        <v>298.001814542901</v>
      </c>
      <c r="N129" s="582">
        <v>55</v>
      </c>
      <c r="O129" s="712">
        <f t="shared" si="13"/>
        <v>0.80048463984275309</v>
      </c>
      <c r="P129" s="712">
        <f t="shared" si="28"/>
        <v>507.27187650512877</v>
      </c>
      <c r="Q129" s="712">
        <f t="shared" si="30"/>
        <v>469.38827740306903</v>
      </c>
      <c r="R129" s="712">
        <f t="shared" si="17"/>
        <v>442.07906879736873</v>
      </c>
      <c r="S129" s="712">
        <f t="shared" si="18"/>
        <v>425.58830868782889</v>
      </c>
      <c r="T129" s="712">
        <f t="shared" si="29"/>
        <v>420.06124108743256</v>
      </c>
    </row>
    <row r="130" spans="2:20">
      <c r="B130" s="582">
        <v>56</v>
      </c>
      <c r="C130" s="712">
        <f t="shared" si="12"/>
        <v>0.81503890602171225</v>
      </c>
      <c r="D130" s="712">
        <f t="shared" si="19"/>
        <v>1435.6928470558398</v>
      </c>
      <c r="E130" s="712">
        <f t="shared" si="20"/>
        <v>474.69499522026013</v>
      </c>
      <c r="F130" s="712">
        <f t="shared" si="21"/>
        <v>314.36299106041173</v>
      </c>
      <c r="G130" s="712">
        <f t="shared" si="22"/>
        <v>299.0677559555279</v>
      </c>
      <c r="H130" s="719">
        <f t="shared" si="23"/>
        <v>298.01237945955631</v>
      </c>
      <c r="I130" s="712">
        <f t="shared" si="24"/>
        <v>298.0069500819734</v>
      </c>
      <c r="J130" s="712">
        <f t="shared" si="25"/>
        <v>298.00394582829216</v>
      </c>
      <c r="K130" s="712">
        <f t="shared" si="26"/>
        <v>298.00245929263235</v>
      </c>
      <c r="L130" s="712">
        <f t="shared" si="27"/>
        <v>298.00201300628385</v>
      </c>
      <c r="N130" s="582">
        <v>56</v>
      </c>
      <c r="O130" s="712">
        <f t="shared" si="13"/>
        <v>0.81503890602171225</v>
      </c>
      <c r="P130" s="712">
        <f t="shared" si="28"/>
        <v>509.73582033423952</v>
      </c>
      <c r="Q130" s="712">
        <f t="shared" si="30"/>
        <v>471.93469556168793</v>
      </c>
      <c r="R130" s="712">
        <f t="shared" si="17"/>
        <v>444.68425854406757</v>
      </c>
      <c r="S130" s="712">
        <f t="shared" si="18"/>
        <v>428.22847463407504</v>
      </c>
      <c r="T130" s="712">
        <f t="shared" si="29"/>
        <v>422.71272242460714</v>
      </c>
    </row>
    <row r="131" spans="2:20">
      <c r="B131" s="582">
        <v>57</v>
      </c>
      <c r="C131" s="712">
        <f t="shared" si="12"/>
        <v>0.82959317220067141</v>
      </c>
      <c r="D131" s="712">
        <f t="shared" si="19"/>
        <v>1437.9818752356716</v>
      </c>
      <c r="E131" s="712">
        <f t="shared" si="20"/>
        <v>478.30596144745454</v>
      </c>
      <c r="F131" s="712">
        <f t="shared" si="21"/>
        <v>315.01710023252048</v>
      </c>
      <c r="G131" s="712">
        <f t="shared" si="22"/>
        <v>299.13197706432885</v>
      </c>
      <c r="H131" s="719">
        <f t="shared" si="23"/>
        <v>298.01332842589835</v>
      </c>
      <c r="I131" s="712">
        <f t="shared" si="24"/>
        <v>298.00753407587285</v>
      </c>
      <c r="J131" s="712">
        <f t="shared" si="25"/>
        <v>298.00431130985169</v>
      </c>
      <c r="K131" s="712">
        <f t="shared" si="26"/>
        <v>298.00270979498868</v>
      </c>
      <c r="L131" s="712">
        <f t="shared" si="27"/>
        <v>298.00222777407441</v>
      </c>
      <c r="N131" s="582">
        <v>57</v>
      </c>
      <c r="O131" s="712">
        <f t="shared" si="13"/>
        <v>0.82959317220067141</v>
      </c>
      <c r="P131" s="712">
        <f t="shared" si="28"/>
        <v>512.19419776895722</v>
      </c>
      <c r="Q131" s="712">
        <f t="shared" si="30"/>
        <v>474.47540586497433</v>
      </c>
      <c r="R131" s="712">
        <f t="shared" si="17"/>
        <v>447.28371812509198</v>
      </c>
      <c r="S131" s="712">
        <f t="shared" si="18"/>
        <v>430.86294282282529</v>
      </c>
      <c r="T131" s="712">
        <f t="shared" si="29"/>
        <v>425.35852673787713</v>
      </c>
    </row>
    <row r="132" spans="2:20">
      <c r="B132" s="582">
        <v>58</v>
      </c>
      <c r="C132" s="712">
        <f t="shared" si="12"/>
        <v>0.84414743837963058</v>
      </c>
      <c r="D132" s="712">
        <f t="shared" si="19"/>
        <v>1440.1563506301532</v>
      </c>
      <c r="E132" s="712">
        <f t="shared" si="20"/>
        <v>481.89763050510828</v>
      </c>
      <c r="F132" s="712">
        <f t="shared" si="21"/>
        <v>315.68188432615216</v>
      </c>
      <c r="G132" s="712">
        <f t="shared" si="22"/>
        <v>299.19857318676435</v>
      </c>
      <c r="H132" s="719">
        <f t="shared" si="23"/>
        <v>298.01432831508532</v>
      </c>
      <c r="I132" s="712">
        <f t="shared" si="24"/>
        <v>298.00815333881826</v>
      </c>
      <c r="J132" s="712">
        <f t="shared" si="25"/>
        <v>298.00470172321786</v>
      </c>
      <c r="K132" s="712">
        <f t="shared" si="26"/>
        <v>298.00297938023999</v>
      </c>
      <c r="L132" s="712">
        <f t="shared" si="27"/>
        <v>298.0024597339293</v>
      </c>
      <c r="N132" s="582">
        <v>58</v>
      </c>
      <c r="O132" s="712">
        <f t="shared" si="13"/>
        <v>0.84414743837963058</v>
      </c>
      <c r="P132" s="712">
        <f t="shared" si="28"/>
        <v>514.64704299007508</v>
      </c>
      <c r="Q132" s="712">
        <f t="shared" si="30"/>
        <v>477.01043700557454</v>
      </c>
      <c r="R132" s="712">
        <f t="shared" si="17"/>
        <v>449.8774607172046</v>
      </c>
      <c r="S132" s="712">
        <f t="shared" si="18"/>
        <v>433.49171044272327</v>
      </c>
      <c r="T132" s="712">
        <f t="shared" si="29"/>
        <v>427.99864452821532</v>
      </c>
    </row>
    <row r="133" spans="2:20">
      <c r="B133" s="582">
        <v>59</v>
      </c>
      <c r="C133" s="712">
        <f t="shared" si="12"/>
        <v>0.85870170455858974</v>
      </c>
      <c r="D133" s="712">
        <f t="shared" si="19"/>
        <v>1442.223461864842</v>
      </c>
      <c r="E133" s="712">
        <f t="shared" si="20"/>
        <v>485.46970796752089</v>
      </c>
      <c r="F133" s="712">
        <f t="shared" si="21"/>
        <v>316.35717073634817</v>
      </c>
      <c r="G133" s="712">
        <f t="shared" si="22"/>
        <v>299.26757127349515</v>
      </c>
      <c r="H133" s="719">
        <f t="shared" si="23"/>
        <v>298.01538065762253</v>
      </c>
      <c r="I133" s="712">
        <f t="shared" si="24"/>
        <v>298.00880915109002</v>
      </c>
      <c r="J133" s="712">
        <f t="shared" si="25"/>
        <v>298.00511814922447</v>
      </c>
      <c r="K133" s="712">
        <f t="shared" si="26"/>
        <v>298.00326900153152</v>
      </c>
      <c r="L133" s="712">
        <f t="shared" si="27"/>
        <v>298.00270979503625</v>
      </c>
      <c r="N133" s="582">
        <v>59</v>
      </c>
      <c r="O133" s="712">
        <f t="shared" si="13"/>
        <v>0.85870170455858974</v>
      </c>
      <c r="P133" s="712">
        <f t="shared" si="28"/>
        <v>517.09438690693742</v>
      </c>
      <c r="Q133" s="712">
        <f t="shared" si="30"/>
        <v>479.53981526135613</v>
      </c>
      <c r="R133" s="712">
        <f t="shared" si="17"/>
        <v>452.46549938344913</v>
      </c>
      <c r="S133" s="712">
        <f t="shared" si="18"/>
        <v>436.11477692205267</v>
      </c>
      <c r="T133" s="712">
        <f t="shared" si="29"/>
        <v>430.63306951832379</v>
      </c>
    </row>
    <row r="134" spans="2:20">
      <c r="B134" s="582">
        <v>60</v>
      </c>
      <c r="C134" s="712">
        <f t="shared" si="12"/>
        <v>0.8732559707375489</v>
      </c>
      <c r="D134" s="712">
        <f t="shared" si="19"/>
        <v>1444.1899328729967</v>
      </c>
      <c r="E134" s="712">
        <f t="shared" si="20"/>
        <v>489.02193370661558</v>
      </c>
      <c r="F134" s="712">
        <f t="shared" si="21"/>
        <v>317.04278720873032</v>
      </c>
      <c r="G134" s="712">
        <f t="shared" si="22"/>
        <v>299.33899726055176</v>
      </c>
      <c r="H134" s="719">
        <f t="shared" si="23"/>
        <v>298.0164869888053</v>
      </c>
      <c r="I134" s="712">
        <f t="shared" si="24"/>
        <v>298.00950280519635</v>
      </c>
      <c r="J134" s="712">
        <f t="shared" si="25"/>
        <v>298.00556168598553</v>
      </c>
      <c r="K134" s="712">
        <f t="shared" si="26"/>
        <v>298.00357963217169</v>
      </c>
      <c r="L134" s="712">
        <f t="shared" si="27"/>
        <v>298.00297888767591</v>
      </c>
      <c r="N134" s="582">
        <v>60</v>
      </c>
      <c r="O134" s="712">
        <f t="shared" si="13"/>
        <v>0.8732559707375489</v>
      </c>
      <c r="P134" s="712">
        <f t="shared" si="28"/>
        <v>519.53625763015884</v>
      </c>
      <c r="Q134" s="712">
        <f t="shared" si="30"/>
        <v>482.06356484323169</v>
      </c>
      <c r="R134" s="712">
        <f t="shared" si="17"/>
        <v>455.04784708574448</v>
      </c>
      <c r="S134" s="712">
        <f t="shared" si="18"/>
        <v>438.73214359852216</v>
      </c>
      <c r="T134" s="712">
        <f t="shared" si="29"/>
        <v>433.26179817936406</v>
      </c>
    </row>
    <row r="135" spans="2:20">
      <c r="B135" s="582">
        <v>61</v>
      </c>
      <c r="C135" s="712">
        <f t="shared" si="12"/>
        <v>0.88781023691650796</v>
      </c>
      <c r="D135" s="712">
        <f t="shared" si="19"/>
        <v>1446.0620530722397</v>
      </c>
      <c r="E135" s="712">
        <f t="shared" si="20"/>
        <v>492.55407948841798</v>
      </c>
      <c r="F135" s="712">
        <f t="shared" si="21"/>
        <v>317.73856198644381</v>
      </c>
      <c r="G135" s="712">
        <f t="shared" si="22"/>
        <v>299.41287608008867</v>
      </c>
      <c r="H135" s="719">
        <f t="shared" si="23"/>
        <v>298.01764884813394</v>
      </c>
      <c r="I135" s="712">
        <f t="shared" si="24"/>
        <v>298.01023560529899</v>
      </c>
      <c r="J135" s="712">
        <f t="shared" si="25"/>
        <v>298.00603344837242</v>
      </c>
      <c r="K135" s="712">
        <f t="shared" si="26"/>
        <v>298.00391226516189</v>
      </c>
      <c r="L135" s="712">
        <f t="shared" si="27"/>
        <v>298.0032679627721</v>
      </c>
      <c r="N135" s="582">
        <v>61</v>
      </c>
      <c r="O135" s="712">
        <f t="shared" si="13"/>
        <v>0.88781023691650796</v>
      </c>
      <c r="P135" s="712">
        <f t="shared" si="28"/>
        <v>521.97268087550287</v>
      </c>
      <c r="Q135" s="712">
        <f t="shared" si="30"/>
        <v>484.58170819233135</v>
      </c>
      <c r="R135" s="712">
        <f t="shared" si="17"/>
        <v>457.62451669565382</v>
      </c>
      <c r="S135" s="712">
        <f t="shared" si="18"/>
        <v>441.34381343715256</v>
      </c>
      <c r="T135" s="712">
        <f t="shared" si="29"/>
        <v>435.884829326626</v>
      </c>
    </row>
    <row r="136" spans="2:20">
      <c r="B136" s="582">
        <v>62</v>
      </c>
      <c r="C136" s="712">
        <f t="shared" si="12"/>
        <v>0.90236450309546712</v>
      </c>
      <c r="D136" s="712">
        <f t="shared" si="19"/>
        <v>1447.8457055799895</v>
      </c>
      <c r="E136" s="712">
        <f t="shared" si="20"/>
        <v>496.06594672797263</v>
      </c>
      <c r="F136" s="712">
        <f t="shared" si="21"/>
        <v>318.44432394498313</v>
      </c>
      <c r="G136" s="712">
        <f t="shared" si="22"/>
        <v>299.48923167170238</v>
      </c>
      <c r="H136" s="719">
        <f t="shared" si="23"/>
        <v>298.01886777874984</v>
      </c>
      <c r="I136" s="712">
        <f t="shared" si="24"/>
        <v>298.01100886664858</v>
      </c>
      <c r="J136" s="712">
        <f t="shared" si="25"/>
        <v>298.00653456749222</v>
      </c>
      <c r="K136" s="712">
        <f t="shared" si="26"/>
        <v>298.00426791271821</v>
      </c>
      <c r="L136" s="712">
        <f t="shared" si="27"/>
        <v>298.00357799143251</v>
      </c>
      <c r="N136" s="582">
        <v>62</v>
      </c>
      <c r="O136" s="712">
        <f t="shared" si="13"/>
        <v>0.90236450309546712</v>
      </c>
      <c r="P136" s="712">
        <f t="shared" si="28"/>
        <v>524.40368030894479</v>
      </c>
      <c r="Q136" s="712">
        <f t="shared" si="30"/>
        <v>487.09426623390277</v>
      </c>
      <c r="R136" s="712">
        <f t="shared" si="17"/>
        <v>460.19552100359311</v>
      </c>
      <c r="S136" s="712">
        <f t="shared" si="18"/>
        <v>443.94979078926218</v>
      </c>
      <c r="T136" s="712">
        <f t="shared" si="29"/>
        <v>438.50216377409367</v>
      </c>
    </row>
    <row r="137" spans="2:20">
      <c r="B137" s="582">
        <v>63</v>
      </c>
      <c r="C137" s="712">
        <f t="shared" si="12"/>
        <v>0.91691876927442628</v>
      </c>
      <c r="D137" s="712">
        <f t="shared" si="19"/>
        <v>1449.5463935951411</v>
      </c>
      <c r="E137" s="712">
        <f t="shared" si="20"/>
        <v>499.5573643923679</v>
      </c>
      <c r="F137" s="712">
        <f t="shared" si="21"/>
        <v>319.1599027157273</v>
      </c>
      <c r="G137" s="712">
        <f t="shared" si="22"/>
        <v>299.56808699425216</v>
      </c>
      <c r="H137" s="719">
        <f t="shared" si="23"/>
        <v>298.02014532689077</v>
      </c>
      <c r="I137" s="712">
        <f t="shared" si="24"/>
        <v>298.01182391503039</v>
      </c>
      <c r="J137" s="712">
        <f t="shared" si="25"/>
        <v>298.0070661901654</v>
      </c>
      <c r="K137" s="712">
        <f t="shared" si="26"/>
        <v>298.00464760578774</v>
      </c>
      <c r="L137" s="712">
        <f t="shared" si="27"/>
        <v>298.00390996448027</v>
      </c>
      <c r="N137" s="582">
        <v>63</v>
      </c>
      <c r="O137" s="712">
        <f t="shared" si="13"/>
        <v>0.91691876927442628</v>
      </c>
      <c r="P137" s="712">
        <f t="shared" si="28"/>
        <v>526.82927784148671</v>
      </c>
      <c r="Q137" s="712">
        <f t="shared" si="30"/>
        <v>489.60125859423988</v>
      </c>
      <c r="R137" s="712">
        <f t="shared" si="17"/>
        <v>462.76087272670821</v>
      </c>
      <c r="S137" s="712">
        <f t="shared" si="18"/>
        <v>446.55008118656252</v>
      </c>
      <c r="T137" s="712">
        <f t="shared" si="29"/>
        <v>441.11380403933174</v>
      </c>
    </row>
    <row r="138" spans="2:20">
      <c r="B138" s="582">
        <v>64</v>
      </c>
      <c r="C138" s="712">
        <f t="shared" si="12"/>
        <v>0.93147303545338545</v>
      </c>
      <c r="D138" s="712">
        <f t="shared" si="19"/>
        <v>1451.1692650651969</v>
      </c>
      <c r="E138" s="712">
        <f t="shared" si="20"/>
        <v>503.02818704221318</v>
      </c>
      <c r="F138" s="712">
        <f t="shared" si="21"/>
        <v>319.88512879895779</v>
      </c>
      <c r="G138" s="712">
        <f t="shared" si="22"/>
        <v>299.64946403812917</v>
      </c>
      <c r="H138" s="719">
        <f t="shared" si="23"/>
        <v>298.02148304136591</v>
      </c>
      <c r="I138" s="712">
        <f t="shared" si="24"/>
        <v>298.01268208622048</v>
      </c>
      <c r="J138" s="712">
        <f t="shared" si="25"/>
        <v>298.00762947840548</v>
      </c>
      <c r="K138" s="712">
        <f t="shared" si="26"/>
        <v>298.00505239355863</v>
      </c>
      <c r="L138" s="712">
        <f t="shared" si="27"/>
        <v>298.0042648919781</v>
      </c>
      <c r="N138" s="582">
        <v>64</v>
      </c>
      <c r="O138" s="712">
        <f t="shared" si="13"/>
        <v>0.93147303545338545</v>
      </c>
      <c r="P138" s="712">
        <f t="shared" si="28"/>
        <v>529.24949388104244</v>
      </c>
      <c r="Q138" s="712">
        <f t="shared" si="30"/>
        <v>492.10270378602553</v>
      </c>
      <c r="R138" s="712">
        <f t="shared" si="17"/>
        <v>465.32058451561238</v>
      </c>
      <c r="S138" s="712">
        <f t="shared" si="18"/>
        <v>449.14469116525254</v>
      </c>
      <c r="T138" s="712">
        <f t="shared" si="29"/>
        <v>443.71975409136201</v>
      </c>
    </row>
    <row r="139" spans="2:20">
      <c r="B139" s="582">
        <v>65</v>
      </c>
      <c r="C139" s="712">
        <f t="shared" si="12"/>
        <v>0.94602730163234461</v>
      </c>
      <c r="D139" s="712">
        <f t="shared" ref="D139:D170" si="31">(1-2*FoAb-2*FoAb*BiCombAb)*D138+2*FoAb*E138+2*FoAb*BiCombAb*Tcomb</f>
        <v>1452.719135750292</v>
      </c>
      <c r="E139" s="712">
        <f t="shared" ref="E139:E170" si="32">FoAb*D138+(1-2*FoAb)*E138+FoAb*F138</f>
        <v>506.47829300253881</v>
      </c>
      <c r="F139" s="712">
        <f t="shared" ref="F139:F170" si="33">FoAb*E138+(1-2*FoAb)*F138+FoAb*G138</f>
        <v>320.61983366707847</v>
      </c>
      <c r="G139" s="712">
        <f t="shared" ref="G139:G170" si="34">FoAb*F138+(1-2*FoAb)*G138+FoAb*H138</f>
        <v>299.73338383792259</v>
      </c>
      <c r="H139" s="719">
        <f t="shared" ref="H139:H170" si="35">_FoN1*G138+(1-_FoN1-_FoN2)*H138+_FoN2*I138</f>
        <v>298.02288247304926</v>
      </c>
      <c r="I139" s="712">
        <f t="shared" ref="I139:I170" si="36">FoCase*H138+(1-2*FoCase)*I138+FoCase*J138</f>
        <v>298.01358472545161</v>
      </c>
      <c r="J139" s="712">
        <f t="shared" ref="J139:J170" si="37">FoCase*I138+(1-2*FoCase)*J138+FoCase*K138</f>
        <v>298.0082256089002</v>
      </c>
      <c r="K139" s="712">
        <f t="shared" ref="K139:K170" si="38">FoCase*J138+(1-2*FoCase)*K138+FoCase*L138</f>
        <v>298.00548334296673</v>
      </c>
      <c r="L139" s="712">
        <f t="shared" ref="L139:L170" si="39">(1-2*FoCase-2*FoCase*BiAtmCase)*L138+2*FoCase*K138+2*FoCase*BiAtmCase*Tatm</f>
        <v>298.00464380274559</v>
      </c>
      <c r="N139" s="582">
        <v>65</v>
      </c>
      <c r="O139" s="712">
        <f t="shared" si="13"/>
        <v>0.94602730163234461</v>
      </c>
      <c r="P139" s="712">
        <f t="shared" ref="P139:P170" si="40">(1-2*FoCase-2*FoCase*BiCombCase)*P138+2*FoCase*Q138+2*FoCase*BiCombCase*Tcomb</f>
        <v>531.66434754764418</v>
      </c>
      <c r="Q139" s="712">
        <f t="shared" si="30"/>
        <v>494.59861936668852</v>
      </c>
      <c r="R139" s="712">
        <f t="shared" si="17"/>
        <v>467.87466896015184</v>
      </c>
      <c r="S139" s="712">
        <f t="shared" si="18"/>
        <v>451.733628115741</v>
      </c>
      <c r="T139" s="712">
        <f t="shared" ref="T139:T170" si="41">(1-2*FoCase-2*FoCase*BiAtmCase)*T138+2*FoCase*S138+2*FoCase*BiAtmCase*Tatm</f>
        <v>446.32001913526949</v>
      </c>
    </row>
    <row r="140" spans="2:20">
      <c r="B140" s="582">
        <v>66</v>
      </c>
      <c r="C140" s="712">
        <f t="shared" ref="C140:C202" si="42">$C$73*B140</f>
        <v>0.96058156781130377</v>
      </c>
      <c r="D140" s="712">
        <f t="shared" si="31"/>
        <v>1454.2005107883231</v>
      </c>
      <c r="E140" s="712">
        <f t="shared" si="32"/>
        <v>509.9075826546777</v>
      </c>
      <c r="F140" s="712">
        <f t="shared" si="33"/>
        <v>321.36384985871314</v>
      </c>
      <c r="G140" s="712">
        <f t="shared" si="34"/>
        <v>299.81986648543398</v>
      </c>
      <c r="H140" s="719">
        <f t="shared" si="35"/>
        <v>298.0243451743911</v>
      </c>
      <c r="I140" s="712">
        <f t="shared" si="36"/>
        <v>298.01453318688959</v>
      </c>
      <c r="J140" s="712">
        <f t="shared" si="37"/>
        <v>298.00885577249539</v>
      </c>
      <c r="K140" s="712">
        <f t="shared" si="38"/>
        <v>298.0059415381985</v>
      </c>
      <c r="L140" s="712">
        <f t="shared" si="39"/>
        <v>298.00504774387173</v>
      </c>
      <c r="N140" s="582">
        <v>66</v>
      </c>
      <c r="O140" s="712">
        <f t="shared" ref="O140:O200" si="43">$O$73*N140</f>
        <v>0.96058156781130377</v>
      </c>
      <c r="P140" s="712">
        <f t="shared" si="40"/>
        <v>534.07385685731447</v>
      </c>
      <c r="Q140" s="712">
        <f t="shared" ref="Q140:Q171" si="44">FoCase*P139+(1-2*FoCase)*Q139+FoCase*R139</f>
        <v>497.08902207370483</v>
      </c>
      <c r="R140" s="712">
        <f t="shared" si="17"/>
        <v>470.42313859433983</v>
      </c>
      <c r="S140" s="712">
        <f t="shared" si="18"/>
        <v>454.31690015426523</v>
      </c>
      <c r="T140" s="712">
        <f t="shared" si="41"/>
        <v>448.91460542818834</v>
      </c>
    </row>
    <row r="141" spans="2:20">
      <c r="B141" s="582">
        <v>67</v>
      </c>
      <c r="C141" s="712">
        <f t="shared" si="42"/>
        <v>0.97513583399026293</v>
      </c>
      <c r="D141" s="712">
        <f t="shared" si="31"/>
        <v>1455.6176048586065</v>
      </c>
      <c r="E141" s="712">
        <f t="shared" si="32"/>
        <v>513.31597684123597</v>
      </c>
      <c r="F141" s="712">
        <f t="shared" si="33"/>
        <v>322.11701106430945</v>
      </c>
      <c r="G141" s="712">
        <f t="shared" si="34"/>
        <v>299.90893114299718</v>
      </c>
      <c r="H141" s="719">
        <f t="shared" si="35"/>
        <v>298.02587269894667</v>
      </c>
      <c r="I141" s="712">
        <f t="shared" si="36"/>
        <v>298.01552883312019</v>
      </c>
      <c r="J141" s="712">
        <f t="shared" si="37"/>
        <v>298.00952117368115</v>
      </c>
      <c r="K141" s="712">
        <f t="shared" si="38"/>
        <v>298.00642808019165</v>
      </c>
      <c r="L141" s="712">
        <f t="shared" si="39"/>
        <v>298.00547778022269</v>
      </c>
      <c r="N141" s="582">
        <v>67</v>
      </c>
      <c r="O141" s="712">
        <f t="shared" si="43"/>
        <v>0.97513583399026293</v>
      </c>
      <c r="P141" s="712">
        <f t="shared" si="40"/>
        <v>536.47803887916484</v>
      </c>
      <c r="Q141" s="712">
        <f t="shared" si="44"/>
        <v>499.57392794020171</v>
      </c>
      <c r="R141" s="712">
        <f t="shared" si="17"/>
        <v>472.96600590058091</v>
      </c>
      <c r="S141" s="712">
        <f t="shared" si="18"/>
        <v>456.89451601321639</v>
      </c>
      <c r="T141" s="712">
        <f t="shared" si="41"/>
        <v>451.50352012209714</v>
      </c>
    </row>
    <row r="142" spans="2:20">
      <c r="B142" s="582">
        <v>68</v>
      </c>
      <c r="C142" s="712">
        <f t="shared" si="42"/>
        <v>0.98969010016922199</v>
      </c>
      <c r="D142" s="712">
        <f t="shared" si="31"/>
        <v>1456.9743610351647</v>
      </c>
      <c r="E142" s="712">
        <f t="shared" si="32"/>
        <v>516.70341537677416</v>
      </c>
      <c r="F142" s="712">
        <f t="shared" si="33"/>
        <v>322.8791522038369</v>
      </c>
      <c r="G142" s="712">
        <f t="shared" si="34"/>
        <v>300.00059605706139</v>
      </c>
      <c r="H142" s="719">
        <f t="shared" si="35"/>
        <v>298.02746660092185</v>
      </c>
      <c r="I142" s="712">
        <f t="shared" si="36"/>
        <v>298.01657303464538</v>
      </c>
      <c r="J142" s="712">
        <f t="shared" si="37"/>
        <v>298.01022303008233</v>
      </c>
      <c r="K142" s="712">
        <f t="shared" si="38"/>
        <v>298.00694408613379</v>
      </c>
      <c r="L142" s="712">
        <f t="shared" si="39"/>
        <v>298.00593499394597</v>
      </c>
      <c r="N142" s="582">
        <v>68</v>
      </c>
      <c r="O142" s="712">
        <f t="shared" si="43"/>
        <v>0.98969010016922199</v>
      </c>
      <c r="P142" s="712">
        <f t="shared" si="40"/>
        <v>538.87690986962355</v>
      </c>
      <c r="Q142" s="712">
        <f t="shared" si="44"/>
        <v>502.05335239373233</v>
      </c>
      <c r="R142" s="712">
        <f t="shared" si="17"/>
        <v>475.50328331328831</v>
      </c>
      <c r="S142" s="712">
        <f t="shared" si="18"/>
        <v>459.46648494744687</v>
      </c>
      <c r="T142" s="712">
        <f t="shared" si="41"/>
        <v>454.08677112951943</v>
      </c>
    </row>
    <row r="143" spans="2:20">
      <c r="B143" s="582">
        <v>69</v>
      </c>
      <c r="C143" s="712">
        <f t="shared" si="42"/>
        <v>1.0042443663481813</v>
      </c>
      <c r="D143" s="712">
        <f t="shared" si="31"/>
        <v>1458.2744684148186</v>
      </c>
      <c r="E143" s="712">
        <f t="shared" si="32"/>
        <v>520.06985565729917</v>
      </c>
      <c r="F143" s="712">
        <f t="shared" si="33"/>
        <v>323.65010949712882</v>
      </c>
      <c r="G143" s="712">
        <f t="shared" si="34"/>
        <v>300.09487857200082</v>
      </c>
      <c r="H143" s="719">
        <f t="shared" si="35"/>
        <v>298.02912843473473</v>
      </c>
      <c r="I143" s="712">
        <f t="shared" si="36"/>
        <v>298.01766716939062</v>
      </c>
      <c r="J143" s="712">
        <f t="shared" si="37"/>
        <v>298.01096257195172</v>
      </c>
      <c r="K143" s="712">
        <f t="shared" si="38"/>
        <v>298.00749068896096</v>
      </c>
      <c r="L143" s="712">
        <f t="shared" si="39"/>
        <v>298.00642048397242</v>
      </c>
      <c r="N143" s="582">
        <v>69</v>
      </c>
      <c r="O143" s="712">
        <f t="shared" si="43"/>
        <v>1.0042443663481813</v>
      </c>
      <c r="P143" s="712">
        <f t="shared" si="40"/>
        <v>541.2704853871204</v>
      </c>
      <c r="Q143" s="712">
        <f t="shared" si="44"/>
        <v>504.52731034067341</v>
      </c>
      <c r="R143" s="712">
        <f t="shared" si="17"/>
        <v>478.03498322198345</v>
      </c>
      <c r="S143" s="712">
        <f t="shared" si="18"/>
        <v>462.03281665423299</v>
      </c>
      <c r="T143" s="712">
        <f t="shared" si="41"/>
        <v>456.66436700879274</v>
      </c>
    </row>
    <row r="144" spans="2:20">
      <c r="B144" s="582">
        <v>70</v>
      </c>
      <c r="C144" s="712">
        <f t="shared" si="42"/>
        <v>1.0187986325271403</v>
      </c>
      <c r="D144" s="712">
        <f t="shared" si="31"/>
        <v>1459.5213785997187</v>
      </c>
      <c r="E144" s="712">
        <f t="shared" si="32"/>
        <v>523.41527136211857</v>
      </c>
      <c r="F144" s="712">
        <f t="shared" si="33"/>
        <v>324.42972052738088</v>
      </c>
      <c r="G144" s="712">
        <f t="shared" si="34"/>
        <v>300.19179514411417</v>
      </c>
      <c r="H144" s="719">
        <f t="shared" si="35"/>
        <v>298.03085975459288</v>
      </c>
      <c r="I144" s="712">
        <f t="shared" si="36"/>
        <v>298.01881262222145</v>
      </c>
      <c r="J144" s="712">
        <f t="shared" si="37"/>
        <v>298.0117410416683</v>
      </c>
      <c r="K144" s="712">
        <f t="shared" si="38"/>
        <v>298.00806903685515</v>
      </c>
      <c r="L144" s="712">
        <f t="shared" si="39"/>
        <v>298.00693536551631</v>
      </c>
      <c r="N144" s="582">
        <v>70</v>
      </c>
      <c r="O144" s="712">
        <f t="shared" si="43"/>
        <v>1.0187986325271403</v>
      </c>
      <c r="P144" s="712">
        <f t="shared" si="40"/>
        <v>543.65878039007714</v>
      </c>
      <c r="Q144" s="712">
        <f t="shared" si="44"/>
        <v>506.99581623833888</v>
      </c>
      <c r="R144" s="712">
        <f t="shared" si="17"/>
        <v>480.56111797395198</v>
      </c>
      <c r="S144" s="712">
        <f t="shared" si="18"/>
        <v>464.5935212049024</v>
      </c>
      <c r="T144" s="712">
        <f t="shared" si="41"/>
        <v>459.23631686605643</v>
      </c>
    </row>
    <row r="145" spans="2:20">
      <c r="B145" s="582">
        <v>71</v>
      </c>
      <c r="C145" s="712">
        <f t="shared" si="42"/>
        <v>1.0333528987060996</v>
      </c>
      <c r="D145" s="712">
        <f t="shared" si="31"/>
        <v>1460.718321108784</v>
      </c>
      <c r="E145" s="712">
        <f t="shared" si="32"/>
        <v>526.73965124202505</v>
      </c>
      <c r="F145" s="712">
        <f t="shared" si="33"/>
        <v>325.21782429828534</v>
      </c>
      <c r="G145" s="712">
        <f t="shared" si="34"/>
        <v>300.29136135578278</v>
      </c>
      <c r="H145" s="719">
        <f t="shared" si="35"/>
        <v>298.03266211408584</v>
      </c>
      <c r="I145" s="712">
        <f t="shared" si="36"/>
        <v>298.02001078447046</v>
      </c>
      <c r="J145" s="712">
        <f t="shared" si="37"/>
        <v>298.01255969323967</v>
      </c>
      <c r="K145" s="712">
        <f t="shared" si="38"/>
        <v>298.00868029274307</v>
      </c>
      <c r="L145" s="712">
        <f t="shared" si="39"/>
        <v>298.00748076957404</v>
      </c>
      <c r="N145" s="582">
        <v>71</v>
      </c>
      <c r="O145" s="712">
        <f t="shared" si="43"/>
        <v>1.0333528987060996</v>
      </c>
      <c r="P145" s="712">
        <f t="shared" si="40"/>
        <v>546.04180932063412</v>
      </c>
      <c r="Q145" s="712">
        <f t="shared" si="44"/>
        <v>509.45888415659863</v>
      </c>
      <c r="R145" s="712">
        <f t="shared" si="17"/>
        <v>483.08169987652218</v>
      </c>
      <c r="S145" s="712">
        <f t="shared" si="18"/>
        <v>467.14860898642939</v>
      </c>
      <c r="T145" s="712">
        <f t="shared" si="41"/>
        <v>461.80263027152284</v>
      </c>
    </row>
    <row r="146" spans="2:20">
      <c r="B146" s="582">
        <v>72</v>
      </c>
      <c r="C146" s="712">
        <f t="shared" si="42"/>
        <v>1.0479071648850586</v>
      </c>
      <c r="D146" s="712">
        <f t="shared" si="31"/>
        <v>1461.8683177876642</v>
      </c>
      <c r="E146" s="712">
        <f t="shared" si="32"/>
        <v>530.04299798817442</v>
      </c>
      <c r="F146" s="712">
        <f t="shared" si="33"/>
        <v>326.01426128524895</v>
      </c>
      <c r="G146" s="712">
        <f t="shared" si="34"/>
        <v>300.39359192975724</v>
      </c>
      <c r="H146" s="719">
        <f t="shared" si="35"/>
        <v>298.03453706579171</v>
      </c>
      <c r="I146" s="712">
        <f t="shared" si="36"/>
        <v>298.02126305347417</v>
      </c>
      <c r="J146" s="712">
        <f t="shared" si="37"/>
        <v>298.0134197918095</v>
      </c>
      <c r="K146" s="712">
        <f t="shared" si="38"/>
        <v>298.00932563379536</v>
      </c>
      <c r="L146" s="712">
        <f t="shared" si="39"/>
        <v>298.00805784242351</v>
      </c>
      <c r="N146" s="582">
        <v>72</v>
      </c>
      <c r="O146" s="712">
        <f t="shared" si="43"/>
        <v>1.0479071648850586</v>
      </c>
      <c r="P146" s="712">
        <f t="shared" si="40"/>
        <v>548.4195861761898</v>
      </c>
      <c r="Q146" s="712">
        <f t="shared" si="44"/>
        <v>511.91652783053132</v>
      </c>
      <c r="R146" s="712">
        <f t="shared" ref="R146:R202" si="45">FoCase*Q145+(1-2*FoCase)*R145+FoCase*S145</f>
        <v>485.59674119901939</v>
      </c>
      <c r="S146" s="712">
        <f t="shared" ref="S146:S202" si="46">FoCase*R145+(1-2*FoCase)*S145+FoCase*T145</f>
        <v>469.69809065154379</v>
      </c>
      <c r="T146" s="712">
        <f t="shared" si="41"/>
        <v>464.36331718795287</v>
      </c>
    </row>
    <row r="147" spans="2:20">
      <c r="B147" s="582">
        <v>73</v>
      </c>
      <c r="C147" s="712">
        <f t="shared" si="42"/>
        <v>1.0624614310640177</v>
      </c>
      <c r="D147" s="712">
        <f t="shared" si="31"/>
        <v>1462.9741962823246</v>
      </c>
      <c r="E147" s="712">
        <f t="shared" si="32"/>
        <v>533.3253271763848</v>
      </c>
      <c r="F147" s="712">
        <f t="shared" si="33"/>
        <v>326.81887348111161</v>
      </c>
      <c r="G147" s="712">
        <f t="shared" si="34"/>
        <v>300.49850074354362</v>
      </c>
      <c r="H147" s="719">
        <f t="shared" si="35"/>
        <v>298.03648616089845</v>
      </c>
      <c r="I147" s="712">
        <f t="shared" si="36"/>
        <v>298.02257083211936</v>
      </c>
      <c r="J147" s="712">
        <f t="shared" si="37"/>
        <v>298.01432261316995</v>
      </c>
      <c r="K147" s="712">
        <f t="shared" si="38"/>
        <v>298.01000625092814</v>
      </c>
      <c r="L147" s="712">
        <f t="shared" si="39"/>
        <v>298.00866774512281</v>
      </c>
      <c r="N147" s="582">
        <v>73</v>
      </c>
      <c r="O147" s="712">
        <f t="shared" si="43"/>
        <v>1.0624614310640177</v>
      </c>
      <c r="P147" s="712">
        <f t="shared" si="40"/>
        <v>550.79212457053006</v>
      </c>
      <c r="Q147" s="712">
        <f t="shared" si="44"/>
        <v>514.36876070541712</v>
      </c>
      <c r="R147" s="712">
        <f t="shared" si="45"/>
        <v>488.10625417444476</v>
      </c>
      <c r="S147" s="712">
        <f t="shared" si="46"/>
        <v>472.24197707611671</v>
      </c>
      <c r="T147" s="712">
        <f t="shared" si="41"/>
        <v>466.91838790955592</v>
      </c>
    </row>
    <row r="148" spans="2:20">
      <c r="B148" s="582">
        <v>74</v>
      </c>
      <c r="C148" s="712">
        <f t="shared" si="42"/>
        <v>1.077015697242977</v>
      </c>
      <c r="D148" s="712">
        <f t="shared" si="31"/>
        <v>1464.0386026371175</v>
      </c>
      <c r="E148" s="712">
        <f t="shared" si="32"/>
        <v>536.58666628193055</v>
      </c>
      <c r="F148" s="712">
        <f t="shared" si="33"/>
        <v>327.6315044367563</v>
      </c>
      <c r="G148" s="712">
        <f t="shared" si="34"/>
        <v>300.60610084386491</v>
      </c>
      <c r="H148" s="719">
        <f t="shared" si="35"/>
        <v>298.03851094883788</v>
      </c>
      <c r="I148" s="712">
        <f t="shared" si="36"/>
        <v>298.02393552839965</v>
      </c>
      <c r="J148" s="712">
        <f t="shared" si="37"/>
        <v>298.01526944327998</v>
      </c>
      <c r="K148" s="712">
        <f t="shared" si="38"/>
        <v>298.01072334830661</v>
      </c>
      <c r="L148" s="712">
        <f t="shared" si="39"/>
        <v>298.00931165301063</v>
      </c>
      <c r="N148" s="582">
        <v>74</v>
      </c>
      <c r="O148" s="712">
        <f t="shared" si="43"/>
        <v>1.077015697242977</v>
      </c>
      <c r="P148" s="712">
        <f t="shared" si="40"/>
        <v>553.15943778606163</v>
      </c>
      <c r="Q148" s="712">
        <f t="shared" si="44"/>
        <v>516.81559597518503</v>
      </c>
      <c r="R148" s="712">
        <f t="shared" si="45"/>
        <v>490.6102510009178</v>
      </c>
      <c r="S148" s="712">
        <f t="shared" si="46"/>
        <v>474.78027932275944</v>
      </c>
      <c r="T148" s="712">
        <f t="shared" si="41"/>
        <v>469.46785300979877</v>
      </c>
    </row>
    <row r="149" spans="2:20">
      <c r="B149" s="582">
        <v>75</v>
      </c>
      <c r="C149" s="712">
        <f t="shared" si="42"/>
        <v>1.091569963421936</v>
      </c>
      <c r="D149" s="712">
        <f t="shared" si="31"/>
        <v>1465.064013074247</v>
      </c>
      <c r="E149" s="712">
        <f t="shared" si="32"/>
        <v>539.8270537602217</v>
      </c>
      <c r="F149" s="712">
        <f t="shared" si="33"/>
        <v>328.45199929697509</v>
      </c>
      <c r="G149" s="712">
        <f t="shared" si="34"/>
        <v>300.7164044611734</v>
      </c>
      <c r="H149" s="719">
        <f t="shared" si="35"/>
        <v>298.04061297693346</v>
      </c>
      <c r="I149" s="712">
        <f t="shared" si="36"/>
        <v>298.02535855498127</v>
      </c>
      <c r="J149" s="712">
        <f t="shared" si="37"/>
        <v>298.01626157778884</v>
      </c>
      <c r="K149" s="712">
        <f t="shared" si="38"/>
        <v>298.01147814285082</v>
      </c>
      <c r="L149" s="712">
        <f t="shared" si="39"/>
        <v>298.00999075520849</v>
      </c>
      <c r="N149" s="582">
        <v>75</v>
      </c>
      <c r="O149" s="712">
        <f t="shared" si="43"/>
        <v>1.091569963421936</v>
      </c>
      <c r="P149" s="712">
        <f t="shared" si="40"/>
        <v>555.52153881844572</v>
      </c>
      <c r="Q149" s="712">
        <f t="shared" si="44"/>
        <v>519.2570466152697</v>
      </c>
      <c r="R149" s="712">
        <f t="shared" si="45"/>
        <v>493.10874384291725</v>
      </c>
      <c r="S149" s="712">
        <f t="shared" si="46"/>
        <v>477.3130086097342</v>
      </c>
      <c r="T149" s="712">
        <f t="shared" si="41"/>
        <v>472.01172329682345</v>
      </c>
    </row>
    <row r="150" spans="2:20">
      <c r="B150" s="582">
        <v>76</v>
      </c>
      <c r="C150" s="712">
        <f t="shared" si="42"/>
        <v>1.1061242296008953</v>
      </c>
      <c r="D150" s="712">
        <f t="shared" si="31"/>
        <v>1466.0527450078364</v>
      </c>
      <c r="E150" s="712">
        <f t="shared" si="32"/>
        <v>543.04653818906274</v>
      </c>
      <c r="F150" s="712">
        <f t="shared" si="33"/>
        <v>329.28020483193063</v>
      </c>
      <c r="G150" s="712">
        <f t="shared" si="34"/>
        <v>300.82942302419229</v>
      </c>
      <c r="H150" s="719">
        <f t="shared" si="35"/>
        <v>298.04279379006016</v>
      </c>
      <c r="I150" s="712">
        <f t="shared" si="36"/>
        <v>298.02684132877823</v>
      </c>
      <c r="J150" s="712">
        <f t="shared" si="37"/>
        <v>298.01730032156593</v>
      </c>
      <c r="K150" s="712">
        <f t="shared" si="38"/>
        <v>298.01227186374547</v>
      </c>
      <c r="L150" s="712">
        <f t="shared" si="39"/>
        <v>298.01070625412422</v>
      </c>
      <c r="N150" s="582">
        <v>76</v>
      </c>
      <c r="O150" s="712">
        <f t="shared" si="43"/>
        <v>1.1061242296008953</v>
      </c>
      <c r="P150" s="712">
        <f t="shared" si="40"/>
        <v>557.87844041474</v>
      </c>
      <c r="Q150" s="712">
        <f t="shared" si="44"/>
        <v>521.69312541069019</v>
      </c>
      <c r="R150" s="712">
        <f t="shared" si="45"/>
        <v>495.60174483234971</v>
      </c>
      <c r="S150" s="712">
        <f t="shared" si="46"/>
        <v>479.84017628440046</v>
      </c>
      <c r="T150" s="712">
        <f t="shared" si="41"/>
        <v>474.55000977536747</v>
      </c>
    </row>
    <row r="151" spans="2:20">
      <c r="B151" s="582">
        <v>77</v>
      </c>
      <c r="C151" s="712">
        <f t="shared" si="42"/>
        <v>1.1206784957798543</v>
      </c>
      <c r="D151" s="712">
        <f t="shared" si="31"/>
        <v>1467.0069673423493</v>
      </c>
      <c r="E151" s="712">
        <f t="shared" si="32"/>
        <v>546.24517746846277</v>
      </c>
      <c r="F151" s="712">
        <f t="shared" si="33"/>
        <v>330.11596946453153</v>
      </c>
      <c r="G151" s="712">
        <f t="shared" si="34"/>
        <v>300.94516717446658</v>
      </c>
      <c r="H151" s="719">
        <f t="shared" si="35"/>
        <v>298.04505493031678</v>
      </c>
      <c r="I151" s="712">
        <f t="shared" si="36"/>
        <v>298.02838527053746</v>
      </c>
      <c r="J151" s="712">
        <f t="shared" si="37"/>
        <v>298.01838698823644</v>
      </c>
      <c r="K151" s="712">
        <f t="shared" si="38"/>
        <v>298.01310575195282</v>
      </c>
      <c r="L151" s="712">
        <f t="shared" si="39"/>
        <v>298.0114593649588</v>
      </c>
      <c r="N151" s="582">
        <v>77</v>
      </c>
      <c r="O151" s="712">
        <f t="shared" si="43"/>
        <v>1.1206784957798543</v>
      </c>
      <c r="P151" s="712">
        <f t="shared" si="40"/>
        <v>560.23015510599203</v>
      </c>
      <c r="Q151" s="712">
        <f t="shared" si="44"/>
        <v>524.12384498004815</v>
      </c>
      <c r="R151" s="712">
        <f t="shared" si="45"/>
        <v>498.08926606947102</v>
      </c>
      <c r="S151" s="712">
        <f t="shared" si="46"/>
        <v>482.36179380053767</v>
      </c>
      <c r="T151" s="712">
        <f t="shared" si="41"/>
        <v>477.08272361423838</v>
      </c>
    </row>
    <row r="152" spans="2:20">
      <c r="B152" s="582">
        <v>78</v>
      </c>
      <c r="C152" s="712">
        <f t="shared" si="42"/>
        <v>1.1352327619588136</v>
      </c>
      <c r="D152" s="712">
        <f t="shared" si="31"/>
        <v>1467.9287101018786</v>
      </c>
      <c r="E152" s="712">
        <f t="shared" si="32"/>
        <v>549.42303807423161</v>
      </c>
      <c r="F152" s="712">
        <f t="shared" si="33"/>
        <v>330.95914329401688</v>
      </c>
      <c r="G152" s="712">
        <f t="shared" si="34"/>
        <v>301.06364678090449</v>
      </c>
      <c r="H152" s="719">
        <f t="shared" si="35"/>
        <v>298.0473979367099</v>
      </c>
      <c r="I152" s="712">
        <f t="shared" si="36"/>
        <v>298.02999180443271</v>
      </c>
      <c r="J152" s="712">
        <f t="shared" si="37"/>
        <v>298.01952289972354</v>
      </c>
      <c r="K152" s="712">
        <f t="shared" si="38"/>
        <v>298.01398105972947</v>
      </c>
      <c r="L152" s="712">
        <f t="shared" si="39"/>
        <v>298.0122513152163</v>
      </c>
      <c r="N152" s="582">
        <v>78</v>
      </c>
      <c r="O152" s="712">
        <f t="shared" si="43"/>
        <v>1.1352327619588136</v>
      </c>
      <c r="P152" s="712">
        <f t="shared" si="40"/>
        <v>562.57669523509469</v>
      </c>
      <c r="Q152" s="712">
        <f t="shared" si="44"/>
        <v>526.54921779603865</v>
      </c>
      <c r="R152" s="712">
        <f t="shared" si="45"/>
        <v>500.57131962368186</v>
      </c>
      <c r="S152" s="712">
        <f t="shared" si="46"/>
        <v>484.87787269897922</v>
      </c>
      <c r="T152" s="712">
        <f t="shared" si="41"/>
        <v>479.60987611853443</v>
      </c>
    </row>
    <row r="153" spans="2:20">
      <c r="B153" s="582">
        <v>79</v>
      </c>
      <c r="C153" s="712">
        <f t="shared" si="42"/>
        <v>1.1497870281377727</v>
      </c>
      <c r="D153" s="712">
        <f t="shared" si="31"/>
        <v>1468.8198734337984</v>
      </c>
      <c r="E153" s="712">
        <f t="shared" si="32"/>
        <v>552.58019436184361</v>
      </c>
      <c r="F153" s="712">
        <f t="shared" si="33"/>
        <v>331.80957811602821</v>
      </c>
      <c r="G153" s="712">
        <f t="shared" si="34"/>
        <v>301.18487095429299</v>
      </c>
      <c r="H153" s="719">
        <f t="shared" si="35"/>
        <v>298.04982434484907</v>
      </c>
      <c r="I153" s="712">
        <f t="shared" si="36"/>
        <v>298.03166235766747</v>
      </c>
      <c r="J153" s="712">
        <f t="shared" si="37"/>
        <v>298.02070938579698</v>
      </c>
      <c r="K153" s="712">
        <f t="shared" si="38"/>
        <v>298.01489905014773</v>
      </c>
      <c r="L153" s="712">
        <f t="shared" si="39"/>
        <v>298.01308334421674</v>
      </c>
      <c r="N153" s="582">
        <v>79</v>
      </c>
      <c r="O153" s="712">
        <f t="shared" si="43"/>
        <v>1.1497870281377727</v>
      </c>
      <c r="P153" s="712">
        <f t="shared" si="40"/>
        <v>564.91807298059177</v>
      </c>
      <c r="Q153" s="712">
        <f t="shared" si="44"/>
        <v>528.96925620298168</v>
      </c>
      <c r="R153" s="712">
        <f t="shared" si="45"/>
        <v>503.04791753421608</v>
      </c>
      <c r="S153" s="712">
        <f t="shared" si="46"/>
        <v>487.38842459107525</v>
      </c>
      <c r="T153" s="712">
        <f t="shared" si="41"/>
        <v>482.13147870591939</v>
      </c>
    </row>
    <row r="154" spans="2:20">
      <c r="B154" s="582">
        <v>80</v>
      </c>
      <c r="C154" s="712">
        <f t="shared" si="42"/>
        <v>1.1643412943167317</v>
      </c>
      <c r="D154" s="712">
        <f t="shared" si="31"/>
        <v>1469.6822360274418</v>
      </c>
      <c r="E154" s="712">
        <f t="shared" si="32"/>
        <v>555.7167279172761</v>
      </c>
      <c r="F154" s="712">
        <f t="shared" si="33"/>
        <v>332.66712743942571</v>
      </c>
      <c r="G154" s="712">
        <f t="shared" si="34"/>
        <v>301.30884806177113</v>
      </c>
      <c r="H154" s="719">
        <f t="shared" si="35"/>
        <v>298.05233568665301</v>
      </c>
      <c r="I154" s="712">
        <f t="shared" si="36"/>
        <v>298.03339836008769</v>
      </c>
      <c r="J154" s="712">
        <f t="shared" si="37"/>
        <v>298.02194778362821</v>
      </c>
      <c r="K154" s="712">
        <f t="shared" si="38"/>
        <v>298.01586099662165</v>
      </c>
      <c r="L154" s="712">
        <f t="shared" si="39"/>
        <v>298.01395670261343</v>
      </c>
      <c r="N154" s="582">
        <v>80</v>
      </c>
      <c r="O154" s="712">
        <f t="shared" si="43"/>
        <v>1.1643412943167317</v>
      </c>
      <c r="P154" s="712">
        <f t="shared" si="40"/>
        <v>567.25430037702472</v>
      </c>
      <c r="Q154" s="712">
        <f t="shared" si="44"/>
        <v>531.38397243180884</v>
      </c>
      <c r="R154" s="712">
        <f t="shared" si="45"/>
        <v>505.51907181073659</v>
      </c>
      <c r="S154" s="712">
        <f t="shared" si="46"/>
        <v>489.89346114457305</v>
      </c>
      <c r="T154" s="712">
        <f t="shared" si="41"/>
        <v>484.64754288636146</v>
      </c>
    </row>
    <row r="155" spans="2:20">
      <c r="B155" s="582">
        <v>81</v>
      </c>
      <c r="C155" s="712">
        <f t="shared" si="42"/>
        <v>1.178895560495691</v>
      </c>
      <c r="D155" s="712">
        <f t="shared" si="31"/>
        <v>1470.5174629858261</v>
      </c>
      <c r="E155" s="712">
        <f t="shared" si="32"/>
        <v>558.83272695174742</v>
      </c>
      <c r="F155" s="712">
        <f t="shared" si="33"/>
        <v>333.53164650009063</v>
      </c>
      <c r="G155" s="712">
        <f t="shared" si="34"/>
        <v>301.43558574124779</v>
      </c>
      <c r="H155" s="719">
        <f t="shared" si="35"/>
        <v>298.0549334900665</v>
      </c>
      <c r="I155" s="712">
        <f t="shared" si="36"/>
        <v>298.03520124380236</v>
      </c>
      <c r="J155" s="712">
        <f t="shared" si="37"/>
        <v>298.02323943735206</v>
      </c>
      <c r="K155" s="712">
        <f t="shared" si="38"/>
        <v>298.01686818243752</v>
      </c>
      <c r="L155" s="712">
        <f t="shared" si="39"/>
        <v>298.01487265191463</v>
      </c>
      <c r="N155" s="582">
        <v>81</v>
      </c>
      <c r="O155" s="712">
        <f t="shared" si="43"/>
        <v>1.178895560495691</v>
      </c>
      <c r="P155" s="712">
        <f t="shared" si="40"/>
        <v>569.58538933232364</v>
      </c>
      <c r="Q155" s="712">
        <f t="shared" si="44"/>
        <v>533.79337861287547</v>
      </c>
      <c r="R155" s="712">
        <f t="shared" si="45"/>
        <v>507.98479443385327</v>
      </c>
      <c r="S155" s="712">
        <f t="shared" si="46"/>
        <v>492.39299407156176</v>
      </c>
      <c r="T155" s="712">
        <f t="shared" si="41"/>
        <v>487.15808024483158</v>
      </c>
    </row>
    <row r="156" spans="2:20">
      <c r="B156" s="582">
        <v>82</v>
      </c>
      <c r="C156" s="712">
        <f t="shared" si="42"/>
        <v>1.19344982667465</v>
      </c>
      <c r="D156" s="712">
        <f t="shared" si="31"/>
        <v>1471.327113185979</v>
      </c>
      <c r="E156" s="712">
        <f t="shared" si="32"/>
        <v>561.92828573747715</v>
      </c>
      <c r="F156" s="712">
        <f t="shared" si="33"/>
        <v>334.40299227193844</v>
      </c>
      <c r="G156" s="712">
        <f t="shared" si="34"/>
        <v>301.56509091575009</v>
      </c>
      <c r="H156" s="719">
        <f t="shared" si="35"/>
        <v>298.05761927878712</v>
      </c>
      <c r="I156" s="712">
        <f t="shared" si="36"/>
        <v>298.03707244281372</v>
      </c>
      <c r="J156" s="712">
        <f t="shared" si="37"/>
        <v>298.02458569763559</v>
      </c>
      <c r="K156" s="712">
        <f t="shared" si="38"/>
        <v>298.01792190029028</v>
      </c>
      <c r="L156" s="712">
        <f t="shared" si="39"/>
        <v>298.01583246400912</v>
      </c>
      <c r="N156" s="582">
        <v>82</v>
      </c>
      <c r="O156" s="712">
        <f t="shared" si="43"/>
        <v>1.19344982667465</v>
      </c>
      <c r="P156" s="712">
        <f t="shared" si="40"/>
        <v>571.91135164267359</v>
      </c>
      <c r="Q156" s="712">
        <f t="shared" si="44"/>
        <v>536.19748678691451</v>
      </c>
      <c r="R156" s="712">
        <f t="shared" si="45"/>
        <v>510.44509735557369</v>
      </c>
      <c r="S156" s="712">
        <f t="shared" si="46"/>
        <v>494.8870351181817</v>
      </c>
      <c r="T156" s="712">
        <f t="shared" si="41"/>
        <v>489.66310242653026</v>
      </c>
    </row>
    <row r="157" spans="2:20">
      <c r="B157" s="582">
        <v>83</v>
      </c>
      <c r="C157" s="712">
        <f t="shared" si="42"/>
        <v>1.2080040928536093</v>
      </c>
      <c r="D157" s="712">
        <f t="shared" si="31"/>
        <v>1472.1126461611013</v>
      </c>
      <c r="E157" s="712">
        <f t="shared" si="32"/>
        <v>565.00350408178122</v>
      </c>
      <c r="F157" s="712">
        <f t="shared" si="33"/>
        <v>335.28102347535275</v>
      </c>
      <c r="G157" s="712">
        <f t="shared" si="34"/>
        <v>301.69736980769068</v>
      </c>
      <c r="H157" s="719">
        <f t="shared" si="35"/>
        <v>298.06039457200222</v>
      </c>
      <c r="I157" s="712">
        <f t="shared" si="36"/>
        <v>298.03901339265553</v>
      </c>
      <c r="J157" s="712">
        <f t="shared" si="37"/>
        <v>298.02598792125343</v>
      </c>
      <c r="K157" s="712">
        <f t="shared" si="38"/>
        <v>298.01902345182481</v>
      </c>
      <c r="L157" s="712">
        <f t="shared" si="39"/>
        <v>298.01683742069736</v>
      </c>
      <c r="N157" s="582">
        <v>83</v>
      </c>
      <c r="O157" s="712">
        <f t="shared" si="43"/>
        <v>1.2080040928536093</v>
      </c>
      <c r="P157" s="712">
        <f t="shared" si="40"/>
        <v>574.2321990052227</v>
      </c>
      <c r="Q157" s="712">
        <f t="shared" si="44"/>
        <v>538.59630891440327</v>
      </c>
      <c r="R157" s="712">
        <f t="shared" si="45"/>
        <v>512.89999249969662</v>
      </c>
      <c r="S157" s="712">
        <f t="shared" si="46"/>
        <v>497.37559605584079</v>
      </c>
      <c r="T157" s="712">
        <f t="shared" si="41"/>
        <v>492.16262112427432</v>
      </c>
    </row>
    <row r="158" spans="2:20">
      <c r="B158" s="582">
        <v>84</v>
      </c>
      <c r="C158" s="712">
        <f t="shared" si="42"/>
        <v>1.2225583590325684</v>
      </c>
      <c r="D158" s="712">
        <f t="shared" si="31"/>
        <v>1472.8754285356481</v>
      </c>
      <c r="E158" s="712">
        <f t="shared" si="32"/>
        <v>568.05848683698582</v>
      </c>
      <c r="F158" s="712">
        <f t="shared" si="33"/>
        <v>336.1656005832354</v>
      </c>
      <c r="G158" s="712">
        <f t="shared" si="34"/>
        <v>301.83242795304358</v>
      </c>
      <c r="H158" s="719">
        <f t="shared" si="35"/>
        <v>298.06326088413505</v>
      </c>
      <c r="I158" s="712">
        <f t="shared" si="36"/>
        <v>298.04102553004026</v>
      </c>
      <c r="J158" s="712">
        <f t="shared" si="37"/>
        <v>298.0274474706705</v>
      </c>
      <c r="K158" s="712">
        <f t="shared" si="38"/>
        <v>298.02017414718307</v>
      </c>
      <c r="L158" s="712">
        <f t="shared" si="39"/>
        <v>298.01788881322727</v>
      </c>
      <c r="N158" s="582">
        <v>84</v>
      </c>
      <c r="O158" s="712">
        <f t="shared" si="43"/>
        <v>1.2225583590325684</v>
      </c>
      <c r="P158" s="712">
        <f t="shared" si="40"/>
        <v>576.54794302894868</v>
      </c>
      <c r="Q158" s="712">
        <f t="shared" si="44"/>
        <v>540.98985688357436</v>
      </c>
      <c r="R158" s="712">
        <f t="shared" si="45"/>
        <v>515.34949176215628</v>
      </c>
      <c r="S158" s="712">
        <f t="shared" si="46"/>
        <v>499.85868867371858</v>
      </c>
      <c r="T158" s="712">
        <f t="shared" si="41"/>
        <v>494.65664806772907</v>
      </c>
    </row>
    <row r="159" spans="2:20">
      <c r="B159" s="582">
        <v>85</v>
      </c>
      <c r="C159" s="712">
        <f t="shared" si="42"/>
        <v>1.2371126252115277</v>
      </c>
      <c r="D159" s="712">
        <f t="shared" si="31"/>
        <v>1473.616740042384</v>
      </c>
      <c r="E159" s="712">
        <f t="shared" si="32"/>
        <v>571.09334344381136</v>
      </c>
      <c r="F159" s="712">
        <f t="shared" si="33"/>
        <v>337.05658582485626</v>
      </c>
      <c r="G159" s="712">
        <f t="shared" si="34"/>
        <v>301.97027021541805</v>
      </c>
      <c r="H159" s="719">
        <f t="shared" si="35"/>
        <v>298.06621972460033</v>
      </c>
      <c r="I159" s="712">
        <f t="shared" si="36"/>
        <v>298.04311029251426</v>
      </c>
      <c r="J159" s="712">
        <f t="shared" si="37"/>
        <v>298.02896571363135</v>
      </c>
      <c r="K159" s="712">
        <f t="shared" si="38"/>
        <v>298.0213753045569</v>
      </c>
      <c r="L159" s="712">
        <f t="shared" si="39"/>
        <v>298.01898794183592</v>
      </c>
      <c r="N159" s="582">
        <v>85</v>
      </c>
      <c r="O159" s="712">
        <f t="shared" si="43"/>
        <v>1.2371126252115277</v>
      </c>
      <c r="P159" s="712">
        <f t="shared" si="40"/>
        <v>578.8585952439488</v>
      </c>
      <c r="Q159" s="712">
        <f t="shared" si="44"/>
        <v>543.37814251726763</v>
      </c>
      <c r="R159" s="712">
        <f t="shared" si="45"/>
        <v>517.79360701132441</v>
      </c>
      <c r="S159" s="712">
        <f t="shared" si="46"/>
        <v>502.33632477237052</v>
      </c>
      <c r="T159" s="712">
        <f t="shared" si="41"/>
        <v>497.14519501421762</v>
      </c>
    </row>
    <row r="160" spans="2:20">
      <c r="B160" s="582">
        <v>86</v>
      </c>
      <c r="C160" s="712">
        <f t="shared" si="42"/>
        <v>1.2516668913904867</v>
      </c>
      <c r="D160" s="712">
        <f t="shared" si="31"/>
        <v>1474.3377791485855</v>
      </c>
      <c r="E160" s="712">
        <f t="shared" si="32"/>
        <v>574.10818750602971</v>
      </c>
      <c r="F160" s="712">
        <f t="shared" si="33"/>
        <v>337.95384318767151</v>
      </c>
      <c r="G160" s="712">
        <f t="shared" si="34"/>
        <v>302.11090080002162</v>
      </c>
      <c r="H160" s="719">
        <f t="shared" si="35"/>
        <v>298.0692725975685</v>
      </c>
      <c r="I160" s="712">
        <f t="shared" si="36"/>
        <v>298.04526911812161</v>
      </c>
      <c r="J160" s="712">
        <f t="shared" si="37"/>
        <v>298.03054402275666</v>
      </c>
      <c r="K160" s="712">
        <f t="shared" si="38"/>
        <v>298.02262824974736</v>
      </c>
      <c r="L160" s="712">
        <f t="shared" si="39"/>
        <v>298.02013611529617</v>
      </c>
      <c r="N160" s="582">
        <v>86</v>
      </c>
      <c r="O160" s="712">
        <f t="shared" si="43"/>
        <v>1.2516668913904867</v>
      </c>
      <c r="P160" s="712">
        <f t="shared" si="40"/>
        <v>581.1641671093862</v>
      </c>
      <c r="Q160" s="712">
        <f t="shared" si="44"/>
        <v>545.76117757879217</v>
      </c>
      <c r="R160" s="712">
        <f t="shared" si="45"/>
        <v>520.23235008827737</v>
      </c>
      <c r="S160" s="712">
        <f t="shared" si="46"/>
        <v>504.80851615827237</v>
      </c>
      <c r="T160" s="712">
        <f t="shared" si="41"/>
        <v>499.62827374087658</v>
      </c>
    </row>
    <row r="161" spans="2:20">
      <c r="B161" s="582">
        <v>87</v>
      </c>
      <c r="C161" s="712">
        <f t="shared" si="42"/>
        <v>1.2662211575694458</v>
      </c>
      <c r="D161" s="712">
        <f t="shared" si="31"/>
        <v>1475.0396683167917</v>
      </c>
      <c r="E161" s="712">
        <f t="shared" si="32"/>
        <v>577.10313639433878</v>
      </c>
      <c r="F161" s="712">
        <f t="shared" si="33"/>
        <v>338.85723841727133</v>
      </c>
      <c r="G161" s="712">
        <f t="shared" si="34"/>
        <v>302.25432326750473</v>
      </c>
      <c r="H161" s="719">
        <f t="shared" si="35"/>
        <v>298.0724210017388</v>
      </c>
      <c r="I161" s="712">
        <f t="shared" si="36"/>
        <v>298.04750344507568</v>
      </c>
      <c r="J161" s="712">
        <f t="shared" si="37"/>
        <v>298.03218377514713</v>
      </c>
      <c r="K161" s="712">
        <f t="shared" si="38"/>
        <v>298.0239343157296</v>
      </c>
      <c r="L161" s="712">
        <f t="shared" si="39"/>
        <v>298.02133465046995</v>
      </c>
      <c r="N161" s="582">
        <v>87</v>
      </c>
      <c r="O161" s="712">
        <f t="shared" si="43"/>
        <v>1.2662211575694458</v>
      </c>
      <c r="P161" s="712">
        <f t="shared" si="40"/>
        <v>583.46467002028555</v>
      </c>
      <c r="Q161" s="712">
        <f t="shared" si="44"/>
        <v>548.13897377694275</v>
      </c>
      <c r="R161" s="712">
        <f t="shared" si="45"/>
        <v>522.66573280703244</v>
      </c>
      <c r="S161" s="712">
        <f t="shared" si="46"/>
        <v>507.27527463916658</v>
      </c>
      <c r="T161" s="712">
        <f t="shared" si="41"/>
        <v>502.10589603796336</v>
      </c>
    </row>
    <row r="162" spans="2:20">
      <c r="B162" s="582">
        <v>88</v>
      </c>
      <c r="C162" s="712">
        <f t="shared" si="42"/>
        <v>1.280775423748405</v>
      </c>
      <c r="D162" s="712">
        <f t="shared" si="31"/>
        <v>1475.7234589238551</v>
      </c>
      <c r="E162" s="712">
        <f t="shared" si="32"/>
        <v>580.07831087753721</v>
      </c>
      <c r="F162" s="712">
        <f t="shared" si="33"/>
        <v>339.76663901560312</v>
      </c>
      <c r="G162" s="712">
        <f t="shared" si="34"/>
        <v>302.40054054767904</v>
      </c>
      <c r="H162" s="719">
        <f t="shared" si="35"/>
        <v>298.07566643012029</v>
      </c>
      <c r="I162" s="712">
        <f t="shared" si="36"/>
        <v>298.04981471143884</v>
      </c>
      <c r="J162" s="712">
        <f t="shared" si="37"/>
        <v>298.03388635199417</v>
      </c>
      <c r="K162" s="712">
        <f t="shared" si="38"/>
        <v>298.02529484222435</v>
      </c>
      <c r="L162" s="712">
        <f t="shared" si="39"/>
        <v>298.02258487186668</v>
      </c>
      <c r="N162" s="582">
        <v>88</v>
      </c>
      <c r="O162" s="712">
        <f t="shared" si="43"/>
        <v>1.280775423748405</v>
      </c>
      <c r="P162" s="712">
        <f t="shared" si="40"/>
        <v>585.760115313347</v>
      </c>
      <c r="Q162" s="712">
        <f t="shared" si="44"/>
        <v>550.51154277029377</v>
      </c>
      <c r="R162" s="712">
        <f t="shared" si="45"/>
        <v>525.09376695475714</v>
      </c>
      <c r="S162" s="712">
        <f t="shared" si="46"/>
        <v>509.73661202009635</v>
      </c>
      <c r="T162" s="712">
        <f t="shared" si="41"/>
        <v>504.57807370314572</v>
      </c>
    </row>
    <row r="163" spans="2:20">
      <c r="B163" s="582">
        <v>89</v>
      </c>
      <c r="C163" s="712">
        <f t="shared" si="42"/>
        <v>1.2953296899273641</v>
      </c>
      <c r="D163" s="712">
        <f t="shared" si="31"/>
        <v>1476.390135860504</v>
      </c>
      <c r="E163" s="712">
        <f t="shared" si="32"/>
        <v>583.03383477920136</v>
      </c>
      <c r="F163" s="712">
        <f t="shared" si="33"/>
        <v>340.68191423760959</v>
      </c>
      <c r="G163" s="712">
        <f t="shared" si="34"/>
        <v>302.54955495310259</v>
      </c>
      <c r="H163" s="719">
        <f t="shared" si="35"/>
        <v>298.07901036982133</v>
      </c>
      <c r="I163" s="712">
        <f t="shared" si="36"/>
        <v>298.0522043548101</v>
      </c>
      <c r="J163" s="712">
        <f t="shared" si="37"/>
        <v>298.03565313819763</v>
      </c>
      <c r="K163" s="712">
        <f t="shared" si="38"/>
        <v>298.02671117527586</v>
      </c>
      <c r="L163" s="712">
        <f t="shared" si="39"/>
        <v>298.02388811120829</v>
      </c>
      <c r="N163" s="582">
        <v>89</v>
      </c>
      <c r="O163" s="712">
        <f t="shared" si="43"/>
        <v>1.2953296899273641</v>
      </c>
      <c r="P163" s="712">
        <f t="shared" si="40"/>
        <v>588.05051427192132</v>
      </c>
      <c r="Q163" s="712">
        <f t="shared" si="44"/>
        <v>552.87889617087581</v>
      </c>
      <c r="R163" s="712">
        <f t="shared" si="45"/>
        <v>527.51646429195705</v>
      </c>
      <c r="S163" s="712">
        <f t="shared" si="46"/>
        <v>512.19254010002396</v>
      </c>
      <c r="T163" s="712">
        <f t="shared" si="41"/>
        <v>507.04481853663214</v>
      </c>
    </row>
    <row r="164" spans="2:20">
      <c r="B164" s="582">
        <v>90</v>
      </c>
      <c r="C164" s="712">
        <f t="shared" si="42"/>
        <v>1.3098839561063234</v>
      </c>
      <c r="D164" s="712">
        <f t="shared" si="31"/>
        <v>1477.0406218321775</v>
      </c>
      <c r="E164" s="712">
        <f t="shared" si="32"/>
        <v>585.96983465818778</v>
      </c>
      <c r="F164" s="712">
        <f t="shared" si="33"/>
        <v>341.60293508641001</v>
      </c>
      <c r="G164" s="712">
        <f t="shared" si="34"/>
        <v>302.70136819252707</v>
      </c>
      <c r="H164" s="719">
        <f t="shared" si="35"/>
        <v>298.08245430184638</v>
      </c>
      <c r="I164" s="712">
        <f t="shared" si="36"/>
        <v>298.05467381202038</v>
      </c>
      <c r="J164" s="712">
        <f t="shared" si="37"/>
        <v>298.03748552199113</v>
      </c>
      <c r="K164" s="712">
        <f t="shared" si="38"/>
        <v>298.0281846668363</v>
      </c>
      <c r="L164" s="712">
        <f t="shared" si="39"/>
        <v>298.02524570700047</v>
      </c>
      <c r="N164" s="582">
        <v>90</v>
      </c>
      <c r="O164" s="712">
        <f t="shared" si="43"/>
        <v>1.3098839561063234</v>
      </c>
      <c r="P164" s="712">
        <f t="shared" si="40"/>
        <v>590.33587813026861</v>
      </c>
      <c r="Q164" s="712">
        <f t="shared" si="44"/>
        <v>555.24104554732412</v>
      </c>
      <c r="R164" s="712">
        <f t="shared" si="45"/>
        <v>529.93383655264438</v>
      </c>
      <c r="S164" s="712">
        <f t="shared" si="46"/>
        <v>514.64307066895117</v>
      </c>
      <c r="T164" s="712">
        <f t="shared" si="41"/>
        <v>509.50614233701936</v>
      </c>
    </row>
    <row r="165" spans="2:20">
      <c r="B165" s="582">
        <v>91</v>
      </c>
      <c r="C165" s="712">
        <f t="shared" si="42"/>
        <v>1.3244382222852824</v>
      </c>
      <c r="D165" s="712">
        <f t="shared" si="31"/>
        <v>1477.6757813805514</v>
      </c>
      <c r="E165" s="712">
        <f t="shared" si="32"/>
        <v>588.88643951139329</v>
      </c>
      <c r="F165" s="712">
        <f t="shared" si="33"/>
        <v>342.52957430714474</v>
      </c>
      <c r="G165" s="712">
        <f t="shared" si="34"/>
        <v>302.85598138420073</v>
      </c>
      <c r="H165" s="719">
        <f t="shared" si="35"/>
        <v>298.08599970090063</v>
      </c>
      <c r="I165" s="712">
        <f t="shared" si="36"/>
        <v>298.05722451883526</v>
      </c>
      <c r="J165" s="712">
        <f t="shared" si="37"/>
        <v>298.03938489457397</v>
      </c>
      <c r="K165" s="712">
        <f t="shared" si="38"/>
        <v>298.02971667435668</v>
      </c>
      <c r="L165" s="712">
        <f t="shared" si="39"/>
        <v>298.02665900411023</v>
      </c>
      <c r="N165" s="582">
        <v>91</v>
      </c>
      <c r="O165" s="712">
        <f t="shared" si="43"/>
        <v>1.3244382222852824</v>
      </c>
      <c r="P165" s="712">
        <f t="shared" si="40"/>
        <v>592.61621807720292</v>
      </c>
      <c r="Q165" s="712">
        <f t="shared" si="44"/>
        <v>557.59800242757785</v>
      </c>
      <c r="R165" s="712">
        <f t="shared" si="45"/>
        <v>532.34589544448977</v>
      </c>
      <c r="S165" s="712">
        <f t="shared" si="46"/>
        <v>517.08821550546668</v>
      </c>
      <c r="T165" s="712">
        <f t="shared" si="41"/>
        <v>511.96205689775309</v>
      </c>
    </row>
    <row r="166" spans="2:20">
      <c r="B166" s="582">
        <v>92</v>
      </c>
      <c r="C166" s="712">
        <f t="shared" si="42"/>
        <v>1.3389924884642417</v>
      </c>
      <c r="D166" s="712">
        <f t="shared" si="31"/>
        <v>1478.2964246439042</v>
      </c>
      <c r="E166" s="712">
        <f t="shared" si="32"/>
        <v>591.78378049730406</v>
      </c>
      <c r="F166" s="712">
        <f t="shared" si="33"/>
        <v>343.46170637959466</v>
      </c>
      <c r="G166" s="712">
        <f t="shared" si="34"/>
        <v>303.01339506902235</v>
      </c>
      <c r="H166" s="719">
        <f t="shared" si="35"/>
        <v>298.08964803520166</v>
      </c>
      <c r="I166" s="712">
        <f t="shared" si="36"/>
        <v>298.05985790966531</v>
      </c>
      <c r="J166" s="712">
        <f t="shared" si="37"/>
        <v>298.04135264975059</v>
      </c>
      <c r="K166" s="712">
        <f t="shared" si="38"/>
        <v>298.0313085603845</v>
      </c>
      <c r="L166" s="712">
        <f t="shared" si="39"/>
        <v>298.02812935334998</v>
      </c>
      <c r="N166" s="582">
        <v>92</v>
      </c>
      <c r="O166" s="712">
        <f t="shared" si="43"/>
        <v>1.3389924884642417</v>
      </c>
      <c r="P166" s="712">
        <f t="shared" si="40"/>
        <v>594.89154525921583</v>
      </c>
      <c r="Q166" s="712">
        <f t="shared" si="44"/>
        <v>559.94977830119228</v>
      </c>
      <c r="R166" s="712">
        <f t="shared" si="45"/>
        <v>534.75265264896029</v>
      </c>
      <c r="S166" s="712">
        <f t="shared" si="46"/>
        <v>519.52798637465889</v>
      </c>
      <c r="T166" s="712">
        <f t="shared" si="41"/>
        <v>514.41257400411257</v>
      </c>
    </row>
    <row r="167" spans="2:20">
      <c r="B167" s="582">
        <v>93</v>
      </c>
      <c r="C167" s="712">
        <f t="shared" si="42"/>
        <v>1.3535467546432007</v>
      </c>
      <c r="D167" s="712">
        <f t="shared" si="31"/>
        <v>1478.9033108733004</v>
      </c>
      <c r="E167" s="712">
        <f t="shared" si="32"/>
        <v>594.66199067896468</v>
      </c>
      <c r="F167" s="712">
        <f t="shared" si="33"/>
        <v>344.39920750967963</v>
      </c>
      <c r="G167" s="712">
        <f t="shared" si="34"/>
        <v>303.17360922354334</v>
      </c>
      <c r="H167" s="719">
        <f t="shared" si="35"/>
        <v>298.09340076629843</v>
      </c>
      <c r="I167" s="712">
        <f t="shared" si="36"/>
        <v>298.06257541728394</v>
      </c>
      <c r="J167" s="712">
        <f t="shared" si="37"/>
        <v>298.04339018357683</v>
      </c>
      <c r="K167" s="712">
        <f t="shared" si="38"/>
        <v>298.0329616921685</v>
      </c>
      <c r="L167" s="712">
        <f t="shared" si="39"/>
        <v>298.02965811106822</v>
      </c>
      <c r="N167" s="582">
        <v>93</v>
      </c>
      <c r="O167" s="712">
        <f t="shared" si="43"/>
        <v>1.3535467546432007</v>
      </c>
      <c r="P167" s="712">
        <f t="shared" si="40"/>
        <v>597.16187078315079</v>
      </c>
      <c r="Q167" s="712">
        <f t="shared" si="44"/>
        <v>562.29638462132368</v>
      </c>
      <c r="R167" s="712">
        <f t="shared" si="45"/>
        <v>537.15411982144587</v>
      </c>
      <c r="S167" s="712">
        <f t="shared" si="46"/>
        <v>521.96239502634171</v>
      </c>
      <c r="T167" s="712">
        <f t="shared" si="41"/>
        <v>516.85770543064245</v>
      </c>
    </row>
    <row r="168" spans="2:20">
      <c r="B168" s="582">
        <v>94</v>
      </c>
      <c r="C168" s="712">
        <f t="shared" si="42"/>
        <v>1.3681010208221598</v>
      </c>
      <c r="D168" s="712">
        <f t="shared" si="31"/>
        <v>1479.4971517204583</v>
      </c>
      <c r="E168" s="712">
        <f t="shared" si="32"/>
        <v>597.52120478508539</v>
      </c>
      <c r="F168" s="712">
        <f t="shared" si="33"/>
        <v>345.34195561993317</v>
      </c>
      <c r="G168" s="712">
        <f t="shared" si="34"/>
        <v>303.33662327281223</v>
      </c>
      <c r="H168" s="719">
        <f t="shared" si="35"/>
        <v>298.09725934889678</v>
      </c>
      <c r="I168" s="712">
        <f t="shared" si="36"/>
        <v>298.06537847255197</v>
      </c>
      <c r="J168" s="712">
        <f t="shared" si="37"/>
        <v>298.04549889401341</v>
      </c>
      <c r="K168" s="712">
        <f t="shared" si="38"/>
        <v>298.03467744126942</v>
      </c>
      <c r="L168" s="712">
        <f t="shared" si="39"/>
        <v>298.03124663874701</v>
      </c>
      <c r="N168" s="582">
        <v>94</v>
      </c>
      <c r="O168" s="712">
        <f t="shared" si="43"/>
        <v>1.3681010208221598</v>
      </c>
      <c r="P168" s="712">
        <f t="shared" si="40"/>
        <v>599.42720571849679</v>
      </c>
      <c r="Q168" s="712">
        <f t="shared" si="44"/>
        <v>564.63783280643315</v>
      </c>
      <c r="R168" s="712">
        <f t="shared" si="45"/>
        <v>539.55030859137469</v>
      </c>
      <c r="S168" s="712">
        <f t="shared" si="46"/>
        <v>524.39145319354634</v>
      </c>
      <c r="T168" s="712">
        <f t="shared" si="41"/>
        <v>519.2974629389671</v>
      </c>
    </row>
    <row r="169" spans="2:20">
      <c r="B169" s="582">
        <v>95</v>
      </c>
      <c r="C169" s="712">
        <f t="shared" si="42"/>
        <v>1.3826552870011191</v>
      </c>
      <c r="D169" s="712">
        <f t="shared" si="31"/>
        <v>1480.0786143121402</v>
      </c>
      <c r="E169" s="712">
        <f t="shared" si="32"/>
        <v>600.36155898808852</v>
      </c>
      <c r="F169" s="712">
        <f t="shared" si="33"/>
        <v>346.28983033904376</v>
      </c>
      <c r="G169" s="712">
        <f t="shared" si="34"/>
        <v>303.50243610306052</v>
      </c>
      <c r="H169" s="719">
        <f t="shared" si="35"/>
        <v>298.10122523069168</v>
      </c>
      <c r="I169" s="712">
        <f t="shared" si="36"/>
        <v>298.06826850414967</v>
      </c>
      <c r="J169" s="712">
        <f t="shared" si="37"/>
        <v>298.04768018058633</v>
      </c>
      <c r="K169" s="712">
        <f t="shared" si="38"/>
        <v>298.03645718317836</v>
      </c>
      <c r="L169" s="712">
        <f t="shared" si="39"/>
        <v>298.03289630260565</v>
      </c>
      <c r="N169" s="582">
        <v>95</v>
      </c>
      <c r="O169" s="712">
        <f t="shared" si="43"/>
        <v>1.3826552870011191</v>
      </c>
      <c r="P169" s="712">
        <f t="shared" si="40"/>
        <v>601.68756109935612</v>
      </c>
      <c r="Q169" s="712">
        <f t="shared" si="44"/>
        <v>566.97413424174817</v>
      </c>
      <c r="R169" s="712">
        <f t="shared" si="45"/>
        <v>541.9412305623207</v>
      </c>
      <c r="S169" s="712">
        <f t="shared" si="46"/>
        <v>526.81517259124053</v>
      </c>
      <c r="T169" s="712">
        <f t="shared" si="41"/>
        <v>521.73185827593159</v>
      </c>
    </row>
    <row r="170" spans="2:20">
      <c r="B170" s="582">
        <v>96</v>
      </c>
      <c r="C170" s="712">
        <f t="shared" si="42"/>
        <v>1.3972095531800781</v>
      </c>
      <c r="D170" s="712">
        <f t="shared" si="31"/>
        <v>1480.64832412494</v>
      </c>
      <c r="E170" s="712">
        <f t="shared" si="32"/>
        <v>603.18319069797565</v>
      </c>
      <c r="F170" s="712">
        <f t="shared" si="33"/>
        <v>347.24271299054635</v>
      </c>
      <c r="G170" s="712">
        <f t="shared" si="34"/>
        <v>303.6710460742259</v>
      </c>
      <c r="H170" s="719">
        <f t="shared" si="35"/>
        <v>298.10529985220575</v>
      </c>
      <c r="I170" s="712">
        <f t="shared" si="36"/>
        <v>298.0712469383156</v>
      </c>
      <c r="J170" s="712">
        <f t="shared" si="37"/>
        <v>298.04993544405437</v>
      </c>
      <c r="K170" s="712">
        <f t="shared" si="38"/>
        <v>298.03830229694159</v>
      </c>
      <c r="L170" s="712">
        <f t="shared" si="39"/>
        <v>298.03460847321179</v>
      </c>
      <c r="N170" s="582">
        <v>96</v>
      </c>
      <c r="O170" s="712">
        <f t="shared" si="43"/>
        <v>1.3972095531800781</v>
      </c>
      <c r="P170" s="712">
        <f t="shared" si="40"/>
        <v>603.94294792613107</v>
      </c>
      <c r="Q170" s="712">
        <f t="shared" si="44"/>
        <v>569.30530028052226</v>
      </c>
      <c r="R170" s="712">
        <f t="shared" si="45"/>
        <v>544.32689731210223</v>
      </c>
      <c r="S170" s="712">
        <f t="shared" si="46"/>
        <v>529.23356491524396</v>
      </c>
      <c r="T170" s="712">
        <f t="shared" si="41"/>
        <v>524.16090317202111</v>
      </c>
    </row>
    <row r="171" spans="2:20">
      <c r="B171" s="582">
        <v>97</v>
      </c>
      <c r="C171" s="712">
        <f t="shared" si="42"/>
        <v>1.4117638193590374</v>
      </c>
      <c r="D171" s="712">
        <f t="shared" ref="D171:D202" si="47">(1-2*FoAb-2*FoAb*BiCombAb)*D170+2*FoAb*E170+2*FoAb*BiCombAb*Tcomb</f>
        <v>1481.20686767344</v>
      </c>
      <c r="E171" s="712">
        <f t="shared" ref="E171:E202" si="48">FoAb*D170+(1-2*FoAb)*E170+FoAb*F170</f>
        <v>605.98623837096807</v>
      </c>
      <c r="F171" s="712">
        <f t="shared" ref="F171:F202" si="49">FoAb*E170+(1-2*FoAb)*F170+FoAb*G170</f>
        <v>348.2004865807429</v>
      </c>
      <c r="G171" s="712">
        <f t="shared" ref="G171:G202" si="50">FoAb*F170+(1-2*FoAb)*G170+FoAb*H170</f>
        <v>303.84245103231035</v>
      </c>
      <c r="H171" s="719">
        <f t="shared" ref="H171:H202" si="51">_FoN1*G170+(1-_FoN1-_FoN2)*H170+_FoN2*I170</f>
        <v>298.10948464663409</v>
      </c>
      <c r="I171" s="712">
        <f t="shared" ref="I171:I202" si="52">FoCase*H170+(1-2*FoCase)*I170+FoCase*J170</f>
        <v>298.07431519859222</v>
      </c>
      <c r="J171" s="712">
        <f t="shared" ref="J171:J202" si="53">FoCase*I170+(1-2*FoCase)*J170+FoCase*K170</f>
        <v>298.05226608608359</v>
      </c>
      <c r="K171" s="712">
        <f t="shared" ref="K171:K202" si="54">FoCase*J170+(1-2*FoCase)*K170+FoCase*L170</f>
        <v>298.04021416479219</v>
      </c>
      <c r="L171" s="712">
        <f t="shared" ref="L171:L202" si="55">(1-2*FoCase-2*FoCase*BiAtmCase)*L170+2*FoCase*K170+2*FoCase*BiAtmCase*Tatm</f>
        <v>298.03638452509915</v>
      </c>
      <c r="N171" s="582">
        <v>97</v>
      </c>
      <c r="O171" s="712">
        <f t="shared" si="43"/>
        <v>1.4117638193590374</v>
      </c>
      <c r="P171" s="712">
        <f t="shared" ref="P171:P202" si="56">(1-2*FoCase-2*FoCase*BiCombCase)*P170+2*FoCase*Q170+2*FoCase*BiCombCase*Tcomb</f>
        <v>606.19337716697521</v>
      </c>
      <c r="Q171" s="712">
        <f t="shared" si="44"/>
        <v>571.63134224511623</v>
      </c>
      <c r="R171" s="712">
        <f t="shared" si="45"/>
        <v>546.70732039287645</v>
      </c>
      <c r="S171" s="712">
        <f t="shared" si="46"/>
        <v>531.646641841308</v>
      </c>
      <c r="T171" s="712">
        <f t="shared" ref="T171:T202" si="57">(1-2*FoCase-2*FoCase*BiAtmCase)*T170+2*FoCase*S170+2*FoCase*BiAtmCase*Tatm</f>
        <v>526.58460934001971</v>
      </c>
    </row>
    <row r="172" spans="2:20">
      <c r="B172" s="582">
        <v>98</v>
      </c>
      <c r="C172" s="712">
        <f t="shared" si="42"/>
        <v>1.4263180855379964</v>
      </c>
      <c r="D172" s="712">
        <f t="shared" si="47"/>
        <v>1481.7547950238629</v>
      </c>
      <c r="E172" s="712">
        <f t="shared" si="48"/>
        <v>608.77084133194205</v>
      </c>
      <c r="F172" s="712">
        <f t="shared" si="49"/>
        <v>349.16303578592459</v>
      </c>
      <c r="G172" s="712">
        <f t="shared" si="50"/>
        <v>304.01664832157235</v>
      </c>
      <c r="H172" s="719">
        <f t="shared" si="51"/>
        <v>298.11378103969514</v>
      </c>
      <c r="I172" s="712">
        <f t="shared" si="52"/>
        <v>298.07747470557848</v>
      </c>
      <c r="J172" s="712">
        <f t="shared" si="53"/>
        <v>298.05467350892837</v>
      </c>
      <c r="K172" s="712">
        <f t="shared" si="54"/>
        <v>298.04219417178876</v>
      </c>
      <c r="L172" s="712">
        <f t="shared" si="55"/>
        <v>298.0382258363918</v>
      </c>
      <c r="N172" s="582">
        <v>98</v>
      </c>
      <c r="O172" s="712">
        <f t="shared" si="43"/>
        <v>1.4263180855379964</v>
      </c>
      <c r="P172" s="712">
        <f t="shared" si="56"/>
        <v>608.43885975903891</v>
      </c>
      <c r="Q172" s="712">
        <f t="shared" ref="Q172:Q202" si="58">FoCase*P171+(1-2*FoCase)*Q171+FoCase*R171</f>
        <v>573.95227142793146</v>
      </c>
      <c r="R172" s="712">
        <f t="shared" si="45"/>
        <v>549.08251133122587</v>
      </c>
      <c r="S172" s="712">
        <f t="shared" si="46"/>
        <v>534.05441502433939</v>
      </c>
      <c r="T172" s="712">
        <f t="shared" si="57"/>
        <v>529.0029884738716</v>
      </c>
    </row>
    <row r="173" spans="2:20">
      <c r="B173" s="582">
        <v>99</v>
      </c>
      <c r="C173" s="712">
        <f t="shared" si="42"/>
        <v>1.4408723517169557</v>
      </c>
      <c r="D173" s="712">
        <f t="shared" si="47"/>
        <v>1482.2926221445648</v>
      </c>
      <c r="E173" s="712">
        <f t="shared" si="48"/>
        <v>611.53713960974551</v>
      </c>
      <c r="F173" s="712">
        <f t="shared" si="49"/>
        <v>350.13024693896324</v>
      </c>
      <c r="G173" s="712">
        <f t="shared" si="50"/>
        <v>304.19363479655004</v>
      </c>
      <c r="H173" s="719">
        <f t="shared" si="51"/>
        <v>298.11819044948732</v>
      </c>
      <c r="I173" s="712">
        <f t="shared" si="52"/>
        <v>298.08072687668863</v>
      </c>
      <c r="J173" s="712">
        <f t="shared" si="53"/>
        <v>298.05715911511982</v>
      </c>
      <c r="K173" s="712">
        <f t="shared" si="54"/>
        <v>298.04424370546099</v>
      </c>
      <c r="L173" s="712">
        <f t="shared" si="55"/>
        <v>298.04013378843547</v>
      </c>
      <c r="N173" s="582">
        <v>99</v>
      </c>
      <c r="O173" s="712">
        <f t="shared" si="43"/>
        <v>1.4408723517169557</v>
      </c>
      <c r="P173" s="712">
        <f t="shared" si="56"/>
        <v>610.67940660954207</v>
      </c>
      <c r="Q173" s="712">
        <f t="shared" si="58"/>
        <v>576.26809909221424</v>
      </c>
      <c r="R173" s="712">
        <f t="shared" si="45"/>
        <v>551.45248162824157</v>
      </c>
      <c r="S173" s="712">
        <f t="shared" si="46"/>
        <v>536.45689609774354</v>
      </c>
      <c r="T173" s="712">
        <f t="shared" si="57"/>
        <v>531.41605224771729</v>
      </c>
    </row>
    <row r="174" spans="2:20">
      <c r="B174" s="582">
        <v>100</v>
      </c>
      <c r="C174" s="712">
        <f t="shared" si="42"/>
        <v>1.4554266178959148</v>
      </c>
      <c r="D174" s="712">
        <f t="shared" si="47"/>
        <v>1482.8208331039652</v>
      </c>
      <c r="E174" s="712">
        <f t="shared" si="48"/>
        <v>614.28527378453884</v>
      </c>
      <c r="F174" s="712">
        <f t="shared" si="49"/>
        <v>351.10200801533568</v>
      </c>
      <c r="G174" s="712">
        <f t="shared" si="50"/>
        <v>304.37340683391545</v>
      </c>
      <c r="H174" s="719">
        <f t="shared" si="51"/>
        <v>298.12271428635103</v>
      </c>
      <c r="I174" s="712">
        <f t="shared" si="52"/>
        <v>298.08407312591754</v>
      </c>
      <c r="J174" s="712">
        <f t="shared" si="53"/>
        <v>298.05972430716042</v>
      </c>
      <c r="K174" s="712">
        <f t="shared" si="54"/>
        <v>298.04636415546184</v>
      </c>
      <c r="L174" s="712">
        <f t="shared" si="55"/>
        <v>298.04210976543561</v>
      </c>
      <c r="N174" s="582">
        <v>100</v>
      </c>
      <c r="O174" s="712">
        <f t="shared" si="43"/>
        <v>1.4554266178959148</v>
      </c>
      <c r="P174" s="712">
        <f t="shared" si="56"/>
        <v>612.91502859669731</v>
      </c>
      <c r="Q174" s="712">
        <f t="shared" si="58"/>
        <v>578.57883647275207</v>
      </c>
      <c r="R174" s="712">
        <f t="shared" si="45"/>
        <v>553.81724275960187</v>
      </c>
      <c r="S174" s="712">
        <f t="shared" si="46"/>
        <v>538.85409667287274</v>
      </c>
      <c r="T174" s="712">
        <f t="shared" si="57"/>
        <v>533.8238123150777</v>
      </c>
    </row>
    <row r="175" spans="2:20">
      <c r="B175" s="582">
        <v>101</v>
      </c>
      <c r="C175" s="712">
        <f t="shared" si="42"/>
        <v>1.4699808840748738</v>
      </c>
      <c r="D175" s="712">
        <f t="shared" si="47"/>
        <v>1483.3398821258347</v>
      </c>
      <c r="E175" s="712">
        <f t="shared" si="48"/>
        <v>617.01538484636319</v>
      </c>
      <c r="F175" s="712">
        <f t="shared" si="49"/>
        <v>352.07820861863877</v>
      </c>
      <c r="G175" s="712">
        <f t="shared" si="50"/>
        <v>304.55596034415777</v>
      </c>
      <c r="H175" s="719">
        <f t="shared" si="51"/>
        <v>298.1273539527366</v>
      </c>
      <c r="I175" s="712">
        <f t="shared" si="52"/>
        <v>298.08751486361263</v>
      </c>
      <c r="J175" s="712">
        <f t="shared" si="53"/>
        <v>298.06237048722596</v>
      </c>
      <c r="K175" s="712">
        <f t="shared" si="54"/>
        <v>298.04855691322678</v>
      </c>
      <c r="L175" s="712">
        <f t="shared" si="55"/>
        <v>298.04415515410284</v>
      </c>
      <c r="N175" s="582">
        <v>101</v>
      </c>
      <c r="O175" s="712">
        <f t="shared" si="43"/>
        <v>1.4699808840748738</v>
      </c>
      <c r="P175" s="712">
        <f t="shared" si="56"/>
        <v>615.14573657050789</v>
      </c>
      <c r="Q175" s="712">
        <f t="shared" si="58"/>
        <v>580.88449477647418</v>
      </c>
      <c r="R175" s="712">
        <f t="shared" si="45"/>
        <v>556.17680617564781</v>
      </c>
      <c r="S175" s="712">
        <f t="shared" si="46"/>
        <v>541.24602833856227</v>
      </c>
      <c r="T175" s="712">
        <f t="shared" si="57"/>
        <v>536.22628030816543</v>
      </c>
    </row>
    <row r="176" spans="2:20">
      <c r="B176" s="582">
        <v>102</v>
      </c>
      <c r="C176" s="712">
        <f t="shared" si="42"/>
        <v>1.4845351502538331</v>
      </c>
      <c r="D176" s="712">
        <f t="shared" si="47"/>
        <v>1483.8501955112054</v>
      </c>
      <c r="E176" s="712">
        <f t="shared" si="48"/>
        <v>619.72761406418829</v>
      </c>
      <c r="F176" s="712">
        <f t="shared" si="49"/>
        <v>353.05873996564964</v>
      </c>
      <c r="G176" s="712">
        <f t="shared" si="50"/>
        <v>304.74129078309545</v>
      </c>
      <c r="H176" s="719">
        <f t="shared" si="51"/>
        <v>298.13211084307727</v>
      </c>
      <c r="I176" s="712">
        <f t="shared" si="52"/>
        <v>298.09105349625179</v>
      </c>
      <c r="J176" s="712">
        <f t="shared" si="53"/>
        <v>298.06509905687363</v>
      </c>
      <c r="K176" s="712">
        <f t="shared" si="54"/>
        <v>298.05082337163986</v>
      </c>
      <c r="L176" s="712">
        <f t="shared" si="55"/>
        <v>298.0462713433044</v>
      </c>
      <c r="N176" s="582">
        <v>102</v>
      </c>
      <c r="O176" s="712">
        <f t="shared" si="43"/>
        <v>1.4845351502538331</v>
      </c>
      <c r="P176" s="712">
        <f t="shared" si="56"/>
        <v>617.37154135345475</v>
      </c>
      <c r="Q176" s="712">
        <f t="shared" si="58"/>
        <v>583.1850851829746</v>
      </c>
      <c r="R176" s="712">
        <f t="shared" si="45"/>
        <v>558.53118330145537</v>
      </c>
      <c r="S176" s="712">
        <f t="shared" si="46"/>
        <v>543.63270266074221</v>
      </c>
      <c r="T176" s="712">
        <f t="shared" si="57"/>
        <v>538.62346783730447</v>
      </c>
    </row>
    <row r="177" spans="2:20">
      <c r="B177" s="582">
        <v>103</v>
      </c>
      <c r="C177" s="712">
        <f t="shared" si="42"/>
        <v>1.4990894164327921</v>
      </c>
      <c r="D177" s="712">
        <f t="shared" si="47"/>
        <v>1484.3521734355734</v>
      </c>
      <c r="E177" s="712">
        <f t="shared" si="48"/>
        <v>622.4221028647413</v>
      </c>
      <c r="F177" s="712">
        <f t="shared" si="49"/>
        <v>354.04349487098278</v>
      </c>
      <c r="G177" s="712">
        <f t="shared" si="50"/>
        <v>304.92939316321667</v>
      </c>
      <c r="H177" s="719">
        <f t="shared" si="51"/>
        <v>298.13698634366727</v>
      </c>
      <c r="I177" s="712">
        <f t="shared" si="52"/>
        <v>298.0946904262276</v>
      </c>
      <c r="J177" s="712">
        <f t="shared" si="53"/>
        <v>298.06791141675706</v>
      </c>
      <c r="K177" s="712">
        <f t="shared" si="54"/>
        <v>298.05316492470644</v>
      </c>
      <c r="L177" s="712">
        <f t="shared" si="55"/>
        <v>298.048459723723</v>
      </c>
      <c r="N177" s="582">
        <v>103</v>
      </c>
      <c r="O177" s="712">
        <f t="shared" si="43"/>
        <v>1.4990894164327921</v>
      </c>
      <c r="P177" s="712">
        <f t="shared" si="56"/>
        <v>619.59245374109275</v>
      </c>
      <c r="Q177" s="712">
        <f t="shared" si="58"/>
        <v>585.48061884496553</v>
      </c>
      <c r="R177" s="712">
        <f t="shared" si="45"/>
        <v>560.8803855369049</v>
      </c>
      <c r="S177" s="712">
        <f t="shared" si="46"/>
        <v>546.01413118211428</v>
      </c>
      <c r="T177" s="712">
        <f t="shared" si="57"/>
        <v>541.01538649044244</v>
      </c>
    </row>
    <row r="178" spans="2:20">
      <c r="B178" s="582">
        <v>104</v>
      </c>
      <c r="C178" s="712">
        <f t="shared" si="42"/>
        <v>1.5136436826117514</v>
      </c>
      <c r="D178" s="712">
        <f t="shared" si="47"/>
        <v>1484.8461916294955</v>
      </c>
      <c r="E178" s="712">
        <f t="shared" si="48"/>
        <v>625.09899272046505</v>
      </c>
      <c r="F178" s="712">
        <f t="shared" si="49"/>
        <v>355.03236773138963</v>
      </c>
      <c r="G178" s="712">
        <f t="shared" si="50"/>
        <v>305.12026206484722</v>
      </c>
      <c r="H178" s="719">
        <f t="shared" si="51"/>
        <v>298.14198183254507</v>
      </c>
      <c r="I178" s="712">
        <f t="shared" si="52"/>
        <v>298.09842705163709</v>
      </c>
      <c r="J178" s="712">
        <f t="shared" si="53"/>
        <v>298.0708089663475</v>
      </c>
      <c r="K178" s="712">
        <f t="shared" si="54"/>
        <v>298.05558296723268</v>
      </c>
      <c r="L178" s="712">
        <f t="shared" si="55"/>
        <v>298.05072168752247</v>
      </c>
      <c r="N178" s="582">
        <v>104</v>
      </c>
      <c r="O178" s="712">
        <f t="shared" si="43"/>
        <v>1.5136436826117514</v>
      </c>
      <c r="P178" s="712">
        <f t="shared" si="56"/>
        <v>621.80848450256678</v>
      </c>
      <c r="Q178" s="712">
        <f t="shared" si="58"/>
        <v>587.77110688867253</v>
      </c>
      <c r="R178" s="712">
        <f t="shared" si="45"/>
        <v>563.22442425674922</v>
      </c>
      <c r="S178" s="712">
        <f t="shared" si="46"/>
        <v>548.39032542188284</v>
      </c>
      <c r="T178" s="712">
        <f t="shared" si="57"/>
        <v>543.40204783274237</v>
      </c>
    </row>
    <row r="179" spans="2:20">
      <c r="B179" s="582">
        <v>105</v>
      </c>
      <c r="C179" s="712">
        <f t="shared" si="42"/>
        <v>1.5281979487907105</v>
      </c>
      <c r="D179" s="712">
        <f t="shared" si="47"/>
        <v>1485.3326029501588</v>
      </c>
      <c r="E179" s="712">
        <f t="shared" si="48"/>
        <v>627.75842504599609</v>
      </c>
      <c r="F179" s="712">
        <f t="shared" si="49"/>
        <v>356.02525450974497</v>
      </c>
      <c r="G179" s="712">
        <f t="shared" si="50"/>
        <v>305.31389164714722</v>
      </c>
      <c r="H179" s="719">
        <f t="shared" si="51"/>
        <v>298.14709867938126</v>
      </c>
      <c r="I179" s="712">
        <f t="shared" si="52"/>
        <v>298.10226476607795</v>
      </c>
      <c r="J179" s="712">
        <f t="shared" si="53"/>
        <v>298.07379310366207</v>
      </c>
      <c r="K179" s="712">
        <f t="shared" si="54"/>
        <v>298.05807889451188</v>
      </c>
      <c r="L179" s="712">
        <f t="shared" si="55"/>
        <v>298.05305862801981</v>
      </c>
      <c r="N179" s="582">
        <v>105</v>
      </c>
      <c r="O179" s="712">
        <f t="shared" si="43"/>
        <v>1.5281979487907105</v>
      </c>
      <c r="P179" s="712">
        <f t="shared" si="56"/>
        <v>624.01964438106063</v>
      </c>
      <c r="Q179" s="712">
        <f t="shared" si="58"/>
        <v>590.05656041418058</v>
      </c>
      <c r="R179" s="712">
        <f t="shared" si="45"/>
        <v>565.56331081067856</v>
      </c>
      <c r="S179" s="712">
        <f t="shared" si="46"/>
        <v>550.7612968755343</v>
      </c>
      <c r="T179" s="712">
        <f t="shared" si="57"/>
        <v>545.78346340624091</v>
      </c>
    </row>
    <row r="180" spans="2:20">
      <c r="B180" s="582">
        <v>106</v>
      </c>
      <c r="C180" s="712">
        <f t="shared" si="42"/>
        <v>1.5427522149696697</v>
      </c>
      <c r="D180" s="712">
        <f t="shared" si="47"/>
        <v>1485.811738851005</v>
      </c>
      <c r="E180" s="712">
        <f t="shared" si="48"/>
        <v>630.40054110259086</v>
      </c>
      <c r="F180" s="712">
        <f t="shared" si="49"/>
        <v>357.02205271876045</v>
      </c>
      <c r="G180" s="712">
        <f t="shared" si="50"/>
        <v>305.51027565893492</v>
      </c>
      <c r="H180" s="719">
        <f t="shared" si="51"/>
        <v>298.15233824537137</v>
      </c>
      <c r="I180" s="712">
        <f t="shared" si="52"/>
        <v>298.10620495845029</v>
      </c>
      <c r="J180" s="712">
        <f t="shared" si="53"/>
        <v>298.0768652249975</v>
      </c>
      <c r="K180" s="712">
        <f t="shared" si="54"/>
        <v>298.06065410201734</v>
      </c>
      <c r="L180" s="712">
        <f t="shared" si="55"/>
        <v>298.05547193936445</v>
      </c>
      <c r="N180" s="582">
        <v>106</v>
      </c>
      <c r="O180" s="712">
        <f t="shared" si="43"/>
        <v>1.5427522149696697</v>
      </c>
      <c r="P180" s="712">
        <f t="shared" si="56"/>
        <v>626.22594409418696</v>
      </c>
      <c r="Q180" s="712">
        <f t="shared" si="58"/>
        <v>592.3369904957367</v>
      </c>
      <c r="R180" s="712">
        <f t="shared" si="45"/>
        <v>567.89705652338489</v>
      </c>
      <c r="S180" s="712">
        <f t="shared" si="46"/>
        <v>553.12705701465575</v>
      </c>
      <c r="T180" s="712">
        <f t="shared" si="57"/>
        <v>548.15964472956614</v>
      </c>
    </row>
    <row r="181" spans="2:20">
      <c r="B181" s="582">
        <v>107</v>
      </c>
      <c r="C181" s="712">
        <f t="shared" si="42"/>
        <v>1.5573064811486288</v>
      </c>
      <c r="D181" s="712">
        <f t="shared" si="47"/>
        <v>1486.2839107560367</v>
      </c>
      <c r="E181" s="712">
        <f t="shared" si="48"/>
        <v>633.02548190996902</v>
      </c>
      <c r="F181" s="712">
        <f t="shared" si="49"/>
        <v>358.02266140446295</v>
      </c>
      <c r="G181" s="712">
        <f t="shared" si="50"/>
        <v>305.70940744933966</v>
      </c>
      <c r="H181" s="719">
        <f t="shared" si="51"/>
        <v>298.15770188313326</v>
      </c>
      <c r="I181" s="712">
        <f t="shared" si="52"/>
        <v>298.1102490127638</v>
      </c>
      <c r="J181" s="712">
        <f t="shared" si="53"/>
        <v>298.08002672467131</v>
      </c>
      <c r="K181" s="712">
        <f t="shared" si="54"/>
        <v>298.0633099851018</v>
      </c>
      <c r="L181" s="712">
        <f t="shared" si="55"/>
        <v>298.05796301622388</v>
      </c>
      <c r="N181" s="582">
        <v>107</v>
      </c>
      <c r="O181" s="712">
        <f t="shared" si="43"/>
        <v>1.5573064811486288</v>
      </c>
      <c r="P181" s="712">
        <f t="shared" si="56"/>
        <v>628.42739433432951</v>
      </c>
      <c r="Q181" s="712">
        <f t="shared" si="58"/>
        <v>594.61240818201634</v>
      </c>
      <c r="R181" s="712">
        <f t="shared" si="45"/>
        <v>570.22567269462434</v>
      </c>
      <c r="S181" s="712">
        <f t="shared" si="46"/>
        <v>555.48761728678824</v>
      </c>
      <c r="T181" s="712">
        <f t="shared" si="57"/>
        <v>550.53060329770244</v>
      </c>
    </row>
    <row r="182" spans="2:20">
      <c r="B182" s="582">
        <v>108</v>
      </c>
      <c r="C182" s="712">
        <f t="shared" si="42"/>
        <v>1.5718607473275878</v>
      </c>
      <c r="D182" s="712">
        <f t="shared" si="47"/>
        <v>1486.7494113449966</v>
      </c>
      <c r="E182" s="712">
        <f t="shared" si="48"/>
        <v>635.6333881650753</v>
      </c>
      <c r="F182" s="712">
        <f t="shared" si="49"/>
        <v>359.02698112947223</v>
      </c>
      <c r="G182" s="712">
        <f t="shared" si="50"/>
        <v>305.91127997828357</v>
      </c>
      <c r="H182" s="719">
        <f t="shared" si="51"/>
        <v>298.16319093660866</v>
      </c>
      <c r="I182" s="712">
        <f t="shared" si="52"/>
        <v>298.11439830795098</v>
      </c>
      <c r="J182" s="712">
        <f t="shared" si="53"/>
        <v>298.08327899476791</v>
      </c>
      <c r="K182" s="712">
        <f t="shared" si="54"/>
        <v>298.06604793870378</v>
      </c>
      <c r="L182" s="712">
        <f t="shared" si="55"/>
        <v>298.06053325347614</v>
      </c>
      <c r="N182" s="582">
        <v>108</v>
      </c>
      <c r="O182" s="712">
        <f t="shared" si="43"/>
        <v>1.5718607473275878</v>
      </c>
      <c r="P182" s="712">
        <f t="shared" si="56"/>
        <v>630.62400576894163</v>
      </c>
      <c r="Q182" s="712">
        <f t="shared" si="58"/>
        <v>596.88282449635915</v>
      </c>
      <c r="R182" s="712">
        <f t="shared" si="45"/>
        <v>572.54917059927834</v>
      </c>
      <c r="S182" s="712">
        <f t="shared" si="46"/>
        <v>557.84298911530959</v>
      </c>
      <c r="T182" s="712">
        <f t="shared" si="57"/>
        <v>552.89635058179942</v>
      </c>
    </row>
    <row r="183" spans="2:20">
      <c r="B183" s="582">
        <v>109</v>
      </c>
      <c r="C183" s="712">
        <f t="shared" si="42"/>
        <v>1.5864150135065471</v>
      </c>
      <c r="D183" s="712">
        <f t="shared" si="47"/>
        <v>1487.2085157552115</v>
      </c>
      <c r="E183" s="712">
        <f t="shared" si="48"/>
        <v>638.22440016729547</v>
      </c>
      <c r="F183" s="712">
        <f t="shared" si="49"/>
        <v>360.03491395611047</v>
      </c>
      <c r="G183" s="712">
        <f t="shared" si="50"/>
        <v>306.11588582679263</v>
      </c>
      <c r="H183" s="719">
        <f t="shared" si="51"/>
        <v>298.16880674096922</v>
      </c>
      <c r="I183" s="712">
        <f t="shared" si="52"/>
        <v>298.11865421768528</v>
      </c>
      <c r="J183" s="712">
        <f t="shared" si="53"/>
        <v>298.08662342489197</v>
      </c>
      <c r="K183" s="712">
        <f t="shared" si="54"/>
        <v>298.0688693570599</v>
      </c>
      <c r="L183" s="712">
        <f t="shared" si="55"/>
        <v>298.06318404590866</v>
      </c>
      <c r="N183" s="582">
        <v>109</v>
      </c>
      <c r="O183" s="712">
        <f t="shared" si="43"/>
        <v>1.5864150135065471</v>
      </c>
      <c r="P183" s="712">
        <f t="shared" si="56"/>
        <v>632.81578904080891</v>
      </c>
      <c r="Q183" s="712">
        <f t="shared" si="58"/>
        <v>599.14825043697761</v>
      </c>
      <c r="R183" s="712">
        <f t="shared" si="45"/>
        <v>574.86756148741426</v>
      </c>
      <c r="S183" s="712">
        <f t="shared" si="46"/>
        <v>560.19318389934233</v>
      </c>
      <c r="T183" s="712">
        <f t="shared" si="57"/>
        <v>555.25689802901513</v>
      </c>
    </row>
    <row r="184" spans="2:20">
      <c r="B184" s="582">
        <v>110</v>
      </c>
      <c r="C184" s="712">
        <f t="shared" si="42"/>
        <v>1.6009692796855062</v>
      </c>
      <c r="D184" s="712">
        <f t="shared" si="47"/>
        <v>1487.6614827055146</v>
      </c>
      <c r="E184" s="712">
        <f t="shared" si="48"/>
        <v>640.79865774968982</v>
      </c>
      <c r="F184" s="712">
        <f t="shared" si="49"/>
        <v>361.04636342937317</v>
      </c>
      <c r="G184" s="712">
        <f t="shared" si="50"/>
        <v>306.32321720713844</v>
      </c>
      <c r="H184" s="719">
        <f t="shared" si="51"/>
        <v>298.17455062252702</v>
      </c>
      <c r="I184" s="712">
        <f t="shared" si="52"/>
        <v>298.12301811020495</v>
      </c>
      <c r="J184" s="712">
        <f t="shared" si="53"/>
        <v>298.09006140192707</v>
      </c>
      <c r="K184" s="712">
        <f t="shared" si="54"/>
        <v>298.07177563342395</v>
      </c>
      <c r="L184" s="712">
        <f t="shared" si="55"/>
        <v>298.06591678792415</v>
      </c>
      <c r="N184" s="582">
        <v>110</v>
      </c>
      <c r="O184" s="712">
        <f t="shared" si="43"/>
        <v>1.6009692796855062</v>
      </c>
      <c r="P184" s="712">
        <f t="shared" si="56"/>
        <v>635.00275476828153</v>
      </c>
      <c r="Q184" s="712">
        <f t="shared" si="58"/>
        <v>601.40869697714299</v>
      </c>
      <c r="R184" s="712">
        <f t="shared" si="45"/>
        <v>577.18085658434393</v>
      </c>
      <c r="S184" s="712">
        <f t="shared" si="46"/>
        <v>562.53821301368214</v>
      </c>
      <c r="T184" s="712">
        <f t="shared" si="57"/>
        <v>557.61225706239168</v>
      </c>
    </row>
    <row r="185" spans="2:20">
      <c r="B185" s="582">
        <v>111</v>
      </c>
      <c r="C185" s="712">
        <f t="shared" si="42"/>
        <v>1.6155235458644654</v>
      </c>
      <c r="D185" s="712">
        <f t="shared" si="47"/>
        <v>1488.1085555473103</v>
      </c>
      <c r="E185" s="712">
        <f t="shared" si="48"/>
        <v>643.3563002158395</v>
      </c>
      <c r="F185" s="712">
        <f t="shared" si="49"/>
        <v>362.06123455978968</v>
      </c>
      <c r="G185" s="712">
        <f t="shared" si="50"/>
        <v>306.53326597281119</v>
      </c>
      <c r="H185" s="719">
        <f t="shared" si="51"/>
        <v>298.1804238986486</v>
      </c>
      <c r="I185" s="712">
        <f t="shared" si="52"/>
        <v>298.12749134814197</v>
      </c>
      <c r="J185" s="712">
        <f t="shared" si="53"/>
        <v>298.09359430980101</v>
      </c>
      <c r="K185" s="712">
        <f t="shared" si="54"/>
        <v>298.07476815979248</v>
      </c>
      <c r="L185" s="712">
        <f t="shared" si="55"/>
        <v>298.06873287325237</v>
      </c>
      <c r="N185" s="582">
        <v>111</v>
      </c>
      <c r="O185" s="712">
        <f t="shared" si="43"/>
        <v>1.6155235458644654</v>
      </c>
      <c r="P185" s="712">
        <f t="shared" si="56"/>
        <v>637.18491354547984</v>
      </c>
      <c r="Q185" s="712">
        <f t="shared" si="58"/>
        <v>603.66417506535197</v>
      </c>
      <c r="R185" s="712">
        <f t="shared" si="45"/>
        <v>579.48906709068274</v>
      </c>
      <c r="S185" s="712">
        <f t="shared" si="46"/>
        <v>564.87808780874605</v>
      </c>
      <c r="T185" s="712">
        <f t="shared" si="57"/>
        <v>559.96243908075519</v>
      </c>
    </row>
    <row r="186" spans="2:20">
      <c r="B186" s="582">
        <v>112</v>
      </c>
      <c r="C186" s="712">
        <f t="shared" si="42"/>
        <v>1.6300778120434245</v>
      </c>
      <c r="D186" s="712">
        <f t="shared" si="47"/>
        <v>1488.5499632475137</v>
      </c>
      <c r="E186" s="712">
        <f t="shared" si="48"/>
        <v>645.89746628192586</v>
      </c>
      <c r="F186" s="712">
        <f t="shared" si="49"/>
        <v>363.07943380619781</v>
      </c>
      <c r="G186" s="712">
        <f t="shared" si="50"/>
        <v>306.74602362832491</v>
      </c>
      <c r="H186" s="719">
        <f t="shared" si="51"/>
        <v>298.18642787767328</v>
      </c>
      <c r="I186" s="712">
        <f t="shared" si="52"/>
        <v>298.13207528835619</v>
      </c>
      <c r="J186" s="712">
        <f t="shared" si="53"/>
        <v>298.09722352925621</v>
      </c>
      <c r="K186" s="712">
        <f t="shared" si="54"/>
        <v>298.07784832663629</v>
      </c>
      <c r="L186" s="712">
        <f t="shared" si="55"/>
        <v>298.07163369466883</v>
      </c>
      <c r="N186" s="582">
        <v>112</v>
      </c>
      <c r="O186" s="712">
        <f t="shared" si="43"/>
        <v>1.6300778120434245</v>
      </c>
      <c r="P186" s="712">
        <f t="shared" si="56"/>
        <v>639.36227594247737</v>
      </c>
      <c r="Q186" s="712">
        <f t="shared" si="58"/>
        <v>605.9146956254765</v>
      </c>
      <c r="R186" s="712">
        <f t="shared" si="45"/>
        <v>581.79220418240698</v>
      </c>
      <c r="S186" s="712">
        <f t="shared" si="46"/>
        <v>567.21281961053455</v>
      </c>
      <c r="T186" s="712">
        <f t="shared" si="57"/>
        <v>562.30745545863999</v>
      </c>
    </row>
    <row r="187" spans="2:20">
      <c r="B187" s="582">
        <v>113</v>
      </c>
      <c r="C187" s="712">
        <f t="shared" si="42"/>
        <v>1.6446320782223838</v>
      </c>
      <c r="D187" s="712">
        <f t="shared" si="47"/>
        <v>1488.9859213077902</v>
      </c>
      <c r="E187" s="712">
        <f t="shared" si="48"/>
        <v>648.42229402368696</v>
      </c>
      <c r="F187" s="712">
        <f t="shared" si="49"/>
        <v>364.10086905845765</v>
      </c>
      <c r="G187" s="712">
        <f t="shared" si="50"/>
        <v>306.9614813388564</v>
      </c>
      <c r="H187" s="719">
        <f t="shared" si="51"/>
        <v>298.19256385883551</v>
      </c>
      <c r="I187" s="712">
        <f t="shared" si="52"/>
        <v>298.13677128177443</v>
      </c>
      <c r="J187" s="712">
        <f t="shared" si="53"/>
        <v>298.10095043762669</v>
      </c>
      <c r="K187" s="712">
        <f t="shared" si="54"/>
        <v>298.08101752263855</v>
      </c>
      <c r="L187" s="712">
        <f t="shared" si="55"/>
        <v>298.07462064371975</v>
      </c>
      <c r="N187" s="582">
        <v>113</v>
      </c>
      <c r="O187" s="712">
        <f t="shared" si="43"/>
        <v>1.6446320782223838</v>
      </c>
      <c r="P187" s="712">
        <f t="shared" si="56"/>
        <v>641.5348525054643</v>
      </c>
      <c r="Q187" s="712">
        <f t="shared" si="58"/>
        <v>608.16026955689972</v>
      </c>
      <c r="R187" s="712">
        <f t="shared" si="45"/>
        <v>584.0902790109111</v>
      </c>
      <c r="S187" s="712">
        <f t="shared" si="46"/>
        <v>569.54241972060822</v>
      </c>
      <c r="T187" s="712">
        <f t="shared" si="57"/>
        <v>564.64731754623028</v>
      </c>
    </row>
    <row r="188" spans="2:20">
      <c r="B188" s="582">
        <v>114</v>
      </c>
      <c r="C188" s="712">
        <f t="shared" si="42"/>
        <v>1.6591863444013428</v>
      </c>
      <c r="D188" s="712">
        <f t="shared" si="47"/>
        <v>1489.4166326242348</v>
      </c>
      <c r="E188" s="712">
        <f t="shared" si="48"/>
        <v>650.93092082792054</v>
      </c>
      <c r="F188" s="712">
        <f t="shared" si="49"/>
        <v>365.12544962012464</v>
      </c>
      <c r="G188" s="712">
        <f t="shared" si="50"/>
        <v>307.17962993971867</v>
      </c>
      <c r="H188" s="719">
        <f t="shared" si="51"/>
        <v>298.19883313219049</v>
      </c>
      <c r="I188" s="712">
        <f t="shared" si="52"/>
        <v>298.14158067323461</v>
      </c>
      <c r="J188" s="712">
        <f t="shared" si="53"/>
        <v>298.10477640862035</v>
      </c>
      <c r="K188" s="712">
        <f t="shared" si="54"/>
        <v>298.08427713443882</v>
      </c>
      <c r="L188" s="712">
        <f t="shared" si="55"/>
        <v>298.07769511045308</v>
      </c>
      <c r="N188" s="582">
        <v>114</v>
      </c>
      <c r="O188" s="712">
        <f t="shared" si="43"/>
        <v>1.6591863444013428</v>
      </c>
      <c r="P188" s="712">
        <f t="shared" si="56"/>
        <v>643.70265375689507</v>
      </c>
      <c r="Q188" s="712">
        <f t="shared" si="58"/>
        <v>610.40090773463908</v>
      </c>
      <c r="R188" s="712">
        <f t="shared" si="45"/>
        <v>586.38330270306415</v>
      </c>
      <c r="S188" s="712">
        <f t="shared" si="46"/>
        <v>571.86689941607551</v>
      </c>
      <c r="T188" s="712">
        <f t="shared" si="57"/>
        <v>566.98203666931943</v>
      </c>
    </row>
    <row r="189" spans="2:20">
      <c r="B189" s="582">
        <v>115</v>
      </c>
      <c r="C189" s="712">
        <f t="shared" si="42"/>
        <v>1.6737406105803019</v>
      </c>
      <c r="D189" s="712">
        <f t="shared" si="47"/>
        <v>1489.8422882913596</v>
      </c>
      <c r="E189" s="712">
        <f t="shared" si="48"/>
        <v>653.42348334822316</v>
      </c>
      <c r="F189" s="712">
        <f t="shared" si="49"/>
        <v>366.15308619110391</v>
      </c>
      <c r="G189" s="712">
        <f t="shared" si="50"/>
        <v>307.40045994567066</v>
      </c>
      <c r="H189" s="719">
        <f t="shared" si="51"/>
        <v>298.20523697854378</v>
      </c>
      <c r="I189" s="712">
        <f t="shared" si="52"/>
        <v>298.14650480133452</v>
      </c>
      <c r="J189" s="712">
        <f t="shared" si="53"/>
        <v>298.10870281210703</v>
      </c>
      <c r="K189" s="712">
        <f t="shared" si="54"/>
        <v>298.08762854638348</v>
      </c>
      <c r="L189" s="712">
        <f t="shared" si="55"/>
        <v>298.08085848315602</v>
      </c>
      <c r="N189" s="582">
        <v>115</v>
      </c>
      <c r="O189" s="712">
        <f t="shared" si="43"/>
        <v>1.6737406105803019</v>
      </c>
      <c r="P189" s="712">
        <f t="shared" si="56"/>
        <v>645.86569019562114</v>
      </c>
      <c r="Q189" s="712">
        <f t="shared" si="58"/>
        <v>612.63662100945965</v>
      </c>
      <c r="R189" s="712">
        <f t="shared" si="45"/>
        <v>588.67128636126608</v>
      </c>
      <c r="S189" s="712">
        <f t="shared" si="46"/>
        <v>574.18626994958913</v>
      </c>
      <c r="T189" s="712">
        <f t="shared" si="57"/>
        <v>569.31162412928188</v>
      </c>
    </row>
    <row r="190" spans="2:20">
      <c r="B190" s="582">
        <v>116</v>
      </c>
      <c r="C190" s="712">
        <f t="shared" si="42"/>
        <v>1.6882948767592612</v>
      </c>
      <c r="D190" s="712">
        <f t="shared" si="47"/>
        <v>1490.2630683540069</v>
      </c>
      <c r="E190" s="712">
        <f t="shared" si="48"/>
        <v>655.90011746467678</v>
      </c>
      <c r="F190" s="712">
        <f t="shared" si="49"/>
        <v>367.18369085030258</v>
      </c>
      <c r="G190" s="712">
        <f t="shared" si="50"/>
        <v>307.62396156006434</v>
      </c>
      <c r="H190" s="719">
        <f t="shared" si="51"/>
        <v>298.21177666938439</v>
      </c>
      <c r="I190" s="712">
        <f t="shared" si="52"/>
        <v>298.15154499828566</v>
      </c>
      <c r="J190" s="712">
        <f t="shared" si="53"/>
        <v>298.11273101391191</v>
      </c>
      <c r="K190" s="712">
        <f t="shared" si="54"/>
        <v>298.09107314028165</v>
      </c>
      <c r="L190" s="712">
        <f t="shared" si="55"/>
        <v>298.08411214809882</v>
      </c>
      <c r="N190" s="582">
        <v>116</v>
      </c>
      <c r="O190" s="712">
        <f t="shared" si="43"/>
        <v>1.6882948767592612</v>
      </c>
      <c r="P190" s="712">
        <f t="shared" si="56"/>
        <v>648.02397229701182</v>
      </c>
      <c r="Q190" s="712">
        <f t="shared" si="58"/>
        <v>614.86742020797874</v>
      </c>
      <c r="R190" s="712">
        <f t="shared" si="45"/>
        <v>590.95424106350288</v>
      </c>
      <c r="S190" s="712">
        <f t="shared" si="46"/>
        <v>576.5005425493523</v>
      </c>
      <c r="T190" s="712">
        <f t="shared" si="57"/>
        <v>571.63609120305807</v>
      </c>
    </row>
    <row r="191" spans="2:20">
      <c r="B191" s="582">
        <v>117</v>
      </c>
      <c r="C191" s="712">
        <f t="shared" si="42"/>
        <v>1.7028491429382202</v>
      </c>
      <c r="D191" s="712">
        <f t="shared" si="47"/>
        <v>1490.6791425105707</v>
      </c>
      <c r="E191" s="712">
        <f t="shared" si="48"/>
        <v>658.3609582472111</v>
      </c>
      <c r="F191" s="712">
        <f t="shared" si="49"/>
        <v>368.21717703829847</v>
      </c>
      <c r="G191" s="712">
        <f t="shared" si="50"/>
        <v>307.85012468383093</v>
      </c>
      <c r="H191" s="719">
        <f t="shared" si="51"/>
        <v>298.2184534668213</v>
      </c>
      <c r="I191" s="712">
        <f t="shared" si="52"/>
        <v>298.1567025897715</v>
      </c>
      <c r="J191" s="712">
        <f t="shared" si="53"/>
        <v>298.1168623756148</v>
      </c>
      <c r="K191" s="712">
        <f t="shared" si="54"/>
        <v>298.09461229516774</v>
      </c>
      <c r="L191" s="712">
        <f t="shared" si="55"/>
        <v>298.08745748928436</v>
      </c>
      <c r="N191" s="582">
        <v>117</v>
      </c>
      <c r="O191" s="712">
        <f t="shared" si="43"/>
        <v>1.7028491429382202</v>
      </c>
      <c r="P191" s="712">
        <f t="shared" si="56"/>
        <v>650.17751051306573</v>
      </c>
      <c r="Q191" s="712">
        <f t="shared" si="58"/>
        <v>617.0933161327614</v>
      </c>
      <c r="R191" s="712">
        <f t="shared" si="45"/>
        <v>593.23217786340228</v>
      </c>
      <c r="S191" s="712">
        <f t="shared" si="46"/>
        <v>578.80972841913092</v>
      </c>
      <c r="T191" s="712">
        <f t="shared" si="57"/>
        <v>573.95544914314883</v>
      </c>
    </row>
    <row r="192" spans="2:20">
      <c r="B192" s="582">
        <v>118</v>
      </c>
      <c r="C192" s="712">
        <f t="shared" si="42"/>
        <v>1.7174034091171795</v>
      </c>
      <c r="D192" s="712">
        <f t="shared" si="47"/>
        <v>1491.0906707706895</v>
      </c>
      <c r="E192" s="712">
        <f t="shared" si="48"/>
        <v>660.8061399223908</v>
      </c>
      <c r="F192" s="712">
        <f t="shared" si="49"/>
        <v>369.25345954004024</v>
      </c>
      <c r="G192" s="712">
        <f t="shared" si="50"/>
        <v>308.07893892430724</v>
      </c>
      <c r="H192" s="719">
        <f t="shared" si="51"/>
        <v>298.22526862352328</v>
      </c>
      <c r="I192" s="712">
        <f t="shared" si="52"/>
        <v>298.16197889481032</v>
      </c>
      <c r="J192" s="712">
        <f t="shared" si="53"/>
        <v>298.12109825435471</v>
      </c>
      <c r="K192" s="712">
        <f t="shared" si="54"/>
        <v>298.09824738706942</v>
      </c>
      <c r="L192" s="712">
        <f t="shared" si="55"/>
        <v>298.09089588820387</v>
      </c>
      <c r="N192" s="582">
        <v>118</v>
      </c>
      <c r="O192" s="712">
        <f t="shared" si="43"/>
        <v>1.7174034091171795</v>
      </c>
      <c r="P192" s="712">
        <f t="shared" si="56"/>
        <v>652.32631527251181</v>
      </c>
      <c r="Q192" s="712">
        <f t="shared" si="58"/>
        <v>619.31431956241136</v>
      </c>
      <c r="R192" s="712">
        <f t="shared" si="45"/>
        <v>595.50510779028843</v>
      </c>
      <c r="S192" s="712">
        <f t="shared" si="46"/>
        <v>581.11383873827174</v>
      </c>
      <c r="T192" s="712">
        <f t="shared" si="57"/>
        <v>576.26970917761867</v>
      </c>
    </row>
    <row r="193" spans="2:20">
      <c r="B193" s="582">
        <v>119</v>
      </c>
      <c r="C193" s="712">
        <f t="shared" si="42"/>
        <v>1.7319576752961385</v>
      </c>
      <c r="D193" s="712">
        <f t="shared" si="47"/>
        <v>1491.4978040703675</v>
      </c>
      <c r="E193" s="712">
        <f t="shared" si="48"/>
        <v>663.23579584338927</v>
      </c>
      <c r="F193" s="712">
        <f t="shared" si="49"/>
        <v>370.29245446759381</v>
      </c>
      <c r="G193" s="712">
        <f t="shared" si="50"/>
        <v>308.3103936039044</v>
      </c>
      <c r="H193" s="719">
        <f t="shared" si="51"/>
        <v>298.23222338266197</v>
      </c>
      <c r="I193" s="712">
        <f t="shared" si="52"/>
        <v>298.16737522562261</v>
      </c>
      <c r="J193" s="712">
        <f t="shared" si="53"/>
        <v>298.12544000263915</v>
      </c>
      <c r="K193" s="712">
        <f t="shared" si="54"/>
        <v>298.10197978878136</v>
      </c>
      <c r="L193" s="712">
        <f t="shared" si="55"/>
        <v>298.09442872359887</v>
      </c>
      <c r="N193" s="582">
        <v>119</v>
      </c>
      <c r="O193" s="712">
        <f t="shared" si="43"/>
        <v>1.7319576752961385</v>
      </c>
      <c r="P193" s="712">
        <f t="shared" si="56"/>
        <v>654.47039698090396</v>
      </c>
      <c r="Q193" s="712">
        <f t="shared" si="58"/>
        <v>621.53044125165479</v>
      </c>
      <c r="R193" s="712">
        <f t="shared" si="45"/>
        <v>597.77304184923651</v>
      </c>
      <c r="S193" s="712">
        <f t="shared" si="46"/>
        <v>583.41288466172659</v>
      </c>
      <c r="T193" s="712">
        <f t="shared" si="57"/>
        <v>578.57888251010604</v>
      </c>
    </row>
    <row r="194" spans="2:20">
      <c r="B194" s="582">
        <v>120</v>
      </c>
      <c r="C194" s="712">
        <f t="shared" si="42"/>
        <v>1.7465119414750978</v>
      </c>
      <c r="D194" s="712">
        <f t="shared" si="47"/>
        <v>1491.9006848472884</v>
      </c>
      <c r="E194" s="712">
        <f t="shared" si="48"/>
        <v>665.65005846292991</v>
      </c>
      <c r="F194" s="712">
        <f t="shared" si="49"/>
        <v>371.33407924294778</v>
      </c>
      <c r="G194" s="712">
        <f t="shared" si="50"/>
        <v>308.54447776862048</v>
      </c>
      <c r="H194" s="719">
        <f t="shared" si="51"/>
        <v>298.23931897785826</v>
      </c>
      <c r="I194" s="712">
        <f t="shared" si="52"/>
        <v>298.17289288750271</v>
      </c>
      <c r="J194" s="712">
        <f t="shared" si="53"/>
        <v>298.12988896815966</v>
      </c>
      <c r="K194" s="712">
        <f t="shared" si="54"/>
        <v>298.10581086964498</v>
      </c>
      <c r="L194" s="712">
        <f t="shared" si="55"/>
        <v>298.09805737122849</v>
      </c>
      <c r="N194" s="582">
        <v>120</v>
      </c>
      <c r="O194" s="712">
        <f t="shared" si="43"/>
        <v>1.7465119414750978</v>
      </c>
      <c r="P194" s="712">
        <f t="shared" si="56"/>
        <v>656.60976602070866</v>
      </c>
      <c r="Q194" s="712">
        <f t="shared" si="58"/>
        <v>623.74169193142052</v>
      </c>
      <c r="R194" s="712">
        <f t="shared" si="45"/>
        <v>600.03599102112685</v>
      </c>
      <c r="S194" s="712">
        <f t="shared" si="46"/>
        <v>585.70687732007968</v>
      </c>
      <c r="T194" s="712">
        <f t="shared" si="57"/>
        <v>580.8829803198405</v>
      </c>
    </row>
    <row r="195" spans="2:20">
      <c r="B195" s="582">
        <v>121</v>
      </c>
      <c r="C195" s="712">
        <f t="shared" si="42"/>
        <v>1.7610662076540569</v>
      </c>
      <c r="D195" s="712">
        <f t="shared" si="47"/>
        <v>1492.2994475789094</v>
      </c>
      <c r="E195" s="712">
        <f t="shared" si="48"/>
        <v>668.04905930898963</v>
      </c>
      <c r="F195" s="712">
        <f t="shared" si="49"/>
        <v>372.37825258089043</v>
      </c>
      <c r="G195" s="712">
        <f t="shared" si="50"/>
        <v>308.78118019639811</v>
      </c>
      <c r="H195" s="719">
        <f t="shared" si="51"/>
        <v>298.2465566331316</v>
      </c>
      <c r="I195" s="712">
        <f t="shared" si="52"/>
        <v>298.17853317869498</v>
      </c>
      <c r="J195" s="712">
        <f t="shared" si="53"/>
        <v>298.13444649361145</v>
      </c>
      <c r="K195" s="712">
        <f t="shared" si="54"/>
        <v>298.10974199533365</v>
      </c>
      <c r="L195" s="712">
        <f t="shared" si="55"/>
        <v>298.10178320364309</v>
      </c>
      <c r="N195" s="582">
        <v>121</v>
      </c>
      <c r="O195" s="712">
        <f t="shared" si="43"/>
        <v>1.7610662076540569</v>
      </c>
      <c r="P195" s="712">
        <f t="shared" si="56"/>
        <v>658.74443275138754</v>
      </c>
      <c r="Q195" s="712">
        <f t="shared" si="58"/>
        <v>625.94808230891476</v>
      </c>
      <c r="R195" s="712">
        <f t="shared" si="45"/>
        <v>602.29396626269931</v>
      </c>
      <c r="S195" s="712">
        <f t="shared" si="46"/>
        <v>587.99582781957918</v>
      </c>
      <c r="T195" s="712">
        <f t="shared" si="57"/>
        <v>583.18201376166462</v>
      </c>
    </row>
    <row r="196" spans="2:20">
      <c r="B196" s="582">
        <v>122</v>
      </c>
      <c r="C196" s="712">
        <f t="shared" si="42"/>
        <v>1.7756204738330159</v>
      </c>
      <c r="D196" s="712">
        <f t="shared" si="47"/>
        <v>1492.6942192857496</v>
      </c>
      <c r="E196" s="712">
        <f t="shared" si="48"/>
        <v>670.43292896306923</v>
      </c>
      <c r="F196" s="712">
        <f t="shared" si="49"/>
        <v>373.42489447196937</v>
      </c>
      <c r="G196" s="712">
        <f t="shared" si="50"/>
        <v>309.02048940532956</v>
      </c>
      <c r="H196" s="719">
        <f t="shared" si="51"/>
        <v>298.25393756285251</v>
      </c>
      <c r="I196" s="712">
        <f t="shared" si="52"/>
        <v>298.18429739027391</v>
      </c>
      <c r="J196" s="712">
        <f t="shared" si="53"/>
        <v>298.13911391651897</v>
      </c>
      <c r="K196" s="712">
        <f t="shared" si="54"/>
        <v>298.11377452764339</v>
      </c>
      <c r="L196" s="712">
        <f t="shared" si="55"/>
        <v>298.10560758996326</v>
      </c>
      <c r="N196" s="582">
        <v>122</v>
      </c>
      <c r="O196" s="712">
        <f t="shared" si="43"/>
        <v>1.7756204738330159</v>
      </c>
      <c r="P196" s="712">
        <f t="shared" si="56"/>
        <v>660.87440750947451</v>
      </c>
      <c r="Q196" s="712">
        <f t="shared" si="58"/>
        <v>628.14962306769371</v>
      </c>
      <c r="R196" s="712">
        <f t="shared" si="45"/>
        <v>604.54697850660637</v>
      </c>
      <c r="S196" s="712">
        <f t="shared" si="46"/>
        <v>590.27974724217233</v>
      </c>
      <c r="T196" s="712">
        <f t="shared" si="57"/>
        <v>585.47599396606063</v>
      </c>
    </row>
    <row r="197" spans="2:20">
      <c r="B197" s="582">
        <v>123</v>
      </c>
      <c r="C197" s="712">
        <f t="shared" si="42"/>
        <v>1.7901747400119752</v>
      </c>
      <c r="D197" s="712">
        <f t="shared" si="47"/>
        <v>1493.0851200021343</v>
      </c>
      <c r="E197" s="712">
        <f t="shared" si="48"/>
        <v>672.80179704085435</v>
      </c>
      <c r="F197" s="712">
        <f t="shared" si="49"/>
        <v>374.4739261655439</v>
      </c>
      <c r="G197" s="712">
        <f t="shared" si="50"/>
        <v>309.26239366171058</v>
      </c>
      <c r="H197" s="719">
        <f t="shared" si="51"/>
        <v>298.26146297169771</v>
      </c>
      <c r="I197" s="712">
        <f t="shared" si="52"/>
        <v>298.19018680602846</v>
      </c>
      <c r="J197" s="712">
        <f t="shared" si="53"/>
        <v>298.14389256906594</v>
      </c>
      <c r="K197" s="712">
        <f t="shared" si="54"/>
        <v>298.11790982428931</v>
      </c>
      <c r="L197" s="712">
        <f t="shared" si="55"/>
        <v>298.10953189566453</v>
      </c>
      <c r="N197" s="582">
        <v>123</v>
      </c>
      <c r="O197" s="712">
        <f t="shared" si="43"/>
        <v>1.7901747400119752</v>
      </c>
      <c r="P197" s="712">
        <f t="shared" si="56"/>
        <v>662.99970060864894</v>
      </c>
      <c r="Q197" s="712">
        <f t="shared" si="58"/>
        <v>630.34632486773182</v>
      </c>
      <c r="R197" s="712">
        <f t="shared" si="45"/>
        <v>606.79503866146774</v>
      </c>
      <c r="S197" s="712">
        <f t="shared" si="46"/>
        <v>592.55864664554224</v>
      </c>
      <c r="T197" s="712">
        <f t="shared" si="57"/>
        <v>587.76493203918142</v>
      </c>
    </row>
    <row r="198" spans="2:20">
      <c r="B198" s="582">
        <v>124</v>
      </c>
      <c r="C198" s="712">
        <f t="shared" si="42"/>
        <v>1.8047290061909342</v>
      </c>
      <c r="D198" s="712">
        <f t="shared" si="47"/>
        <v>1493.4722632165101</v>
      </c>
      <c r="E198" s="712">
        <f t="shared" si="48"/>
        <v>675.15579217509639</v>
      </c>
      <c r="F198" s="712">
        <f t="shared" si="49"/>
        <v>375.52527015293919</v>
      </c>
      <c r="G198" s="712">
        <f t="shared" si="50"/>
        <v>309.50688098794518</v>
      </c>
      <c r="H198" s="719">
        <f t="shared" si="51"/>
        <v>298.26913405460846</v>
      </c>
      <c r="I198" s="712">
        <f t="shared" si="52"/>
        <v>298.1962027023506</v>
      </c>
      <c r="J198" s="712">
        <f t="shared" si="53"/>
        <v>298.14878377793025</v>
      </c>
      <c r="K198" s="712">
        <f t="shared" si="54"/>
        <v>298.12214923870698</v>
      </c>
      <c r="L198" s="712">
        <f t="shared" si="55"/>
        <v>298.11355748236775</v>
      </c>
      <c r="N198" s="582">
        <v>124</v>
      </c>
      <c r="O198" s="712">
        <f t="shared" si="43"/>
        <v>1.8047290061909342</v>
      </c>
      <c r="P198" s="712">
        <f t="shared" si="56"/>
        <v>665.12032233980597</v>
      </c>
      <c r="Q198" s="712">
        <f t="shared" si="58"/>
        <v>632.53819834548881</v>
      </c>
      <c r="R198" s="712">
        <f t="shared" si="45"/>
        <v>609.03815761192232</v>
      </c>
      <c r="S198" s="712">
        <f t="shared" si="46"/>
        <v>594.83253706314827</v>
      </c>
      <c r="T198" s="712">
        <f t="shared" si="57"/>
        <v>590.04883906288342</v>
      </c>
    </row>
    <row r="199" spans="2:20">
      <c r="B199" s="582">
        <v>125</v>
      </c>
      <c r="C199" s="712">
        <f t="shared" si="42"/>
        <v>1.8192832723698935</v>
      </c>
      <c r="D199" s="712">
        <f t="shared" si="47"/>
        <v>1493.8557562833028</v>
      </c>
      <c r="E199" s="712">
        <f t="shared" si="48"/>
        <v>677.49504200055844</v>
      </c>
      <c r="F199" s="712">
        <f t="shared" si="49"/>
        <v>376.57885015071093</v>
      </c>
      <c r="G199" s="712">
        <f t="shared" si="50"/>
        <v>309.75393917030271</v>
      </c>
      <c r="H199" s="719">
        <f t="shared" si="51"/>
        <v>298.27695199675145</v>
      </c>
      <c r="I199" s="712">
        <f t="shared" si="52"/>
        <v>298.20234634812743</v>
      </c>
      <c r="J199" s="712">
        <f t="shared" si="53"/>
        <v>298.15378886412407</v>
      </c>
      <c r="K199" s="712">
        <f t="shared" si="54"/>
        <v>298.12649411985956</v>
      </c>
      <c r="L199" s="712">
        <f t="shared" si="55"/>
        <v>298.11768570763491</v>
      </c>
      <c r="N199" s="582">
        <v>125</v>
      </c>
      <c r="O199" s="712">
        <f t="shared" si="43"/>
        <v>1.8192832723698935</v>
      </c>
      <c r="P199" s="712">
        <f t="shared" si="56"/>
        <v>667.23628297112305</v>
      </c>
      <c r="Q199" s="712">
        <f t="shared" si="58"/>
        <v>634.72525411397271</v>
      </c>
      <c r="R199" s="712">
        <f t="shared" si="45"/>
        <v>611.27634621868287</v>
      </c>
      <c r="S199" s="712">
        <f t="shared" si="46"/>
        <v>597.10142950426666</v>
      </c>
      <c r="T199" s="712">
        <f t="shared" si="57"/>
        <v>592.32772609476422</v>
      </c>
    </row>
    <row r="200" spans="2:20">
      <c r="B200" s="582">
        <v>126</v>
      </c>
      <c r="C200" s="712">
        <f t="shared" si="42"/>
        <v>1.8338375385488526</v>
      </c>
      <c r="D200" s="712">
        <f t="shared" si="47"/>
        <v>1494.2357008081708</v>
      </c>
      <c r="E200" s="712">
        <f t="shared" si="48"/>
        <v>679.81967314087831</v>
      </c>
      <c r="F200" s="712">
        <f t="shared" si="49"/>
        <v>377.63459108402793</v>
      </c>
      <c r="G200" s="712">
        <f t="shared" si="50"/>
        <v>310.00355576652959</v>
      </c>
      <c r="H200" s="719">
        <f t="shared" si="51"/>
        <v>298.28491797348238</v>
      </c>
      <c r="I200" s="712">
        <f t="shared" si="52"/>
        <v>298.20861900463763</v>
      </c>
      <c r="J200" s="712">
        <f t="shared" si="53"/>
        <v>298.15890914283818</v>
      </c>
      <c r="K200" s="712">
        <f t="shared" si="54"/>
        <v>298.13094581205013</v>
      </c>
      <c r="L200" s="712">
        <f t="shared" si="55"/>
        <v>298.12191792477029</v>
      </c>
      <c r="N200" s="582">
        <v>126</v>
      </c>
      <c r="O200" s="712">
        <f t="shared" si="43"/>
        <v>1.8338375385488526</v>
      </c>
      <c r="P200" s="712">
        <f t="shared" si="56"/>
        <v>669.34759274812438</v>
      </c>
      <c r="Q200" s="712">
        <f t="shared" si="58"/>
        <v>636.90750276280278</v>
      </c>
      <c r="R200" s="712">
        <f t="shared" si="45"/>
        <v>613.50961531858775</v>
      </c>
      <c r="S200" s="712">
        <f t="shared" si="46"/>
        <v>599.36533495403455</v>
      </c>
      <c r="T200" s="712">
        <f t="shared" si="57"/>
        <v>594.60160416820088</v>
      </c>
    </row>
    <row r="201" spans="2:20">
      <c r="B201" s="582">
        <v>127</v>
      </c>
      <c r="C201" s="712">
        <f t="shared" si="42"/>
        <v>1.8483918047278118</v>
      </c>
      <c r="D201" s="712">
        <f t="shared" si="47"/>
        <v>1494.6121930083757</v>
      </c>
      <c r="E201" s="712">
        <f t="shared" si="48"/>
        <v>682.12981119721303</v>
      </c>
      <c r="F201" s="712">
        <f t="shared" si="49"/>
        <v>378.69241907017999</v>
      </c>
      <c r="G201" s="712">
        <f t="shared" si="50"/>
        <v>310.25571811331679</v>
      </c>
      <c r="H201" s="719">
        <f t="shared" si="51"/>
        <v>298.29303315031234</v>
      </c>
      <c r="I201" s="712">
        <f t="shared" si="52"/>
        <v>298.21502192545137</v>
      </c>
      <c r="J201" s="712">
        <f t="shared" si="53"/>
        <v>298.16414592329124</v>
      </c>
      <c r="K201" s="712">
        <f t="shared" si="54"/>
        <v>298.13550565473867</v>
      </c>
      <c r="L201" s="712">
        <f t="shared" si="55"/>
        <v>298.1262554826269</v>
      </c>
      <c r="N201" s="582">
        <v>127</v>
      </c>
      <c r="O201" s="712">
        <f>$O$73*N201</f>
        <v>1.8483918047278118</v>
      </c>
      <c r="P201" s="712">
        <f t="shared" si="56"/>
        <v>671.45426189374291</v>
      </c>
      <c r="Q201" s="712">
        <f t="shared" si="58"/>
        <v>639.08495485826961</v>
      </c>
      <c r="R201" s="712">
        <f t="shared" si="45"/>
        <v>615.73797572465435</v>
      </c>
      <c r="S201" s="712">
        <f t="shared" si="46"/>
        <v>601.6242643734937</v>
      </c>
      <c r="T201" s="712">
        <f t="shared" si="57"/>
        <v>596.87048429239132</v>
      </c>
    </row>
    <row r="202" spans="2:20">
      <c r="B202" s="582">
        <v>128</v>
      </c>
      <c r="C202" s="712">
        <f t="shared" si="42"/>
        <v>1.8629460709067709</v>
      </c>
      <c r="D202" s="712">
        <f t="shared" si="47"/>
        <v>1494.9853240498901</v>
      </c>
      <c r="E202" s="712">
        <f t="shared" si="48"/>
        <v>684.42558073853661</v>
      </c>
      <c r="F202" s="712">
        <f t="shared" si="49"/>
        <v>379.75226140221673</v>
      </c>
      <c r="G202" s="712">
        <f t="shared" si="50"/>
        <v>310.51041333362599</v>
      </c>
      <c r="H202" s="719">
        <f t="shared" si="51"/>
        <v>298.30129868287656</v>
      </c>
      <c r="I202" s="712">
        <f t="shared" si="52"/>
        <v>298.22155635633391</v>
      </c>
      <c r="J202" s="712">
        <f t="shared" si="53"/>
        <v>298.16950050858372</v>
      </c>
      <c r="K202" s="712">
        <f t="shared" si="54"/>
        <v>298.14017498236478</v>
      </c>
      <c r="L202" s="712">
        <f t="shared" si="55"/>
        <v>298.13069972541837</v>
      </c>
      <c r="N202" s="582">
        <v>128</v>
      </c>
      <c r="O202" s="712">
        <f>$O$73*N202</f>
        <v>1.8629460709067709</v>
      </c>
      <c r="P202" s="712">
        <f t="shared" si="56"/>
        <v>673.55630060838018</v>
      </c>
      <c r="Q202" s="712">
        <f t="shared" si="58"/>
        <v>641.25762094339427</v>
      </c>
      <c r="R202" s="712">
        <f t="shared" si="45"/>
        <v>617.96143822613169</v>
      </c>
      <c r="S202" s="712">
        <f t="shared" si="46"/>
        <v>603.87822869963679</v>
      </c>
      <c r="T202" s="712">
        <f t="shared" si="57"/>
        <v>599.13437745239662</v>
      </c>
    </row>
    <row r="203" spans="2:20">
      <c r="B203" s="582">
        <v>129</v>
      </c>
      <c r="C203" s="712">
        <f t="shared" ref="C203:C266" si="59">$C$73*B203</f>
        <v>1.8775003370857299</v>
      </c>
      <c r="D203" s="712">
        <f t="shared" ref="D203:D266" si="60">(1-2*FoAb-2*FoAb*BiCombAb)*D202+2*FoAb*E202+2*FoAb*BiCombAb*Tcomb</f>
        <v>1495.3551803627511</v>
      </c>
      <c r="E203" s="712">
        <f t="shared" ref="E203:E266" si="61">FoAb*D202+(1-2*FoAb)*E202+FoAb*F202</f>
        <v>686.70710529347161</v>
      </c>
      <c r="F203" s="712">
        <f t="shared" ref="F203:F266" si="62">FoAb*E202+(1-2*FoAb)*F202+FoAb*G202</f>
        <v>380.8140465327233</v>
      </c>
      <c r="G203" s="712">
        <f t="shared" ref="G203:G266" si="63">FoAb*F202+(1-2*FoAb)*G202+FoAb*H202</f>
        <v>310.76762834387563</v>
      </c>
      <c r="H203" s="719">
        <f t="shared" ref="H203:H266" si="64">_FoN1*G202+(1-_FoN1-_FoN2)*H202+_FoN2*I202</f>
        <v>298.30971571690588</v>
      </c>
      <c r="I203" s="712">
        <f t="shared" ref="I203:I266" si="65">FoCase*H202+(1-2*FoCase)*I202+FoCase*J202</f>
        <v>298.22822353515329</v>
      </c>
      <c r="J203" s="712">
        <f t="shared" ref="J203:J266" si="66">FoCase*I202+(1-2*FoCase)*J202+FoCase*K202</f>
        <v>298.17497419555593</v>
      </c>
      <c r="K203" s="712">
        <f t="shared" ref="K203:K266" si="67">FoCase*J202+(1-2*FoCase)*K202+FoCase*L202</f>
        <v>298.14495512417494</v>
      </c>
      <c r="L203" s="712">
        <f t="shared" ref="L203:L266" si="68">(1-2*FoCase-2*FoCase*BiAtmCase)*L202+2*FoCase*K202+2*FoCase*BiAtmCase*Tatm</f>
        <v>298.13525199253559</v>
      </c>
      <c r="N203" s="582">
        <v>129</v>
      </c>
      <c r="O203" s="712">
        <f t="shared" ref="O203:O266" si="69">$O$73*N203</f>
        <v>1.8775003370857299</v>
      </c>
      <c r="P203" s="712">
        <f t="shared" ref="P203:P266" si="70">(1-2*FoCase-2*FoCase*BiCombCase)*P202+2*FoCase*Q202+2*FoCase*BiCombCase*Tcomb</f>
        <v>675.65371906996518</v>
      </c>
      <c r="Q203" s="712">
        <f t="shared" ref="Q203:Q266" si="71">FoCase*P202+(1-2*FoCase)*Q202+FoCase*R202</f>
        <v>643.42551153798559</v>
      </c>
      <c r="R203" s="712">
        <f t="shared" ref="R203:R266" si="72">FoCase*Q202+(1-2*FoCase)*R202+FoCase*S202</f>
        <v>620.18001358855247</v>
      </c>
      <c r="S203" s="712">
        <f t="shared" ref="S203:S266" si="73">FoCase*R202+(1-2*FoCase)*S202+FoCase*T202</f>
        <v>606.12723884545358</v>
      </c>
      <c r="T203" s="712">
        <f t="shared" ref="T203:T266" si="74">(1-2*FoCase-2*FoCase*BiAtmCase)*T202+2*FoCase*S202+2*FoCase*BiAtmCase*Tatm</f>
        <v>601.39329460918555</v>
      </c>
    </row>
    <row r="204" spans="2:20">
      <c r="B204" s="582">
        <v>130</v>
      </c>
      <c r="C204" s="712">
        <f t="shared" si="59"/>
        <v>1.8920546032646892</v>
      </c>
      <c r="D204" s="712">
        <f t="shared" si="60"/>
        <v>1495.721843936069</v>
      </c>
      <c r="E204" s="712">
        <f t="shared" si="61"/>
        <v>688.97450734354379</v>
      </c>
      <c r="F204" s="712">
        <f t="shared" si="62"/>
        <v>381.87770405773779</v>
      </c>
      <c r="G204" s="712">
        <f t="shared" si="63"/>
        <v>311.02734986098818</v>
      </c>
      <c r="H204" s="719">
        <f t="shared" si="64"/>
        <v>298.3182853882002</v>
      </c>
      <c r="I204" s="712">
        <f t="shared" si="65"/>
        <v>298.23502469179112</v>
      </c>
      <c r="J204" s="712">
        <f t="shared" si="66"/>
        <v>298.18056827465074</v>
      </c>
      <c r="K204" s="712">
        <f t="shared" si="67"/>
        <v>298.14984740405487</v>
      </c>
      <c r="L204" s="712">
        <f t="shared" si="68"/>
        <v>298.13991361836895</v>
      </c>
      <c r="N204" s="582">
        <v>130</v>
      </c>
      <c r="O204" s="712">
        <f t="shared" si="69"/>
        <v>1.8920546032646892</v>
      </c>
      <c r="P204" s="712">
        <f t="shared" si="70"/>
        <v>677.74652743401123</v>
      </c>
      <c r="Q204" s="712">
        <f t="shared" si="71"/>
        <v>645.58863713869709</v>
      </c>
      <c r="R204" s="712">
        <f t="shared" si="72"/>
        <v>622.39371255378603</v>
      </c>
      <c r="S204" s="712">
        <f t="shared" si="73"/>
        <v>608.37130569997862</v>
      </c>
      <c r="T204" s="712">
        <f t="shared" si="74"/>
        <v>603.64724669967939</v>
      </c>
    </row>
    <row r="205" spans="2:20">
      <c r="B205" s="582">
        <v>131</v>
      </c>
      <c r="C205" s="712">
        <f t="shared" si="59"/>
        <v>1.9066088694436483</v>
      </c>
      <c r="D205" s="712">
        <f t="shared" si="60"/>
        <v>1496.0853925940175</v>
      </c>
      <c r="E205" s="712">
        <f t="shared" si="61"/>
        <v>691.22790831775512</v>
      </c>
      <c r="F205" s="712">
        <f t="shared" si="62"/>
        <v>382.94316470081583</v>
      </c>
      <c r="G205" s="712">
        <f t="shared" si="63"/>
        <v>311.28956440930216</v>
      </c>
      <c r="H205" s="719">
        <f t="shared" si="64"/>
        <v>298.32700882260497</v>
      </c>
      <c r="I205" s="712">
        <f t="shared" si="65"/>
        <v>298.24196104805685</v>
      </c>
      <c r="J205" s="712">
        <f t="shared" si="66"/>
        <v>298.18628402978067</v>
      </c>
      <c r="K205" s="712">
        <f t="shared" si="67"/>
        <v>298.15485314036636</v>
      </c>
      <c r="L205" s="712">
        <f t="shared" si="68"/>
        <v>298.14468593213519</v>
      </c>
      <c r="N205" s="582">
        <v>131</v>
      </c>
      <c r="O205" s="712">
        <f t="shared" si="69"/>
        <v>1.9066088694436483</v>
      </c>
      <c r="P205" s="712">
        <f t="shared" si="70"/>
        <v>679.8347358336714</v>
      </c>
      <c r="Q205" s="712">
        <f t="shared" si="71"/>
        <v>647.74700821908289</v>
      </c>
      <c r="R205" s="712">
        <f t="shared" si="72"/>
        <v>624.6025458400901</v>
      </c>
      <c r="S205" s="712">
        <f t="shared" si="73"/>
        <v>610.61044012833918</v>
      </c>
      <c r="T205" s="712">
        <f t="shared" si="74"/>
        <v>605.89624463679888</v>
      </c>
    </row>
    <row r="206" spans="2:20">
      <c r="B206" s="582">
        <v>132</v>
      </c>
      <c r="C206" s="712">
        <f t="shared" si="59"/>
        <v>1.9211631356226075</v>
      </c>
      <c r="D206" s="712">
        <f t="shared" si="60"/>
        <v>1496.4459002540323</v>
      </c>
      <c r="E206" s="712">
        <f t="shared" si="61"/>
        <v>693.46742858837922</v>
      </c>
      <c r="F206" s="712">
        <f t="shared" si="62"/>
        <v>384.01036029724469</v>
      </c>
      <c r="G206" s="712">
        <f t="shared" si="63"/>
        <v>311.55425832734937</v>
      </c>
      <c r="H206" s="719">
        <f t="shared" si="64"/>
        <v>298.33588713598942</v>
      </c>
      <c r="I206" s="712">
        <f t="shared" si="65"/>
        <v>298.249033817606</v>
      </c>
      <c r="J206" s="712">
        <f t="shared" si="66"/>
        <v>298.19212273819903</v>
      </c>
      <c r="K206" s="712">
        <f t="shared" si="67"/>
        <v>298.15997364578959</v>
      </c>
      <c r="L206" s="712">
        <f t="shared" si="68"/>
        <v>298.14957025770912</v>
      </c>
      <c r="N206" s="582">
        <v>132</v>
      </c>
      <c r="O206" s="712">
        <f t="shared" si="69"/>
        <v>1.9211631356226075</v>
      </c>
      <c r="P206" s="712">
        <f t="shared" si="70"/>
        <v>681.91835437979398</v>
      </c>
      <c r="Q206" s="712">
        <f t="shared" si="71"/>
        <v>649.90063522965204</v>
      </c>
      <c r="R206" s="712">
        <f t="shared" si="72"/>
        <v>626.80652414216286</v>
      </c>
      <c r="S206" s="712">
        <f t="shared" si="73"/>
        <v>612.84465297180407</v>
      </c>
      <c r="T206" s="712">
        <f t="shared" si="74"/>
        <v>608.14029930951074</v>
      </c>
    </row>
    <row r="207" spans="2:20">
      <c r="B207" s="582">
        <v>133</v>
      </c>
      <c r="C207" s="712">
        <f t="shared" si="59"/>
        <v>1.9357174018015666</v>
      </c>
      <c r="D207" s="712">
        <f t="shared" si="60"/>
        <v>1496.8034371683798</v>
      </c>
      <c r="E207" s="712">
        <f t="shared" si="61"/>
        <v>695.69318746788713</v>
      </c>
      <c r="F207" s="712">
        <f t="shared" si="62"/>
        <v>385.07922377841197</v>
      </c>
      <c r="G207" s="712">
        <f t="shared" si="63"/>
        <v>311.82141777449937</v>
      </c>
      <c r="H207" s="719">
        <f t="shared" si="64"/>
        <v>298.34492143422727</v>
      </c>
      <c r="I207" s="712">
        <f t="shared" si="65"/>
        <v>298.25624420586104</v>
      </c>
      <c r="J207" s="712">
        <f t="shared" si="66"/>
        <v>298.19808567037518</v>
      </c>
      <c r="K207" s="712">
        <f t="shared" si="67"/>
        <v>298.16521022716933</v>
      </c>
      <c r="L207" s="712">
        <f t="shared" si="68"/>
        <v>298.15456791346048</v>
      </c>
      <c r="N207" s="582">
        <v>133</v>
      </c>
      <c r="O207" s="712">
        <f t="shared" si="69"/>
        <v>1.9357174018015666</v>
      </c>
      <c r="P207" s="712">
        <f t="shared" si="70"/>
        <v>683.99739316097555</v>
      </c>
      <c r="Q207" s="712">
        <f t="shared" si="71"/>
        <v>652.0495285979232</v>
      </c>
      <c r="R207" s="712">
        <f t="shared" si="72"/>
        <v>629.00565813119522</v>
      </c>
      <c r="S207" s="712">
        <f t="shared" si="73"/>
        <v>615.07395504783256</v>
      </c>
      <c r="T207" s="712">
        <f t="shared" si="74"/>
        <v>610.37942158287603</v>
      </c>
    </row>
    <row r="208" spans="2:20">
      <c r="B208" s="582">
        <v>134</v>
      </c>
      <c r="C208" s="712">
        <f t="shared" si="59"/>
        <v>1.9502716679805259</v>
      </c>
      <c r="D208" s="712">
        <f t="shared" si="60"/>
        <v>1497.1580701501691</v>
      </c>
      <c r="E208" s="712">
        <f t="shared" si="61"/>
        <v>697.90530320692062</v>
      </c>
      <c r="F208" s="712">
        <f t="shared" si="62"/>
        <v>386.14968915633119</v>
      </c>
      <c r="G208" s="712">
        <f t="shared" si="63"/>
        <v>312.09102873747412</v>
      </c>
      <c r="H208" s="719">
        <f t="shared" si="64"/>
        <v>298.35411281317954</v>
      </c>
      <c r="I208" s="712">
        <f t="shared" si="65"/>
        <v>298.26359340993616</v>
      </c>
      <c r="J208" s="712">
        <f t="shared" si="66"/>
        <v>298.20417408987419</v>
      </c>
      <c r="K208" s="712">
        <f t="shared" si="67"/>
        <v>298.17056418536612</v>
      </c>
      <c r="L208" s="712">
        <f t="shared" si="68"/>
        <v>298.1596802120954</v>
      </c>
      <c r="N208" s="582">
        <v>134</v>
      </c>
      <c r="O208" s="712">
        <f t="shared" si="69"/>
        <v>1.9502716679805259</v>
      </c>
      <c r="P208" s="712">
        <f t="shared" si="70"/>
        <v>686.07186224361442</v>
      </c>
      <c r="Q208" s="712">
        <f t="shared" si="71"/>
        <v>654.1936987284779</v>
      </c>
      <c r="R208" s="712">
        <f t="shared" si="72"/>
        <v>631.19995845492213</v>
      </c>
      <c r="S208" s="712">
        <f t="shared" si="73"/>
        <v>617.29835715012382</v>
      </c>
      <c r="T208" s="712">
        <f t="shared" si="74"/>
        <v>612.61362229809822</v>
      </c>
    </row>
    <row r="209" spans="2:20">
      <c r="B209" s="582">
        <v>135</v>
      </c>
      <c r="C209" s="712">
        <f t="shared" si="59"/>
        <v>1.9648259341594849</v>
      </c>
      <c r="D209" s="712">
        <f t="shared" si="60"/>
        <v>1497.5098627848217</v>
      </c>
      <c r="E209" s="712">
        <f t="shared" si="61"/>
        <v>700.10389299323276</v>
      </c>
      <c r="F209" s="712">
        <f t="shared" si="62"/>
        <v>387.22169150832713</v>
      </c>
      <c r="G209" s="712">
        <f t="shared" si="63"/>
        <v>312.36307703673356</v>
      </c>
      <c r="H209" s="719">
        <f t="shared" si="64"/>
        <v>298.36346235867967</v>
      </c>
      <c r="I209" s="712">
        <f t="shared" si="65"/>
        <v>298.27108261856478</v>
      </c>
      <c r="J209" s="712">
        <f t="shared" si="66"/>
        <v>298.21038925324012</v>
      </c>
      <c r="K209" s="712">
        <f t="shared" si="67"/>
        <v>298.17603681511196</v>
      </c>
      <c r="L209" s="712">
        <f t="shared" si="68"/>
        <v>298.16490846050226</v>
      </c>
      <c r="N209" s="582">
        <v>135</v>
      </c>
      <c r="O209" s="712">
        <f t="shared" si="69"/>
        <v>1.9648259341594849</v>
      </c>
      <c r="P209" s="712">
        <f t="shared" si="70"/>
        <v>688.14177167196249</v>
      </c>
      <c r="Q209" s="712">
        <f t="shared" si="71"/>
        <v>656.33315600301353</v>
      </c>
      <c r="R209" s="712">
        <f t="shared" si="72"/>
        <v>633.38943573767438</v>
      </c>
      <c r="S209" s="712">
        <f t="shared" si="73"/>
        <v>619.51787004866731</v>
      </c>
      <c r="T209" s="712">
        <f t="shared" si="74"/>
        <v>614.84291227257256</v>
      </c>
    </row>
    <row r="210" spans="2:20">
      <c r="B210" s="582">
        <v>136</v>
      </c>
      <c r="C210" s="712">
        <f t="shared" si="59"/>
        <v>1.979380200338444</v>
      </c>
      <c r="D210" s="712">
        <f t="shared" si="60"/>
        <v>1497.8588756279371</v>
      </c>
      <c r="E210" s="712">
        <f t="shared" si="61"/>
        <v>702.28907295152305</v>
      </c>
      <c r="F210" s="712">
        <f t="shared" si="62"/>
        <v>388.29516696188341</v>
      </c>
      <c r="G210" s="712">
        <f t="shared" si="63"/>
        <v>312.63754833273458</v>
      </c>
      <c r="H210" s="719">
        <f t="shared" si="64"/>
        <v>298.37297114652034</v>
      </c>
      <c r="I210" s="712">
        <f t="shared" si="65"/>
        <v>298.27871301203044</v>
      </c>
      <c r="J210" s="712">
        <f t="shared" si="66"/>
        <v>298.21673240988366</v>
      </c>
      <c r="K210" s="712">
        <f t="shared" si="67"/>
        <v>298.18162940487014</v>
      </c>
      <c r="L210" s="712">
        <f t="shared" si="68"/>
        <v>298.17025395960286</v>
      </c>
      <c r="N210" s="582">
        <v>136</v>
      </c>
      <c r="O210" s="712">
        <f t="shared" si="69"/>
        <v>1.979380200338444</v>
      </c>
      <c r="P210" s="712">
        <f t="shared" si="70"/>
        <v>690.20713146817741</v>
      </c>
      <c r="Q210" s="712">
        <f t="shared" si="71"/>
        <v>658.46791078039575</v>
      </c>
      <c r="R210" s="712">
        <f t="shared" si="72"/>
        <v>635.57410058043035</v>
      </c>
      <c r="S210" s="712">
        <f t="shared" si="73"/>
        <v>621.73250448979184</v>
      </c>
      <c r="T210" s="712">
        <f t="shared" si="74"/>
        <v>617.06730229993548</v>
      </c>
    </row>
    <row r="211" spans="2:20">
      <c r="B211" s="582">
        <v>137</v>
      </c>
      <c r="C211" s="712">
        <f t="shared" si="59"/>
        <v>1.9939344665174032</v>
      </c>
      <c r="D211" s="712">
        <f t="shared" si="60"/>
        <v>1498.2051663904419</v>
      </c>
      <c r="E211" s="712">
        <f t="shared" si="61"/>
        <v>704.46095814409728</v>
      </c>
      <c r="F211" s="712">
        <f t="shared" si="62"/>
        <v>389.37005267965435</v>
      </c>
      <c r="G211" s="712">
        <f t="shared" si="63"/>
        <v>312.91442813206498</v>
      </c>
      <c r="H211" s="719">
        <f t="shared" si="64"/>
        <v>298.38264024244285</v>
      </c>
      <c r="I211" s="712">
        <f t="shared" si="65"/>
        <v>298.28648576210071</v>
      </c>
      <c r="J211" s="712">
        <f t="shared" si="66"/>
        <v>298.22320480197322</v>
      </c>
      <c r="K211" s="712">
        <f t="shared" si="67"/>
        <v>298.1873432366998</v>
      </c>
      <c r="L211" s="712">
        <f t="shared" si="68"/>
        <v>298.17571800420706</v>
      </c>
      <c r="N211" s="582">
        <v>137</v>
      </c>
      <c r="O211" s="712">
        <f t="shared" si="69"/>
        <v>1.9939344665174032</v>
      </c>
      <c r="P211" s="712">
        <f t="shared" si="70"/>
        <v>692.26795163237318</v>
      </c>
      <c r="Q211" s="712">
        <f t="shared" si="71"/>
        <v>660.59797339671081</v>
      </c>
      <c r="R211" s="712">
        <f t="shared" si="72"/>
        <v>637.75396356086708</v>
      </c>
      <c r="S211" s="712">
        <f t="shared" si="73"/>
        <v>623.94227119621678</v>
      </c>
      <c r="T211" s="712">
        <f t="shared" si="74"/>
        <v>619.28680315011343</v>
      </c>
    </row>
    <row r="212" spans="2:20">
      <c r="B212" s="582">
        <v>138</v>
      </c>
      <c r="C212" s="712">
        <f t="shared" si="59"/>
        <v>2.0084887326963625</v>
      </c>
      <c r="D212" s="712">
        <f t="shared" si="60"/>
        <v>1498.5487901118429</v>
      </c>
      <c r="E212" s="712">
        <f t="shared" si="61"/>
        <v>706.61966257229028</v>
      </c>
      <c r="F212" s="712">
        <f t="shared" si="62"/>
        <v>390.44628684464249</v>
      </c>
      <c r="G212" s="712">
        <f t="shared" si="63"/>
        <v>313.19370179345492</v>
      </c>
      <c r="H212" s="719">
        <f t="shared" si="64"/>
        <v>298.39247070212781</v>
      </c>
      <c r="I212" s="712">
        <f t="shared" si="65"/>
        <v>298.29440203196435</v>
      </c>
      <c r="J212" s="712">
        <f t="shared" si="66"/>
        <v>298.22980766433005</v>
      </c>
      <c r="K212" s="712">
        <f t="shared" si="67"/>
        <v>298.19317958612459</v>
      </c>
      <c r="L212" s="712">
        <f t="shared" si="68"/>
        <v>298.18130188287273</v>
      </c>
      <c r="N212" s="582">
        <v>138</v>
      </c>
      <c r="O212" s="712">
        <f t="shared" si="69"/>
        <v>2.0084887326963625</v>
      </c>
      <c r="P212" s="712">
        <f t="shared" si="70"/>
        <v>694.3242421426711</v>
      </c>
      <c r="Q212" s="712">
        <f t="shared" si="71"/>
        <v>662.72335416531701</v>
      </c>
      <c r="R212" s="712">
        <f t="shared" si="72"/>
        <v>639.9290352334117</v>
      </c>
      <c r="S212" s="712">
        <f t="shared" si="73"/>
        <v>626.14718086710161</v>
      </c>
      <c r="T212" s="712">
        <f t="shared" si="74"/>
        <v>621.50142556937396</v>
      </c>
    </row>
    <row r="213" spans="2:20">
      <c r="B213" s="582">
        <v>139</v>
      </c>
      <c r="C213" s="712">
        <f t="shared" si="59"/>
        <v>2.0230429988753214</v>
      </c>
      <c r="D213" s="712">
        <f t="shared" si="60"/>
        <v>1498.8897993223582</v>
      </c>
      <c r="E213" s="712">
        <f t="shared" si="61"/>
        <v>708.76529917858909</v>
      </c>
      <c r="F213" s="712">
        <f t="shared" si="62"/>
        <v>391.52380864554323</v>
      </c>
      <c r="G213" s="712">
        <f t="shared" si="63"/>
        <v>313.4753545336664</v>
      </c>
      <c r="H213" s="719">
        <f t="shared" si="64"/>
        <v>298.40246357118849</v>
      </c>
      <c r="I213" s="712">
        <f t="shared" si="65"/>
        <v>298.30246297617066</v>
      </c>
      <c r="J213" s="712">
        <f t="shared" si="66"/>
        <v>298.2365422243272</v>
      </c>
      <c r="K213" s="712">
        <f t="shared" si="67"/>
        <v>298.19913972200533</v>
      </c>
      <c r="L213" s="712">
        <f t="shared" si="68"/>
        <v>298.18700687776982</v>
      </c>
      <c r="N213" s="582">
        <v>139</v>
      </c>
      <c r="O213" s="712">
        <f t="shared" si="69"/>
        <v>2.0230429988753214</v>
      </c>
      <c r="P213" s="712">
        <f t="shared" si="70"/>
        <v>696.37601295524985</v>
      </c>
      <c r="Q213" s="712">
        <f t="shared" si="71"/>
        <v>664.84406337689586</v>
      </c>
      <c r="R213" s="712">
        <f t="shared" si="72"/>
        <v>642.09932612929276</v>
      </c>
      <c r="S213" s="712">
        <f t="shared" si="73"/>
        <v>628.34724417809707</v>
      </c>
      <c r="T213" s="712">
        <f t="shared" si="74"/>
        <v>623.71118028037529</v>
      </c>
    </row>
    <row r="214" spans="2:20">
      <c r="B214" s="582">
        <v>140</v>
      </c>
      <c r="C214" s="712">
        <f t="shared" si="59"/>
        <v>2.0375972650542806</v>
      </c>
      <c r="D214" s="712">
        <f t="shared" si="60"/>
        <v>1499.2282441946468</v>
      </c>
      <c r="E214" s="712">
        <f t="shared" si="61"/>
        <v>710.89797984940253</v>
      </c>
      <c r="F214" s="712">
        <f t="shared" si="62"/>
        <v>392.60255826225819</v>
      </c>
      <c r="G214" s="712">
        <f t="shared" si="63"/>
        <v>313.75937143326462</v>
      </c>
      <c r="H214" s="719">
        <f t="shared" si="64"/>
        <v>298.41261988516521</v>
      </c>
      <c r="I214" s="712">
        <f t="shared" si="65"/>
        <v>298.31066974057302</v>
      </c>
      <c r="J214" s="712">
        <f t="shared" si="66"/>
        <v>298.24340970179162</v>
      </c>
      <c r="K214" s="712">
        <f t="shared" si="67"/>
        <v>298.20522490641719</v>
      </c>
      <c r="L214" s="712">
        <f t="shared" si="68"/>
        <v>298.19283426454837</v>
      </c>
      <c r="N214" s="582">
        <v>140</v>
      </c>
      <c r="O214" s="712">
        <f t="shared" si="69"/>
        <v>2.0375972650542806</v>
      </c>
      <c r="P214" s="712">
        <f t="shared" si="70"/>
        <v>698.42327400439524</v>
      </c>
      <c r="Q214" s="712">
        <f t="shared" si="71"/>
        <v>666.96011129950352</v>
      </c>
      <c r="R214" s="712">
        <f t="shared" si="72"/>
        <v>644.26484675659094</v>
      </c>
      <c r="S214" s="712">
        <f t="shared" si="73"/>
        <v>630.54247178139531</v>
      </c>
      <c r="T214" s="712">
        <f t="shared" si="74"/>
        <v>625.91607798221628</v>
      </c>
    </row>
    <row r="215" spans="2:20">
      <c r="B215" s="582">
        <v>141</v>
      </c>
      <c r="C215" s="712">
        <f t="shared" si="59"/>
        <v>2.0521515312332399</v>
      </c>
      <c r="D215" s="712">
        <f t="shared" si="60"/>
        <v>1499.5641726858116</v>
      </c>
      <c r="E215" s="712">
        <f t="shared" si="61"/>
        <v>713.01781541842456</v>
      </c>
      <c r="F215" s="712">
        <f t="shared" si="62"/>
        <v>393.68247685157723</v>
      </c>
      <c r="G215" s="712">
        <f t="shared" si="63"/>
        <v>314.04573744227093</v>
      </c>
      <c r="H215" s="719">
        <f t="shared" si="64"/>
        <v>298.4229406695224</v>
      </c>
      <c r="I215" s="712">
        <f t="shared" si="65"/>
        <v>298.31902346227372</v>
      </c>
      <c r="J215" s="712">
        <f t="shared" si="66"/>
        <v>298.25041130891054</v>
      </c>
      <c r="K215" s="712">
        <f t="shared" si="67"/>
        <v>298.21143639453044</v>
      </c>
      <c r="L215" s="712">
        <f t="shared" si="68"/>
        <v>298.19878531221104</v>
      </c>
      <c r="N215" s="582">
        <v>141</v>
      </c>
      <c r="O215" s="712">
        <f t="shared" si="69"/>
        <v>2.0521515312332399</v>
      </c>
      <c r="P215" s="712">
        <f t="shared" si="70"/>
        <v>700.46603520254973</v>
      </c>
      <c r="Q215" s="712">
        <f t="shared" si="71"/>
        <v>669.07150817862112</v>
      </c>
      <c r="R215" s="712">
        <f t="shared" si="72"/>
        <v>646.42560760029005</v>
      </c>
      <c r="S215" s="712">
        <f t="shared" si="73"/>
        <v>632.7328743057808</v>
      </c>
      <c r="T215" s="712">
        <f t="shared" si="74"/>
        <v>628.11612935048777</v>
      </c>
    </row>
    <row r="216" spans="2:20">
      <c r="B216" s="582">
        <v>142</v>
      </c>
      <c r="C216" s="712">
        <f t="shared" si="59"/>
        <v>2.0667057974121992</v>
      </c>
      <c r="D216" s="712">
        <f t="shared" si="60"/>
        <v>1499.8976306703041</v>
      </c>
      <c r="E216" s="712">
        <f t="shared" si="61"/>
        <v>715.12491567054371</v>
      </c>
      <c r="F216" s="712">
        <f t="shared" si="62"/>
        <v>394.76350653303092</v>
      </c>
      <c r="G216" s="712">
        <f t="shared" si="63"/>
        <v>314.33443738570077</v>
      </c>
      <c r="H216" s="719">
        <f t="shared" si="64"/>
        <v>298.43342693964667</v>
      </c>
      <c r="I216" s="712">
        <f t="shared" si="65"/>
        <v>298.32752526957279</v>
      </c>
      <c r="J216" s="712">
        <f t="shared" si="66"/>
        <v>298.25754825014076</v>
      </c>
      <c r="K216" s="712">
        <f t="shared" si="67"/>
        <v>298.21777543449559</v>
      </c>
      <c r="L216" s="712">
        <f t="shared" si="68"/>
        <v>298.20486128298995</v>
      </c>
      <c r="N216" s="582">
        <v>142</v>
      </c>
      <c r="O216" s="712">
        <f t="shared" si="69"/>
        <v>2.0667057974121992</v>
      </c>
      <c r="P216" s="712">
        <f t="shared" si="70"/>
        <v>702.50430644036157</v>
      </c>
      <c r="Q216" s="712">
        <f t="shared" si="71"/>
        <v>671.17826423720567</v>
      </c>
      <c r="R216" s="712">
        <f t="shared" si="72"/>
        <v>648.58161912232765</v>
      </c>
      <c r="S216" s="712">
        <f t="shared" si="73"/>
        <v>634.91846235668072</v>
      </c>
      <c r="T216" s="712">
        <f t="shared" si="74"/>
        <v>630.31134503732221</v>
      </c>
    </row>
    <row r="217" spans="2:20">
      <c r="B217" s="582">
        <v>143</v>
      </c>
      <c r="C217" s="712">
        <f t="shared" si="59"/>
        <v>2.081260063591158</v>
      </c>
      <c r="D217" s="712">
        <f t="shared" si="60"/>
        <v>1500.2286620643238</v>
      </c>
      <c r="E217" s="712">
        <f t="shared" si="61"/>
        <v>717.21938934625246</v>
      </c>
      <c r="F217" s="712">
        <f t="shared" si="62"/>
        <v>395.84559037491249</v>
      </c>
      <c r="G217" s="712">
        <f t="shared" si="63"/>
        <v>314.62545596898758</v>
      </c>
      <c r="H217" s="719">
        <f t="shared" si="64"/>
        <v>298.44407970084706</v>
      </c>
      <c r="I217" s="712">
        <f t="shared" si="65"/>
        <v>298.33617628191894</v>
      </c>
      <c r="J217" s="712">
        <f t="shared" si="66"/>
        <v>298.26482172212155</v>
      </c>
      <c r="K217" s="712">
        <f t="shared" si="67"/>
        <v>298.22424326733233</v>
      </c>
      <c r="L217" s="712">
        <f t="shared" si="68"/>
        <v>298.21106343222687</v>
      </c>
      <c r="N217" s="582">
        <v>143</v>
      </c>
      <c r="O217" s="712">
        <f t="shared" si="69"/>
        <v>2.081260063591158</v>
      </c>
      <c r="P217" s="712">
        <f t="shared" si="70"/>
        <v>704.53809758673401</v>
      </c>
      <c r="Q217" s="712">
        <f t="shared" si="71"/>
        <v>673.28038967573923</v>
      </c>
      <c r="R217" s="712">
        <f t="shared" si="72"/>
        <v>650.73289176164656</v>
      </c>
      <c r="S217" s="712">
        <f t="shared" si="73"/>
        <v>637.09924651621566</v>
      </c>
      <c r="T217" s="712">
        <f t="shared" si="74"/>
        <v>632.50173567144498</v>
      </c>
    </row>
    <row r="218" spans="2:20">
      <c r="B218" s="582">
        <v>144</v>
      </c>
      <c r="C218" s="712">
        <f t="shared" si="59"/>
        <v>2.0958143297701173</v>
      </c>
      <c r="D218" s="712">
        <f t="shared" si="60"/>
        <v>1500.5573089422603</v>
      </c>
      <c r="E218" s="712">
        <f t="shared" si="61"/>
        <v>719.30134414651445</v>
      </c>
      <c r="F218" s="712">
        <f t="shared" si="62"/>
        <v>396.92867238047086</v>
      </c>
      <c r="G218" s="712">
        <f t="shared" si="63"/>
        <v>314.91877778329501</v>
      </c>
      <c r="H218" s="719">
        <f t="shared" si="64"/>
        <v>298.45489994835691</v>
      </c>
      <c r="I218" s="712">
        <f t="shared" si="65"/>
        <v>298.34497760986301</v>
      </c>
      <c r="J218" s="712">
        <f t="shared" si="66"/>
        <v>298.27223291359132</v>
      </c>
      <c r="K218" s="712">
        <f t="shared" si="67"/>
        <v>298.23084112682199</v>
      </c>
      <c r="L218" s="712">
        <f t="shared" si="68"/>
        <v>298.21739300825811</v>
      </c>
      <c r="N218" s="582">
        <v>144</v>
      </c>
      <c r="O218" s="712">
        <f t="shared" si="69"/>
        <v>2.0958143297701173</v>
      </c>
      <c r="P218" s="712">
        <f t="shared" si="70"/>
        <v>706.56741848887316</v>
      </c>
      <c r="Q218" s="712">
        <f t="shared" si="71"/>
        <v>675.37789467228072</v>
      </c>
      <c r="R218" s="712">
        <f t="shared" si="72"/>
        <v>652.87943593424427</v>
      </c>
      <c r="S218" s="712">
        <f t="shared" si="73"/>
        <v>639.27523734325041</v>
      </c>
      <c r="T218" s="712">
        <f t="shared" si="74"/>
        <v>634.68731185822423</v>
      </c>
    </row>
    <row r="219" spans="2:20">
      <c r="B219" s="582">
        <v>145</v>
      </c>
      <c r="C219" s="712">
        <f t="shared" si="59"/>
        <v>2.1103685959490766</v>
      </c>
      <c r="D219" s="712">
        <f t="shared" si="60"/>
        <v>1500.8836116456971</v>
      </c>
      <c r="E219" s="712">
        <f t="shared" si="61"/>
        <v>721.37088673805147</v>
      </c>
      <c r="F219" s="712">
        <f t="shared" si="62"/>
        <v>398.01269747427375</v>
      </c>
      <c r="G219" s="712">
        <f t="shared" si="63"/>
        <v>315.21438731071851</v>
      </c>
      <c r="H219" s="719">
        <f t="shared" si="64"/>
        <v>298.46588866733708</v>
      </c>
      <c r="I219" s="712">
        <f t="shared" si="65"/>
        <v>298.35393035501477</v>
      </c>
      <c r="J219" s="712">
        <f t="shared" si="66"/>
        <v>298.2797830053068</v>
      </c>
      <c r="K219" s="712">
        <f t="shared" si="67"/>
        <v>298.23757023940408</v>
      </c>
      <c r="L219" s="712">
        <f t="shared" si="68"/>
        <v>298.22385125230323</v>
      </c>
      <c r="N219" s="582">
        <v>145</v>
      </c>
      <c r="O219" s="712">
        <f t="shared" si="69"/>
        <v>2.1103685959490766</v>
      </c>
      <c r="P219" s="712">
        <f t="shared" si="70"/>
        <v>708.59227897233711</v>
      </c>
      <c r="Q219" s="712">
        <f t="shared" si="71"/>
        <v>677.47078938251411</v>
      </c>
      <c r="R219" s="712">
        <f t="shared" si="72"/>
        <v>655.02126203322439</v>
      </c>
      <c r="S219" s="712">
        <f t="shared" si="73"/>
        <v>641.44644537344448</v>
      </c>
      <c r="T219" s="712">
        <f t="shared" si="74"/>
        <v>636.86808417972213</v>
      </c>
    </row>
    <row r="220" spans="2:20">
      <c r="B220" s="582">
        <v>146</v>
      </c>
      <c r="C220" s="712">
        <f t="shared" si="59"/>
        <v>2.1249228621280354</v>
      </c>
      <c r="D220" s="712">
        <f t="shared" si="60"/>
        <v>1501.2076088854558</v>
      </c>
      <c r="E220" s="712">
        <f t="shared" si="61"/>
        <v>723.42812275901224</v>
      </c>
      <c r="F220" s="712">
        <f t="shared" si="62"/>
        <v>399.09761148874128</v>
      </c>
      <c r="G220" s="712">
        <f t="shared" si="63"/>
        <v>315.5122689293791</v>
      </c>
      <c r="H220" s="719">
        <f t="shared" si="64"/>
        <v>298.47704683288123</v>
      </c>
      <c r="I220" s="712">
        <f t="shared" si="65"/>
        <v>298.36303561000125</v>
      </c>
      <c r="J220" s="712">
        <f t="shared" si="66"/>
        <v>298.28747316996618</v>
      </c>
      <c r="K220" s="712">
        <f t="shared" si="67"/>
        <v>298.2444318240764</v>
      </c>
      <c r="L220" s="712">
        <f t="shared" si="68"/>
        <v>298.23043939835674</v>
      </c>
      <c r="N220" s="582">
        <v>146</v>
      </c>
      <c r="O220" s="712">
        <f t="shared" si="69"/>
        <v>2.1249228621280354</v>
      </c>
      <c r="P220" s="712">
        <f t="shared" si="70"/>
        <v>710.61268884108415</v>
      </c>
      <c r="Q220" s="712">
        <f t="shared" si="71"/>
        <v>679.55908393979894</v>
      </c>
      <c r="R220" s="712">
        <f t="shared" si="72"/>
        <v>657.15838042884604</v>
      </c>
      <c r="S220" s="712">
        <f t="shared" si="73"/>
        <v>643.61288111930253</v>
      </c>
      <c r="T220" s="712">
        <f t="shared" si="74"/>
        <v>639.04406319474526</v>
      </c>
    </row>
    <row r="221" spans="2:20">
      <c r="B221" s="582">
        <v>147</v>
      </c>
      <c r="C221" s="712">
        <f t="shared" si="59"/>
        <v>2.1394771283069947</v>
      </c>
      <c r="D221" s="712">
        <f t="shared" si="60"/>
        <v>1501.5293378371318</v>
      </c>
      <c r="E221" s="712">
        <f t="shared" si="61"/>
        <v>725.4731568249897</v>
      </c>
      <c r="F221" s="712">
        <f t="shared" si="62"/>
        <v>400.18336115084924</v>
      </c>
      <c r="G221" s="712">
        <f t="shared" si="63"/>
        <v>315.81240691841003</v>
      </c>
      <c r="H221" s="719">
        <f t="shared" si="64"/>
        <v>298.48837541002217</v>
      </c>
      <c r="I221" s="712">
        <f t="shared" si="65"/>
        <v>298.3722944584282</v>
      </c>
      <c r="J221" s="712">
        <f t="shared" si="66"/>
        <v>298.29530457213525</v>
      </c>
      <c r="K221" s="712">
        <f t="shared" si="67"/>
        <v>298.25142709229868</v>
      </c>
      <c r="L221" s="712">
        <f t="shared" si="68"/>
        <v>298.23715867308482</v>
      </c>
      <c r="N221" s="582">
        <v>147</v>
      </c>
      <c r="O221" s="712">
        <f t="shared" si="69"/>
        <v>2.1394771283069947</v>
      </c>
      <c r="P221" s="712">
        <f t="shared" si="70"/>
        <v>712.62865787752014</v>
      </c>
      <c r="Q221" s="712">
        <f t="shared" si="71"/>
        <v>681.64278845521915</v>
      </c>
      <c r="R221" s="712">
        <f t="shared" si="72"/>
        <v>659.29080146857495</v>
      </c>
      <c r="S221" s="712">
        <f t="shared" si="73"/>
        <v>645.77455507022523</v>
      </c>
      <c r="T221" s="712">
        <f t="shared" si="74"/>
        <v>641.2152594388948</v>
      </c>
    </row>
    <row r="222" spans="2:20">
      <c r="B222" s="582">
        <v>148</v>
      </c>
      <c r="C222" s="712">
        <f t="shared" si="59"/>
        <v>2.1540313944859539</v>
      </c>
      <c r="D222" s="712">
        <f t="shared" si="60"/>
        <v>1501.8488342305463</v>
      </c>
      <c r="E222" s="712">
        <f t="shared" si="61"/>
        <v>727.50609253535515</v>
      </c>
      <c r="F222" s="712">
        <f t="shared" si="62"/>
        <v>401.26989406900253</v>
      </c>
      <c r="G222" s="712">
        <f t="shared" si="63"/>
        <v>316.11478546283865</v>
      </c>
      <c r="H222" s="719">
        <f t="shared" si="64"/>
        <v>298.49987535374004</v>
      </c>
      <c r="I222" s="712">
        <f t="shared" si="65"/>
        <v>298.38170797484378</v>
      </c>
      <c r="J222" s="712">
        <f t="shared" si="66"/>
        <v>298.30327836817628</v>
      </c>
      <c r="K222" s="712">
        <f t="shared" si="67"/>
        <v>298.25855724790011</v>
      </c>
      <c r="L222" s="712">
        <f t="shared" si="68"/>
        <v>298.24401029572471</v>
      </c>
      <c r="N222" s="582">
        <v>148</v>
      </c>
      <c r="O222" s="712">
        <f t="shared" si="69"/>
        <v>2.1540313944859539</v>
      </c>
      <c r="P222" s="712">
        <f t="shared" si="70"/>
        <v>714.64019584254709</v>
      </c>
      <c r="Q222" s="712">
        <f t="shared" si="71"/>
        <v>683.72191301763303</v>
      </c>
      <c r="R222" s="712">
        <f t="shared" si="72"/>
        <v>661.4185354771331</v>
      </c>
      <c r="S222" s="712">
        <f t="shared" si="73"/>
        <v>647.93147769255938</v>
      </c>
      <c r="T222" s="712">
        <f t="shared" si="74"/>
        <v>643.38168342461802</v>
      </c>
    </row>
    <row r="223" spans="2:20">
      <c r="B223" s="582">
        <v>149</v>
      </c>
      <c r="C223" s="712">
        <f t="shared" si="59"/>
        <v>2.1685856606649132</v>
      </c>
      <c r="D223" s="712">
        <f t="shared" si="60"/>
        <v>1502.1661324335041</v>
      </c>
      <c r="E223" s="712">
        <f t="shared" si="61"/>
        <v>729.52703247987938</v>
      </c>
      <c r="F223" s="712">
        <f t="shared" si="62"/>
        <v>402.357158720077</v>
      </c>
      <c r="G223" s="712">
        <f t="shared" si="63"/>
        <v>316.41938865836505</v>
      </c>
      <c r="H223" s="719">
        <f t="shared" si="64"/>
        <v>298.51154760897185</v>
      </c>
      <c r="I223" s="712">
        <f t="shared" si="65"/>
        <v>298.39127722470465</v>
      </c>
      <c r="J223" s="712">
        <f t="shared" si="66"/>
        <v>298.31139570618041</v>
      </c>
      <c r="K223" s="712">
        <f t="shared" si="67"/>
        <v>298.26582348698969</v>
      </c>
      <c r="L223" s="712">
        <f t="shared" si="68"/>
        <v>298.25099547798834</v>
      </c>
      <c r="N223" s="582">
        <v>149</v>
      </c>
      <c r="O223" s="712">
        <f t="shared" si="69"/>
        <v>2.1685856606649132</v>
      </c>
      <c r="P223" s="712">
        <f t="shared" si="70"/>
        <v>716.64731247560997</v>
      </c>
      <c r="Q223" s="712">
        <f t="shared" si="71"/>
        <v>685.79646769372209</v>
      </c>
      <c r="R223" s="712">
        <f t="shared" si="72"/>
        <v>663.54159275654888</v>
      </c>
      <c r="S223" s="712">
        <f t="shared" si="73"/>
        <v>650.08365942964861</v>
      </c>
      <c r="T223" s="712">
        <f t="shared" si="74"/>
        <v>645.54334564125782</v>
      </c>
    </row>
    <row r="224" spans="2:20">
      <c r="B224" s="582">
        <v>150</v>
      </c>
      <c r="C224" s="712">
        <f t="shared" si="59"/>
        <v>2.183139926843872</v>
      </c>
      <c r="D224" s="712">
        <f t="shared" si="60"/>
        <v>1502.4812655302285</v>
      </c>
      <c r="E224" s="712">
        <f t="shared" si="61"/>
        <v>731.536078245613</v>
      </c>
      <c r="F224" s="712">
        <f t="shared" si="62"/>
        <v>403.44510443662972</v>
      </c>
      <c r="G224" s="712">
        <f t="shared" si="63"/>
        <v>316.72620051603957</v>
      </c>
      <c r="H224" s="719">
        <f t="shared" si="64"/>
        <v>298.52339311062235</v>
      </c>
      <c r="I224" s="712">
        <f t="shared" si="65"/>
        <v>298.40100326434441</v>
      </c>
      <c r="J224" s="712">
        <f t="shared" si="66"/>
        <v>298.31965772590269</v>
      </c>
      <c r="K224" s="712">
        <f t="shared" si="67"/>
        <v>298.27322699787061</v>
      </c>
      <c r="L224" s="712">
        <f t="shared" si="68"/>
        <v>298.258115423969</v>
      </c>
      <c r="N224" s="582">
        <v>150</v>
      </c>
      <c r="O224" s="712">
        <f t="shared" si="69"/>
        <v>2.183139926843872</v>
      </c>
      <c r="P224" s="712">
        <f t="shared" si="70"/>
        <v>718.65001749474516</v>
      </c>
      <c r="Q224" s="712">
        <f t="shared" si="71"/>
        <v>687.86646252803985</v>
      </c>
      <c r="R224" s="712">
        <f t="shared" si="72"/>
        <v>665.65998358620675</v>
      </c>
      <c r="S224" s="712">
        <f t="shared" si="73"/>
        <v>652.23111070188338</v>
      </c>
      <c r="T224" s="712">
        <f t="shared" si="74"/>
        <v>647.70025655510392</v>
      </c>
    </row>
    <row r="225" spans="2:20">
      <c r="B225" s="582">
        <v>151</v>
      </c>
      <c r="C225" s="712">
        <f t="shared" si="59"/>
        <v>2.1976941930228313</v>
      </c>
      <c r="D225" s="712">
        <f t="shared" si="60"/>
        <v>1502.7942653948166</v>
      </c>
      <c r="E225" s="712">
        <f t="shared" si="61"/>
        <v>733.53333042400106</v>
      </c>
      <c r="F225" s="712">
        <f t="shared" si="62"/>
        <v>404.5336813942771</v>
      </c>
      <c r="G225" s="712">
        <f t="shared" si="63"/>
        <v>317.03520496683973</v>
      </c>
      <c r="H225" s="719">
        <f t="shared" si="64"/>
        <v>298.53541278357636</v>
      </c>
      <c r="I225" s="712">
        <f t="shared" si="65"/>
        <v>298.41088714094406</v>
      </c>
      <c r="J225" s="712">
        <f t="shared" si="66"/>
        <v>298.32806555870047</v>
      </c>
      <c r="K225" s="712">
        <f t="shared" si="67"/>
        <v>298.28076896095752</v>
      </c>
      <c r="L225" s="712">
        <f t="shared" si="68"/>
        <v>298.26537133005206</v>
      </c>
      <c r="N225" s="582">
        <v>151</v>
      </c>
      <c r="O225" s="712">
        <f t="shared" si="69"/>
        <v>2.1976941930228313</v>
      </c>
      <c r="P225" s="712">
        <f t="shared" si="70"/>
        <v>720.64832059662706</v>
      </c>
      <c r="Q225" s="712">
        <f t="shared" si="71"/>
        <v>689.93190754306056</v>
      </c>
      <c r="R225" s="712">
        <f t="shared" si="72"/>
        <v>667.77371822289729</v>
      </c>
      <c r="S225" s="712">
        <f t="shared" si="73"/>
        <v>654.37384190675175</v>
      </c>
      <c r="T225" s="712">
        <f t="shared" si="74"/>
        <v>649.85242660944255</v>
      </c>
    </row>
    <row r="226" spans="2:20">
      <c r="B226" s="582">
        <v>152</v>
      </c>
      <c r="C226" s="712">
        <f t="shared" si="59"/>
        <v>2.2122484592017906</v>
      </c>
      <c r="D226" s="712">
        <f t="shared" si="60"/>
        <v>1503.1051627600384</v>
      </c>
      <c r="E226" s="712">
        <f t="shared" si="61"/>
        <v>735.51888861820839</v>
      </c>
      <c r="F226" s="712">
        <f t="shared" si="62"/>
        <v>405.62284059923905</v>
      </c>
      <c r="G226" s="712">
        <f t="shared" si="63"/>
        <v>317.34638586614983</v>
      </c>
      <c r="H226" s="719">
        <f t="shared" si="64"/>
        <v>298.54760754271263</v>
      </c>
      <c r="I226" s="712">
        <f t="shared" si="65"/>
        <v>298.42092989250489</v>
      </c>
      <c r="J226" s="712">
        <f t="shared" si="66"/>
        <v>298.33662032747395</v>
      </c>
      <c r="K226" s="712">
        <f t="shared" si="67"/>
        <v>298.28845054869765</v>
      </c>
      <c r="L226" s="712">
        <f t="shared" si="68"/>
        <v>298.27276438482841</v>
      </c>
      <c r="N226" s="582">
        <v>152</v>
      </c>
      <c r="O226" s="712">
        <f t="shared" si="69"/>
        <v>2.2122484592017906</v>
      </c>
      <c r="P226" s="712">
        <f t="shared" si="70"/>
        <v>722.64223145661538</v>
      </c>
      <c r="Q226" s="712">
        <f t="shared" si="71"/>
        <v>691.99281273922895</v>
      </c>
      <c r="R226" s="712">
        <f t="shared" si="72"/>
        <v>669.88280690086663</v>
      </c>
      <c r="S226" s="712">
        <f t="shared" si="73"/>
        <v>656.51186341888888</v>
      </c>
      <c r="T226" s="712">
        <f t="shared" si="74"/>
        <v>651.99986622460744</v>
      </c>
    </row>
    <row r="227" spans="2:20">
      <c r="B227" s="582">
        <v>153</v>
      </c>
      <c r="C227" s="712">
        <f t="shared" si="59"/>
        <v>2.2268027253807494</v>
      </c>
      <c r="D227" s="712">
        <f t="shared" si="60"/>
        <v>1503.4139872817789</v>
      </c>
      <c r="E227" s="712">
        <f t="shared" si="61"/>
        <v>737.49285145063186</v>
      </c>
      <c r="F227" s="712">
        <f t="shared" si="62"/>
        <v>406.71253387604924</v>
      </c>
      <c r="G227" s="712">
        <f t="shared" si="63"/>
        <v>317.6597269981433</v>
      </c>
      <c r="H227" s="719">
        <f t="shared" si="64"/>
        <v>298.55997829291869</v>
      </c>
      <c r="I227" s="712">
        <f t="shared" si="65"/>
        <v>298.43113254782361</v>
      </c>
      <c r="J227" s="712">
        <f t="shared" si="66"/>
        <v>298.34532314661038</v>
      </c>
      <c r="K227" s="712">
        <f t="shared" si="67"/>
        <v>298.29627292549424</v>
      </c>
      <c r="L227" s="712">
        <f t="shared" si="68"/>
        <v>298.2802957690119</v>
      </c>
      <c r="N227" s="582">
        <v>153</v>
      </c>
      <c r="O227" s="712">
        <f t="shared" si="69"/>
        <v>2.2268027253807494</v>
      </c>
      <c r="P227" s="712">
        <f t="shared" si="70"/>
        <v>724.63175972880242</v>
      </c>
      <c r="Q227" s="712">
        <f t="shared" si="71"/>
        <v>694.04918809500737</v>
      </c>
      <c r="R227" s="712">
        <f t="shared" si="72"/>
        <v>671.98725983186637</v>
      </c>
      <c r="S227" s="712">
        <f t="shared" si="73"/>
        <v>658.64518559012754</v>
      </c>
      <c r="T227" s="712">
        <f t="shared" si="74"/>
        <v>654.14258579802981</v>
      </c>
    </row>
    <row r="228" spans="2:20">
      <c r="B228" s="582">
        <v>154</v>
      </c>
      <c r="C228" s="712">
        <f t="shared" si="59"/>
        <v>2.2413569915597087</v>
      </c>
      <c r="D228" s="712">
        <f t="shared" si="60"/>
        <v>1503.7207675994066</v>
      </c>
      <c r="E228" s="712">
        <f t="shared" si="61"/>
        <v>739.45531657058109</v>
      </c>
      <c r="F228" s="712">
        <f t="shared" si="62"/>
        <v>407.80271385542937</v>
      </c>
      <c r="G228" s="712">
        <f t="shared" si="63"/>
        <v>317.97521208007078</v>
      </c>
      <c r="H228" s="719">
        <f t="shared" si="64"/>
        <v>298.57252592910714</v>
      </c>
      <c r="I228" s="712">
        <f t="shared" si="65"/>
        <v>298.44149612646947</v>
      </c>
      <c r="J228" s="712">
        <f t="shared" si="66"/>
        <v>298.35417512193015</v>
      </c>
      <c r="K228" s="712">
        <f t="shared" si="67"/>
        <v>298.30423724763398</v>
      </c>
      <c r="L228" s="712">
        <f t="shared" si="68"/>
        <v>298.28796665535975</v>
      </c>
      <c r="N228" s="582">
        <v>154</v>
      </c>
      <c r="O228" s="712">
        <f t="shared" si="69"/>
        <v>2.2413569915597087</v>
      </c>
      <c r="P228" s="712">
        <f t="shared" si="70"/>
        <v>726.61691504606017</v>
      </c>
      <c r="Q228" s="712">
        <f t="shared" si="71"/>
        <v>696.101043566925</v>
      </c>
      <c r="R228" s="712">
        <f t="shared" si="72"/>
        <v>674.08708720520281</v>
      </c>
      <c r="S228" s="712">
        <f t="shared" si="73"/>
        <v>660.77381874954824</v>
      </c>
      <c r="T228" s="712">
        <f t="shared" si="74"/>
        <v>656.2805957042882</v>
      </c>
    </row>
    <row r="229" spans="2:20">
      <c r="B229" s="582">
        <v>155</v>
      </c>
      <c r="C229" s="712">
        <f t="shared" si="59"/>
        <v>2.255911257738668</v>
      </c>
      <c r="D229" s="712">
        <f t="shared" si="60"/>
        <v>1504.0255313923321</v>
      </c>
      <c r="E229" s="712">
        <f t="shared" si="61"/>
        <v>741.4063806621067</v>
      </c>
      <c r="F229" s="712">
        <f t="shared" si="62"/>
        <v>408.89333396232712</v>
      </c>
      <c r="G229" s="712">
        <f t="shared" si="63"/>
        <v>318.29282476645466</v>
      </c>
      <c r="H229" s="719">
        <f t="shared" si="64"/>
        <v>298.58525133623328</v>
      </c>
      <c r="I229" s="712">
        <f t="shared" si="65"/>
        <v>298.45202163876331</v>
      </c>
      <c r="J229" s="712">
        <f t="shared" si="66"/>
        <v>298.36317735063636</v>
      </c>
      <c r="K229" s="712">
        <f t="shared" si="67"/>
        <v>298.31234466321712</v>
      </c>
      <c r="L229" s="712">
        <f t="shared" si="68"/>
        <v>298.29577820859606</v>
      </c>
      <c r="N229" s="582">
        <v>155</v>
      </c>
      <c r="O229" s="712">
        <f t="shared" si="69"/>
        <v>2.255911257738668</v>
      </c>
      <c r="P229" s="712">
        <f t="shared" si="70"/>
        <v>728.59770702008655</v>
      </c>
      <c r="Q229" s="712">
        <f t="shared" si="71"/>
        <v>698.14838908962633</v>
      </c>
      <c r="R229" s="712">
        <f t="shared" si="72"/>
        <v>676.18229918778604</v>
      </c>
      <c r="S229" s="712">
        <f t="shared" si="73"/>
        <v>662.89777320352869</v>
      </c>
      <c r="T229" s="712">
        <f t="shared" si="74"/>
        <v>658.41390629515911</v>
      </c>
    </row>
    <row r="230" spans="2:20">
      <c r="B230" s="582">
        <v>156</v>
      </c>
      <c r="C230" s="712">
        <f t="shared" si="59"/>
        <v>2.2704655239176272</v>
      </c>
      <c r="D230" s="712">
        <f t="shared" si="60"/>
        <v>1504.3283054329997</v>
      </c>
      <c r="E230" s="712">
        <f t="shared" si="61"/>
        <v>743.34613945195974</v>
      </c>
      <c r="F230" s="712">
        <f t="shared" si="62"/>
        <v>409.98434840411619</v>
      </c>
      <c r="G230" s="712">
        <f t="shared" si="63"/>
        <v>318.6125486531916</v>
      </c>
      <c r="H230" s="719">
        <f t="shared" si="64"/>
        <v>298.59815538931372</v>
      </c>
      <c r="I230" s="712">
        <f t="shared" si="65"/>
        <v>298.46271008575872</v>
      </c>
      <c r="J230" s="712">
        <f t="shared" si="66"/>
        <v>298.37233092126661</v>
      </c>
      <c r="K230" s="712">
        <f t="shared" si="67"/>
        <v>298.3205963120904</v>
      </c>
      <c r="L230" s="712">
        <f t="shared" si="68"/>
        <v>298.30373158533871</v>
      </c>
      <c r="N230" s="582">
        <v>156</v>
      </c>
      <c r="O230" s="712">
        <f t="shared" si="69"/>
        <v>2.2704655239176272</v>
      </c>
      <c r="P230" s="712">
        <f t="shared" si="70"/>
        <v>730.57414524145236</v>
      </c>
      <c r="Q230" s="712">
        <f t="shared" si="71"/>
        <v>700.19123457591888</v>
      </c>
      <c r="R230" s="712">
        <f t="shared" si="72"/>
        <v>678.27290592417944</v>
      </c>
      <c r="S230" s="712">
        <f t="shared" si="73"/>
        <v>665.01705923579402</v>
      </c>
      <c r="T230" s="712">
        <f t="shared" si="74"/>
        <v>660.54252789966654</v>
      </c>
    </row>
    <row r="231" spans="2:20">
      <c r="B231" s="582">
        <v>157</v>
      </c>
      <c r="C231" s="712">
        <f t="shared" si="59"/>
        <v>2.2850197900965861</v>
      </c>
      <c r="D231" s="712">
        <f t="shared" si="60"/>
        <v>1504.6291156365478</v>
      </c>
      <c r="E231" s="712">
        <f t="shared" si="61"/>
        <v>745.27468771766451</v>
      </c>
      <c r="F231" s="712">
        <f t="shared" si="62"/>
        <v>411.07571215895706</v>
      </c>
      <c r="G231" s="712">
        <f t="shared" si="63"/>
        <v>318.93436728156559</v>
      </c>
      <c r="H231" s="719">
        <f t="shared" si="64"/>
        <v>298.61123895344633</v>
      </c>
      <c r="I231" s="712">
        <f t="shared" si="65"/>
        <v>298.47356245922532</v>
      </c>
      <c r="J231" s="712">
        <f t="shared" si="66"/>
        <v>298.38163691364718</v>
      </c>
      <c r="K231" s="712">
        <f t="shared" si="67"/>
        <v>298.32899332578359</v>
      </c>
      <c r="L231" s="712">
        <f t="shared" si="68"/>
        <v>298.31182793402911</v>
      </c>
      <c r="N231" s="582">
        <v>157</v>
      </c>
      <c r="O231" s="712">
        <f t="shared" si="69"/>
        <v>2.2850197900965861</v>
      </c>
      <c r="P231" s="712">
        <f t="shared" si="70"/>
        <v>732.54623927964792</v>
      </c>
      <c r="Q231" s="712">
        <f t="shared" si="71"/>
        <v>702.22958991682151</v>
      </c>
      <c r="R231" s="712">
        <f t="shared" si="72"/>
        <v>680.35891753664896</v>
      </c>
      <c r="S231" s="712">
        <f t="shared" si="73"/>
        <v>667.13168710746629</v>
      </c>
      <c r="T231" s="712">
        <f t="shared" si="74"/>
        <v>662.66647082413226</v>
      </c>
    </row>
    <row r="232" spans="2:20">
      <c r="B232" s="582">
        <v>158</v>
      </c>
      <c r="C232" s="712">
        <f t="shared" si="59"/>
        <v>2.2995740562755453</v>
      </c>
      <c r="D232" s="712">
        <f t="shared" si="60"/>
        <v>1504.9279871073475</v>
      </c>
      <c r="E232" s="712">
        <f t="shared" si="61"/>
        <v>747.19211929569019</v>
      </c>
      <c r="F232" s="712">
        <f t="shared" si="62"/>
        <v>412.16738096431737</v>
      </c>
      <c r="G232" s="712">
        <f t="shared" si="63"/>
        <v>319.25826414217175</v>
      </c>
      <c r="H232" s="719">
        <f t="shared" si="64"/>
        <v>298.62450288383121</v>
      </c>
      <c r="I232" s="712">
        <f t="shared" si="65"/>
        <v>298.48457974163404</v>
      </c>
      <c r="J232" s="712">
        <f t="shared" si="66"/>
        <v>298.3910963988501</v>
      </c>
      <c r="K232" s="712">
        <f t="shared" si="67"/>
        <v>298.33753682744816</v>
      </c>
      <c r="L232" s="712">
        <f t="shared" si="68"/>
        <v>298.32006839486525</v>
      </c>
      <c r="N232" s="582">
        <v>158</v>
      </c>
      <c r="O232" s="712">
        <f t="shared" si="69"/>
        <v>2.2995740562755453</v>
      </c>
      <c r="P232" s="712">
        <f t="shared" si="70"/>
        <v>734.51399868312922</v>
      </c>
      <c r="Q232" s="712">
        <f t="shared" si="71"/>
        <v>704.26346498161229</v>
      </c>
      <c r="R232" s="712">
        <f t="shared" si="72"/>
        <v>682.44034412521182</v>
      </c>
      <c r="S232" s="712">
        <f t="shared" si="73"/>
        <v>669.241667057114</v>
      </c>
      <c r="T232" s="712">
        <f t="shared" si="74"/>
        <v>664.78574535222549</v>
      </c>
    </row>
    <row r="233" spans="2:20">
      <c r="B233" s="582">
        <v>159</v>
      </c>
      <c r="C233" s="712">
        <f t="shared" si="59"/>
        <v>2.3141283224545046</v>
      </c>
      <c r="D233" s="712">
        <f t="shared" si="60"/>
        <v>1505.2249441826266</v>
      </c>
      <c r="E233" s="712">
        <f t="shared" si="61"/>
        <v>749.09852708970755</v>
      </c>
      <c r="F233" s="712">
        <f t="shared" si="62"/>
        <v>413.2593113056501</v>
      </c>
      <c r="G233" s="712">
        <f t="shared" si="63"/>
        <v>319.58422267875352</v>
      </c>
      <c r="H233" s="719">
        <f t="shared" si="64"/>
        <v>298.63794802579309</v>
      </c>
      <c r="I233" s="712">
        <f t="shared" si="65"/>
        <v>298.49576290614357</v>
      </c>
      <c r="J233" s="712">
        <f t="shared" si="66"/>
        <v>298.4007104391527</v>
      </c>
      <c r="K233" s="712">
        <f t="shared" si="67"/>
        <v>298.34622793179938</v>
      </c>
      <c r="L233" s="712">
        <f t="shared" si="68"/>
        <v>298.32845409973743</v>
      </c>
      <c r="N233" s="582">
        <v>159</v>
      </c>
      <c r="O233" s="712">
        <f t="shared" si="69"/>
        <v>2.3141283224545046</v>
      </c>
      <c r="P233" s="712">
        <f t="shared" si="70"/>
        <v>736.47743297936461</v>
      </c>
      <c r="Q233" s="712">
        <f t="shared" si="71"/>
        <v>706.2928696178767</v>
      </c>
      <c r="R233" s="712">
        <f t="shared" si="72"/>
        <v>684.51719576768551</v>
      </c>
      <c r="S233" s="712">
        <f t="shared" si="73"/>
        <v>671.34700930080203</v>
      </c>
      <c r="T233" s="712">
        <f t="shared" si="74"/>
        <v>666.90036174501222</v>
      </c>
    </row>
    <row r="234" spans="2:20">
      <c r="B234" s="582">
        <v>160</v>
      </c>
      <c r="C234" s="712">
        <f t="shared" si="59"/>
        <v>2.3286825886334634</v>
      </c>
      <c r="D234" s="712">
        <f t="shared" si="60"/>
        <v>1505.520010473361</v>
      </c>
      <c r="E234" s="712">
        <f t="shared" si="61"/>
        <v>750.99400307891574</v>
      </c>
      <c r="F234" s="712">
        <f t="shared" si="62"/>
        <v>414.35146040522892</v>
      </c>
      <c r="G234" s="712">
        <f t="shared" si="63"/>
        <v>319.91222629195397</v>
      </c>
      <c r="H234" s="719">
        <f t="shared" si="64"/>
        <v>298.65157521480421</v>
      </c>
      <c r="I234" s="712">
        <f t="shared" si="65"/>
        <v>298.50711291658956</v>
      </c>
      <c r="J234" s="712">
        <f t="shared" si="66"/>
        <v>298.41048008799925</v>
      </c>
      <c r="K234" s="712">
        <f t="shared" si="67"/>
        <v>298.35506774506075</v>
      </c>
      <c r="L234" s="712">
        <f t="shared" si="68"/>
        <v>298.33698617216697</v>
      </c>
      <c r="N234" s="582">
        <v>160</v>
      </c>
      <c r="O234" s="712">
        <f t="shared" si="69"/>
        <v>2.3286825886334634</v>
      </c>
      <c r="P234" s="712">
        <f t="shared" si="70"/>
        <v>738.43655167488089</v>
      </c>
      <c r="Q234" s="712">
        <f t="shared" si="71"/>
        <v>708.31781365155473</v>
      </c>
      <c r="R234" s="712">
        <f t="shared" si="72"/>
        <v>686.58948251973652</v>
      </c>
      <c r="S234" s="712">
        <f t="shared" si="73"/>
        <v>673.4477240321404</v>
      </c>
      <c r="T234" s="712">
        <f t="shared" si="74"/>
        <v>669.01033024100559</v>
      </c>
    </row>
    <row r="235" spans="2:20">
      <c r="B235" s="582">
        <v>161</v>
      </c>
      <c r="C235" s="712">
        <f t="shared" si="59"/>
        <v>2.3432368548124227</v>
      </c>
      <c r="D235" s="712">
        <f t="shared" si="60"/>
        <v>1505.813208902616</v>
      </c>
      <c r="E235" s="712">
        <f t="shared" si="61"/>
        <v>752.87863832642881</v>
      </c>
      <c r="F235" s="712">
        <f t="shared" si="62"/>
        <v>415.44378621113816</v>
      </c>
      <c r="G235" s="712">
        <f t="shared" si="63"/>
        <v>320.24225834298312</v>
      </c>
      <c r="H235" s="719">
        <f t="shared" si="64"/>
        <v>298.66538527650874</v>
      </c>
      <c r="I235" s="712">
        <f t="shared" si="65"/>
        <v>298.51863072747528</v>
      </c>
      <c r="J235" s="712">
        <f t="shared" si="66"/>
        <v>298.42040638996502</v>
      </c>
      <c r="K235" s="712">
        <f t="shared" si="67"/>
        <v>298.36405736491167</v>
      </c>
      <c r="L235" s="712">
        <f t="shared" si="68"/>
        <v>298.34566572724805</v>
      </c>
      <c r="N235" s="582">
        <v>161</v>
      </c>
      <c r="O235" s="712">
        <f t="shared" si="69"/>
        <v>2.3432368548124227</v>
      </c>
      <c r="P235" s="712">
        <f t="shared" si="70"/>
        <v>740.39136425530899</v>
      </c>
      <c r="Q235" s="712">
        <f t="shared" si="71"/>
        <v>710.33830688698924</v>
      </c>
      <c r="R235" s="712">
        <f t="shared" si="72"/>
        <v>688.6572144149294</v>
      </c>
      <c r="S235" s="712">
        <f t="shared" si="73"/>
        <v>675.5438214223343</v>
      </c>
      <c r="T235" s="712">
        <f t="shared" si="74"/>
        <v>671.11566105621466</v>
      </c>
    </row>
    <row r="236" spans="2:20">
      <c r="B236" s="582">
        <v>162</v>
      </c>
      <c r="C236" s="712">
        <f t="shared" si="59"/>
        <v>2.357791120991382</v>
      </c>
      <c r="D236" s="712">
        <f t="shared" si="60"/>
        <v>1506.1045617414968</v>
      </c>
      <c r="E236" s="712">
        <f t="shared" si="61"/>
        <v>754.75252298770988</v>
      </c>
      <c r="F236" s="712">
        <f t="shared" si="62"/>
        <v>416.53624738641702</v>
      </c>
      <c r="G236" s="712">
        <f t="shared" si="63"/>
        <v>320.57430215720285</v>
      </c>
      <c r="H236" s="719">
        <f t="shared" si="64"/>
        <v>298.67937902674828</v>
      </c>
      <c r="I236" s="712">
        <f t="shared" si="65"/>
        <v>298.53031728396354</v>
      </c>
      <c r="J236" s="712">
        <f t="shared" si="66"/>
        <v>298.43049038072314</v>
      </c>
      <c r="K236" s="712">
        <f t="shared" si="67"/>
        <v>298.37319788043703</v>
      </c>
      <c r="L236" s="712">
        <f t="shared" si="68"/>
        <v>298.3544938715919</v>
      </c>
      <c r="N236" s="582">
        <v>162</v>
      </c>
      <c r="O236" s="712">
        <f t="shared" si="69"/>
        <v>2.357791120991382</v>
      </c>
      <c r="P236" s="712">
        <f t="shared" si="70"/>
        <v>742.34188018543057</v>
      </c>
      <c r="Q236" s="712">
        <f t="shared" si="71"/>
        <v>712.35435910697265</v>
      </c>
      <c r="R236" s="712">
        <f t="shared" si="72"/>
        <v>690.72040146477491</v>
      </c>
      <c r="S236" s="712">
        <f t="shared" si="73"/>
        <v>677.63531162023287</v>
      </c>
      <c r="T236" s="712">
        <f t="shared" si="74"/>
        <v>673.21636438419421</v>
      </c>
    </row>
    <row r="237" spans="2:20">
      <c r="B237" s="582">
        <v>163</v>
      </c>
      <c r="C237" s="712">
        <f t="shared" si="59"/>
        <v>2.3723453871703413</v>
      </c>
      <c r="D237" s="712">
        <f t="shared" si="60"/>
        <v>1506.3940906428656</v>
      </c>
      <c r="E237" s="712">
        <f t="shared" si="61"/>
        <v>756.61574631904159</v>
      </c>
      <c r="F237" s="712">
        <f t="shared" si="62"/>
        <v>417.62880329835531</v>
      </c>
      <c r="G237" s="712">
        <f t="shared" si="63"/>
        <v>320.90834102763034</v>
      </c>
      <c r="H237" s="719">
        <f t="shared" si="64"/>
        <v>298.69355727158774</v>
      </c>
      <c r="I237" s="712">
        <f t="shared" si="65"/>
        <v>298.54217352187106</v>
      </c>
      <c r="J237" s="712">
        <f t="shared" si="66"/>
        <v>298.44073308701303</v>
      </c>
      <c r="K237" s="712">
        <f t="shared" si="67"/>
        <v>298.38249037208021</v>
      </c>
      <c r="L237" s="712">
        <f t="shared" si="68"/>
        <v>298.36347170327383</v>
      </c>
      <c r="N237" s="582">
        <v>163</v>
      </c>
      <c r="O237" s="712">
        <f t="shared" si="69"/>
        <v>2.3723453871703413</v>
      </c>
      <c r="P237" s="712">
        <f t="shared" si="70"/>
        <v>744.28810890922352</v>
      </c>
      <c r="Q237" s="712">
        <f t="shared" si="71"/>
        <v>714.36598007279486</v>
      </c>
      <c r="R237" s="712">
        <f t="shared" si="72"/>
        <v>692.77905365877859</v>
      </c>
      <c r="S237" s="712">
        <f t="shared" si="73"/>
        <v>679.72220475237805</v>
      </c>
      <c r="T237" s="712">
        <f t="shared" si="74"/>
        <v>675.31245039609405</v>
      </c>
    </row>
    <row r="238" spans="2:20">
      <c r="B238" s="582">
        <v>164</v>
      </c>
      <c r="C238" s="712">
        <f t="shared" si="59"/>
        <v>2.3868996533493001</v>
      </c>
      <c r="D238" s="712">
        <f t="shared" si="60"/>
        <v>1506.6818166729674</v>
      </c>
      <c r="E238" s="712">
        <f t="shared" si="61"/>
        <v>758.46839668602502</v>
      </c>
      <c r="F238" s="712">
        <f t="shared" si="62"/>
        <v>418.72141400794015</v>
      </c>
      <c r="G238" s="712">
        <f t="shared" si="63"/>
        <v>321.24435821836192</v>
      </c>
      <c r="H238" s="719">
        <f t="shared" si="64"/>
        <v>298.70792080734287</v>
      </c>
      <c r="I238" s="712">
        <f t="shared" si="65"/>
        <v>298.55420036766429</v>
      </c>
      <c r="J238" s="712">
        <f t="shared" si="66"/>
        <v>298.45113552661144</v>
      </c>
      <c r="K238" s="712">
        <f t="shared" si="67"/>
        <v>298.39193591159807</v>
      </c>
      <c r="L238" s="712">
        <f t="shared" si="68"/>
        <v>298.37260031178317</v>
      </c>
      <c r="N238" s="582">
        <v>164</v>
      </c>
      <c r="O238" s="712">
        <f t="shared" si="69"/>
        <v>2.3868996533493001</v>
      </c>
      <c r="P238" s="712">
        <f t="shared" si="70"/>
        <v>746.23005984990743</v>
      </c>
      <c r="Q238" s="712">
        <f t="shared" si="71"/>
        <v>716.37317952429066</v>
      </c>
      <c r="R238" s="712">
        <f t="shared" si="72"/>
        <v>694.8331809644892</v>
      </c>
      <c r="S238" s="712">
        <f t="shared" si="73"/>
        <v>681.80451092305441</v>
      </c>
      <c r="T238" s="712">
        <f t="shared" si="74"/>
        <v>677.40392924070795</v>
      </c>
    </row>
    <row r="239" spans="2:20">
      <c r="B239" s="582">
        <v>165</v>
      </c>
      <c r="C239" s="712">
        <f t="shared" si="59"/>
        <v>2.4014539195282594</v>
      </c>
      <c r="D239" s="712">
        <f t="shared" si="60"/>
        <v>1506.9677603410998</v>
      </c>
      <c r="E239" s="712">
        <f t="shared" si="61"/>
        <v>760.31056157209628</v>
      </c>
      <c r="F239" s="712">
        <f t="shared" si="62"/>
        <v>419.8140402594517</v>
      </c>
      <c r="G239" s="712">
        <f t="shared" si="63"/>
        <v>321.58233696791848</v>
      </c>
      <c r="H239" s="719">
        <f t="shared" si="64"/>
        <v>298.72247042060837</v>
      </c>
      <c r="I239" s="712">
        <f t="shared" si="65"/>
        <v>298.56639873845654</v>
      </c>
      <c r="J239" s="712">
        <f t="shared" si="66"/>
        <v>298.46169870830568</v>
      </c>
      <c r="K239" s="712">
        <f t="shared" si="67"/>
        <v>298.40153556201875</v>
      </c>
      <c r="L239" s="712">
        <f t="shared" si="68"/>
        <v>298.38188077797548</v>
      </c>
      <c r="N239" s="582">
        <v>165</v>
      </c>
      <c r="O239" s="712">
        <f t="shared" si="69"/>
        <v>2.4014539195282594</v>
      </c>
      <c r="P239" s="712">
        <f t="shared" si="70"/>
        <v>748.16774240999018</v>
      </c>
      <c r="Q239" s="712">
        <f t="shared" si="71"/>
        <v>718.37596717988652</v>
      </c>
      <c r="R239" s="712">
        <f t="shared" si="72"/>
        <v>696.88279332754701</v>
      </c>
      <c r="S239" s="712">
        <f t="shared" si="73"/>
        <v>683.88224021433746</v>
      </c>
      <c r="T239" s="712">
        <f t="shared" si="74"/>
        <v>679.49081104452341</v>
      </c>
    </row>
    <row r="240" spans="2:20">
      <c r="B240" s="582">
        <v>166</v>
      </c>
      <c r="C240" s="712">
        <f t="shared" si="59"/>
        <v>2.4160081857072186</v>
      </c>
      <c r="D240" s="712">
        <f t="shared" si="60"/>
        <v>1507.2519416274529</v>
      </c>
      <c r="E240" s="712">
        <f t="shared" si="61"/>
        <v>762.14232758705361</v>
      </c>
      <c r="F240" s="712">
        <f t="shared" si="62"/>
        <v>420.90664347020584</v>
      </c>
      <c r="G240" s="712">
        <f t="shared" si="63"/>
        <v>321.92226049251377</v>
      </c>
      <c r="H240" s="719">
        <f t="shared" si="64"/>
        <v>298.73720688828683</v>
      </c>
      <c r="I240" s="712">
        <f t="shared" si="65"/>
        <v>298.57876954200674</v>
      </c>
      <c r="J240" s="712">
        <f t="shared" si="66"/>
        <v>298.47242363186876</v>
      </c>
      <c r="K240" s="712">
        <f t="shared" si="67"/>
        <v>298.41129037760163</v>
      </c>
      <c r="L240" s="712">
        <f t="shared" si="68"/>
        <v>298.39131417402768</v>
      </c>
      <c r="N240" s="582">
        <v>166</v>
      </c>
      <c r="O240" s="712">
        <f t="shared" si="69"/>
        <v>2.4160081857072186</v>
      </c>
      <c r="P240" s="712">
        <f t="shared" si="70"/>
        <v>750.10116597131241</v>
      </c>
      <c r="Q240" s="712">
        <f t="shared" si="71"/>
        <v>720.37435273664789</v>
      </c>
      <c r="R240" s="712">
        <f t="shared" si="72"/>
        <v>698.92790067173178</v>
      </c>
      <c r="S240" s="712">
        <f t="shared" si="73"/>
        <v>685.95540268614241</v>
      </c>
      <c r="T240" s="712">
        <f t="shared" si="74"/>
        <v>681.57310591176986</v>
      </c>
    </row>
    <row r="241" spans="2:20">
      <c r="B241" s="582">
        <v>167</v>
      </c>
      <c r="C241" s="712">
        <f t="shared" si="59"/>
        <v>2.4305624518861775</v>
      </c>
      <c r="D241" s="712">
        <f t="shared" si="60"/>
        <v>1507.5343800092369</v>
      </c>
      <c r="E241" s="712">
        <f t="shared" si="61"/>
        <v>763.96378047558608</v>
      </c>
      <c r="F241" s="712">
        <f t="shared" si="62"/>
        <v>421.99918572044265</v>
      </c>
      <c r="G241" s="712">
        <f t="shared" si="63"/>
        <v>322.26411198924751</v>
      </c>
      <c r="H241" s="719">
        <f t="shared" si="64"/>
        <v>298.75213097761883</v>
      </c>
      <c r="I241" s="712">
        <f t="shared" si="65"/>
        <v>298.59131367672035</v>
      </c>
      <c r="J241" s="712">
        <f t="shared" si="66"/>
        <v>298.48331128803659</v>
      </c>
      <c r="K241" s="712">
        <f t="shared" si="67"/>
        <v>298.42120140379996</v>
      </c>
      <c r="L241" s="712">
        <f t="shared" si="68"/>
        <v>298.40090156339528</v>
      </c>
      <c r="N241" s="582">
        <v>167</v>
      </c>
      <c r="O241" s="712">
        <f t="shared" si="69"/>
        <v>2.4305624518861775</v>
      </c>
      <c r="P241" s="712">
        <f t="shared" si="70"/>
        <v>752.0303398950939</v>
      </c>
      <c r="Q241" s="712">
        <f t="shared" si="71"/>
        <v>722.36834587032581</v>
      </c>
      <c r="R241" s="712">
        <f t="shared" si="72"/>
        <v>700.96851289901133</v>
      </c>
      <c r="S241" s="712">
        <f t="shared" si="73"/>
        <v>688.02400837627306</v>
      </c>
      <c r="T241" s="712">
        <f t="shared" si="74"/>
        <v>683.65082392446777</v>
      </c>
    </row>
    <row r="242" spans="2:20">
      <c r="B242" s="582">
        <v>168</v>
      </c>
      <c r="C242" s="712">
        <f t="shared" si="59"/>
        <v>2.4451167180651368</v>
      </c>
      <c r="D242" s="712">
        <f t="shared" si="60"/>
        <v>1507.8150944852068</v>
      </c>
      <c r="E242" s="712">
        <f t="shared" si="61"/>
        <v>765.77500512579866</v>
      </c>
      <c r="F242" s="712">
        <f t="shared" si="62"/>
        <v>423.09162974335948</v>
      </c>
      <c r="G242" s="712">
        <f t="shared" si="63"/>
        <v>322.60787463922401</v>
      </c>
      <c r="H242" s="719">
        <f t="shared" si="64"/>
        <v>298.76724344621368</v>
      </c>
      <c r="I242" s="712">
        <f t="shared" si="65"/>
        <v>298.60403203165112</v>
      </c>
      <c r="J242" s="712">
        <f t="shared" si="66"/>
        <v>298.4943626584876</v>
      </c>
      <c r="K242" s="712">
        <f t="shared" si="67"/>
        <v>298.4312696772256</v>
      </c>
      <c r="L242" s="712">
        <f t="shared" si="68"/>
        <v>298.41064400077238</v>
      </c>
      <c r="N242" s="582">
        <v>168</v>
      </c>
      <c r="O242" s="712">
        <f t="shared" si="69"/>
        <v>2.4451167180651368</v>
      </c>
      <c r="P242" s="712">
        <f t="shared" si="70"/>
        <v>753.95527352197814</v>
      </c>
      <c r="Q242" s="712">
        <f t="shared" si="71"/>
        <v>724.35795623540457</v>
      </c>
      <c r="R242" s="712">
        <f t="shared" si="72"/>
        <v>703.00463988958859</v>
      </c>
      <c r="S242" s="712">
        <f t="shared" si="73"/>
        <v>690.08806730047036</v>
      </c>
      <c r="T242" s="712">
        <f t="shared" si="74"/>
        <v>685.72397514247803</v>
      </c>
    </row>
    <row r="243" spans="2:20">
      <c r="B243" s="582">
        <v>169</v>
      </c>
      <c r="C243" s="712">
        <f t="shared" si="59"/>
        <v>2.459670984244096</v>
      </c>
      <c r="D243" s="712">
        <f t="shared" si="60"/>
        <v>1508.094103598688</v>
      </c>
      <c r="E243" s="712">
        <f t="shared" si="61"/>
        <v>767.57608557772551</v>
      </c>
      <c r="F243" s="712">
        <f t="shared" si="62"/>
        <v>424.18393891528569</v>
      </c>
      <c r="G243" s="712">
        <f t="shared" si="63"/>
        <v>322.95353161059745</v>
      </c>
      <c r="H243" s="719">
        <f t="shared" si="64"/>
        <v>298.78254504208093</v>
      </c>
      <c r="I243" s="712">
        <f t="shared" si="65"/>
        <v>298.61692548650461</v>
      </c>
      <c r="J243" s="712">
        <f t="shared" si="66"/>
        <v>298.50557871582362</v>
      </c>
      <c r="K243" s="712">
        <f t="shared" si="67"/>
        <v>298.44149622561622</v>
      </c>
      <c r="L243" s="712">
        <f t="shared" si="68"/>
        <v>298.4205425320539</v>
      </c>
      <c r="N243" s="582">
        <v>169</v>
      </c>
      <c r="O243" s="712">
        <f t="shared" si="69"/>
        <v>2.459670984244096</v>
      </c>
      <c r="P243" s="712">
        <f t="shared" si="70"/>
        <v>755.87597617207814</v>
      </c>
      <c r="Q243" s="712">
        <f t="shared" si="71"/>
        <v>726.34319346514781</v>
      </c>
      <c r="R243" s="712">
        <f t="shared" si="72"/>
        <v>705.03629150195013</v>
      </c>
      <c r="S243" s="712">
        <f t="shared" si="73"/>
        <v>692.14758945246103</v>
      </c>
      <c r="T243" s="712">
        <f t="shared" si="74"/>
        <v>687.79256960354974</v>
      </c>
    </row>
    <row r="244" spans="2:20">
      <c r="B244" s="582">
        <v>170</v>
      </c>
      <c r="C244" s="712">
        <f t="shared" si="59"/>
        <v>2.4742252504230553</v>
      </c>
      <c r="D244" s="712">
        <f t="shared" si="60"/>
        <v>1508.3714254591989</v>
      </c>
      <c r="E244" s="712">
        <f t="shared" si="61"/>
        <v>769.36710503182576</v>
      </c>
      <c r="F244" s="712">
        <f t="shared" si="62"/>
        <v>425.27607724599875</v>
      </c>
      <c r="G244" s="712">
        <f t="shared" si="63"/>
        <v>323.30106606154635</v>
      </c>
      <c r="H244" s="719">
        <f t="shared" si="64"/>
        <v>298.79803650366301</v>
      </c>
      <c r="I244" s="712">
        <f t="shared" si="65"/>
        <v>298.629994911643</v>
      </c>
      <c r="J244" s="712">
        <f t="shared" si="66"/>
        <v>298.51696042355354</v>
      </c>
      <c r="K244" s="712">
        <f t="shared" si="67"/>
        <v>298.45188206780489</v>
      </c>
      <c r="L244" s="712">
        <f t="shared" si="68"/>
        <v>298.43059819430027</v>
      </c>
      <c r="N244" s="582">
        <v>170</v>
      </c>
      <c r="O244" s="712">
        <f t="shared" si="69"/>
        <v>2.4742252504230553</v>
      </c>
      <c r="P244" s="712">
        <f t="shared" si="70"/>
        <v>757.79245714502122</v>
      </c>
      <c r="Q244" s="712">
        <f t="shared" si="71"/>
        <v>728.3240671716452</v>
      </c>
      <c r="R244" s="712">
        <f t="shared" si="72"/>
        <v>707.06347757291394</v>
      </c>
      <c r="S244" s="712">
        <f t="shared" si="73"/>
        <v>694.20258480400537</v>
      </c>
      <c r="T244" s="712">
        <f t="shared" si="74"/>
        <v>689.85661732336973</v>
      </c>
    </row>
    <row r="245" spans="2:20">
      <c r="B245" s="582">
        <v>171</v>
      </c>
      <c r="C245" s="712">
        <f t="shared" si="59"/>
        <v>2.4887795166020141</v>
      </c>
      <c r="D245" s="712">
        <f t="shared" si="60"/>
        <v>1508.6470777627601</v>
      </c>
      <c r="E245" s="712">
        <f t="shared" si="61"/>
        <v>771.14814585745671</v>
      </c>
      <c r="F245" s="712">
        <f t="shared" si="62"/>
        <v>426.36800936917894</v>
      </c>
      <c r="G245" s="712">
        <f t="shared" si="63"/>
        <v>323.65046114317681</v>
      </c>
      <c r="H245" s="719">
        <f t="shared" si="64"/>
        <v>298.81371855986811</v>
      </c>
      <c r="I245" s="712">
        <f t="shared" si="65"/>
        <v>298.64324116809155</v>
      </c>
      <c r="J245" s="712">
        <f t="shared" si="66"/>
        <v>298.52850873607821</v>
      </c>
      <c r="K245" s="712">
        <f t="shared" si="67"/>
        <v>298.46242821369117</v>
      </c>
      <c r="L245" s="712">
        <f t="shared" si="68"/>
        <v>298.4408120157043</v>
      </c>
      <c r="N245" s="582">
        <v>171</v>
      </c>
      <c r="O245" s="712">
        <f t="shared" si="69"/>
        <v>2.4887795166020141</v>
      </c>
      <c r="P245" s="712">
        <f t="shared" si="70"/>
        <v>759.70472571999437</v>
      </c>
      <c r="Q245" s="712">
        <f t="shared" si="71"/>
        <v>730.3005869458591</v>
      </c>
      <c r="R245" s="712">
        <f t="shared" si="72"/>
        <v>709.08620791767635</v>
      </c>
      <c r="S245" s="712">
        <f t="shared" si="73"/>
        <v>696.25306330494641</v>
      </c>
      <c r="T245" s="712">
        <f t="shared" si="74"/>
        <v>691.91612829561006</v>
      </c>
    </row>
    <row r="246" spans="2:20">
      <c r="B246" s="582">
        <v>172</v>
      </c>
      <c r="C246" s="712">
        <f t="shared" si="59"/>
        <v>2.5033337827809734</v>
      </c>
      <c r="D246" s="712">
        <f t="shared" si="60"/>
        <v>1508.9210778109743</v>
      </c>
      <c r="E246" s="712">
        <f t="shared" si="61"/>
        <v>772.91928960131952</v>
      </c>
      <c r="F246" s="712">
        <f t="shared" si="62"/>
        <v>427.45970053300181</v>
      </c>
      <c r="G246" s="712">
        <f t="shared" si="63"/>
        <v>324.00170000235744</v>
      </c>
      <c r="H246" s="719">
        <f t="shared" si="64"/>
        <v>298.82959193010447</v>
      </c>
      <c r="I246" s="712">
        <f t="shared" si="65"/>
        <v>298.65666510754619</v>
      </c>
      <c r="J246" s="712">
        <f t="shared" si="66"/>
        <v>298.54022459867724</v>
      </c>
      <c r="K246" s="712">
        <f t="shared" si="67"/>
        <v>298.47313566421536</v>
      </c>
      <c r="L246" s="712">
        <f t="shared" si="68"/>
        <v>298.45118501556021</v>
      </c>
      <c r="N246" s="582">
        <v>172</v>
      </c>
      <c r="O246" s="712">
        <f t="shared" si="69"/>
        <v>2.5033337827809734</v>
      </c>
      <c r="P246" s="712">
        <f t="shared" si="70"/>
        <v>761.61279115578884</v>
      </c>
      <c r="Q246" s="712">
        <f t="shared" si="71"/>
        <v>732.27276235767113</v>
      </c>
      <c r="R246" s="712">
        <f t="shared" si="72"/>
        <v>711.10449232986048</v>
      </c>
      <c r="S246" s="712">
        <f t="shared" si="73"/>
        <v>698.29903488325738</v>
      </c>
      <c r="T246" s="712">
        <f t="shared" si="74"/>
        <v>693.97111249197712</v>
      </c>
    </row>
    <row r="247" spans="2:20">
      <c r="B247" s="582">
        <v>173</v>
      </c>
      <c r="C247" s="712">
        <f t="shared" si="59"/>
        <v>2.5178880489599327</v>
      </c>
      <c r="D247" s="712">
        <f t="shared" si="60"/>
        <v>1509.1934425289578</v>
      </c>
      <c r="E247" s="712">
        <f t="shared" si="61"/>
        <v>774.68061699587179</v>
      </c>
      <c r="F247" s="712">
        <f t="shared" si="62"/>
        <v>428.55111659086629</v>
      </c>
      <c r="G247" s="712">
        <f t="shared" si="63"/>
        <v>324.35476578448572</v>
      </c>
      <c r="H247" s="719">
        <f t="shared" si="64"/>
        <v>298.84565732431474</v>
      </c>
      <c r="I247" s="712">
        <f t="shared" si="65"/>
        <v>298.6702675723825</v>
      </c>
      <c r="J247" s="712">
        <f t="shared" si="66"/>
        <v>298.55210894749808</v>
      </c>
      <c r="K247" s="712">
        <f t="shared" si="67"/>
        <v>298.48400541133378</v>
      </c>
      <c r="L247" s="712">
        <f t="shared" si="68"/>
        <v>298.46171820423535</v>
      </c>
      <c r="N247" s="582">
        <v>173</v>
      </c>
      <c r="O247" s="712">
        <f t="shared" si="69"/>
        <v>2.5178880489599327</v>
      </c>
      <c r="P247" s="712">
        <f t="shared" si="70"/>
        <v>763.51666269084501</v>
      </c>
      <c r="Q247" s="712">
        <f t="shared" si="71"/>
        <v>734.24060295592847</v>
      </c>
      <c r="R247" s="712">
        <f t="shared" si="72"/>
        <v>713.11834058156296</v>
      </c>
      <c r="S247" s="712">
        <f t="shared" si="73"/>
        <v>700.34050944508999</v>
      </c>
      <c r="T247" s="712">
        <f t="shared" si="74"/>
        <v>696.02157986225996</v>
      </c>
    </row>
    <row r="248" spans="2:20">
      <c r="B248" s="582">
        <v>174</v>
      </c>
      <c r="C248" s="712">
        <f t="shared" si="59"/>
        <v>2.5324423151388915</v>
      </c>
      <c r="D248" s="712">
        <f t="shared" si="60"/>
        <v>1509.4641884821931</v>
      </c>
      <c r="E248" s="712">
        <f t="shared" si="61"/>
        <v>776.43220796770379</v>
      </c>
      <c r="F248" s="712">
        <f t="shared" si="62"/>
        <v>429.64222399225662</v>
      </c>
      <c r="G248" s="712">
        <f t="shared" si="63"/>
        <v>324.70964163618851</v>
      </c>
      <c r="H248" s="719">
        <f t="shared" si="64"/>
        <v>298.86191544301158</v>
      </c>
      <c r="I248" s="712">
        <f t="shared" si="65"/>
        <v>298.68404939566608</v>
      </c>
      <c r="J248" s="712">
        <f t="shared" si="66"/>
        <v>298.56416270954634</v>
      </c>
      <c r="K248" s="712">
        <f t="shared" si="67"/>
        <v>298.4950384379971</v>
      </c>
      <c r="L248" s="712">
        <f t="shared" si="68"/>
        <v>298.4724125831433</v>
      </c>
      <c r="N248" s="582">
        <v>174</v>
      </c>
      <c r="O248" s="712">
        <f t="shared" si="69"/>
        <v>2.5324423151388915</v>
      </c>
      <c r="P248" s="712">
        <f t="shared" si="70"/>
        <v>765.41634954329754</v>
      </c>
      <c r="Q248" s="712">
        <f t="shared" si="71"/>
        <v>736.20411826848988</v>
      </c>
      <c r="R248" s="712">
        <f t="shared" si="72"/>
        <v>715.12776242340158</v>
      </c>
      <c r="S248" s="712">
        <f t="shared" si="73"/>
        <v>702.37749687482244</v>
      </c>
      <c r="T248" s="712">
        <f t="shared" si="74"/>
        <v>698.06754033437767</v>
      </c>
    </row>
    <row r="249" spans="2:20">
      <c r="B249" s="582">
        <v>175</v>
      </c>
      <c r="C249" s="712">
        <f t="shared" si="59"/>
        <v>2.5469965813178508</v>
      </c>
      <c r="D249" s="712">
        <f t="shared" si="60"/>
        <v>1509.733331892375</v>
      </c>
      <c r="E249" s="712">
        <f t="shared" si="61"/>
        <v>778.17414164587342</v>
      </c>
      <c r="F249" s="712">
        <f t="shared" si="62"/>
        <v>430.73298977373685</v>
      </c>
      <c r="G249" s="712">
        <f t="shared" si="63"/>
        <v>325.0663107079564</v>
      </c>
      <c r="H249" s="719">
        <f t="shared" si="64"/>
        <v>298.87836697731348</v>
      </c>
      <c r="I249" s="712">
        <f t="shared" si="65"/>
        <v>298.69801140116431</v>
      </c>
      <c r="J249" s="712">
        <f t="shared" si="66"/>
        <v>298.57638680267797</v>
      </c>
      <c r="K249" s="712">
        <f t="shared" si="67"/>
        <v>298.5062357181298</v>
      </c>
      <c r="L249" s="712">
        <f t="shared" si="68"/>
        <v>298.48326914471954</v>
      </c>
      <c r="N249" s="582">
        <v>175</v>
      </c>
      <c r="O249" s="712">
        <f t="shared" si="69"/>
        <v>2.5469965813178508</v>
      </c>
      <c r="P249" s="712">
        <f t="shared" si="70"/>
        <v>767.31186091101961</v>
      </c>
      <c r="Q249" s="712">
        <f t="shared" si="71"/>
        <v>738.1633178022721</v>
      </c>
      <c r="R249" s="712">
        <f t="shared" si="72"/>
        <v>717.13276758456243</v>
      </c>
      <c r="S249" s="712">
        <f t="shared" si="73"/>
        <v>704.41000703510713</v>
      </c>
      <c r="T249" s="712">
        <f t="shared" si="74"/>
        <v>700.10900381442843</v>
      </c>
    </row>
    <row r="250" spans="2:20">
      <c r="B250" s="582">
        <v>176</v>
      </c>
      <c r="C250" s="712">
        <f t="shared" si="59"/>
        <v>2.5615508474968101</v>
      </c>
      <c r="D250" s="712">
        <f t="shared" si="60"/>
        <v>1510.0008886523137</v>
      </c>
      <c r="E250" s="712">
        <f t="shared" si="61"/>
        <v>779.90649637019749</v>
      </c>
      <c r="F250" s="712">
        <f t="shared" si="62"/>
        <v>431.82338155007636</v>
      </c>
      <c r="G250" s="712">
        <f t="shared" si="63"/>
        <v>325.42475615671441</v>
      </c>
      <c r="H250" s="719">
        <f t="shared" si="64"/>
        <v>298.89501260898169</v>
      </c>
      <c r="I250" s="712">
        <f t="shared" si="65"/>
        <v>298.71215440335868</v>
      </c>
      <c r="J250" s="712">
        <f t="shared" si="66"/>
        <v>298.58878213559342</v>
      </c>
      <c r="K250" s="712">
        <f t="shared" si="67"/>
        <v>298.51759821661221</v>
      </c>
      <c r="L250" s="712">
        <f t="shared" si="68"/>
        <v>298.49428887239941</v>
      </c>
      <c r="N250" s="582">
        <v>176</v>
      </c>
      <c r="O250" s="712">
        <f t="shared" si="69"/>
        <v>2.5615508474968101</v>
      </c>
      <c r="P250" s="712">
        <f t="shared" si="70"/>
        <v>769.20320597166767</v>
      </c>
      <c r="Q250" s="712">
        <f t="shared" si="71"/>
        <v>740.11821104329579</v>
      </c>
      <c r="R250" s="712">
        <f t="shared" si="72"/>
        <v>719.1333657728469</v>
      </c>
      <c r="S250" s="712">
        <f t="shared" si="73"/>
        <v>706.43804976691854</v>
      </c>
      <c r="T250" s="712">
        <f t="shared" si="74"/>
        <v>702.14598018673667</v>
      </c>
    </row>
    <row r="251" spans="2:20">
      <c r="B251" s="582">
        <v>177</v>
      </c>
      <c r="C251" s="712">
        <f t="shared" si="59"/>
        <v>2.5761051136757693</v>
      </c>
      <c r="D251" s="712">
        <f t="shared" si="60"/>
        <v>1510.266874339954</v>
      </c>
      <c r="E251" s="712">
        <f t="shared" si="61"/>
        <v>781.6293496994947</v>
      </c>
      <c r="F251" s="712">
        <f t="shared" si="62"/>
        <v>432.91336750550357</v>
      </c>
      <c r="G251" s="712">
        <f t="shared" si="63"/>
        <v>325.78496114832933</v>
      </c>
      <c r="H251" s="719">
        <f t="shared" si="64"/>
        <v>298.91185301045738</v>
      </c>
      <c r="I251" s="712">
        <f t="shared" si="65"/>
        <v>298.72647920745925</v>
      </c>
      <c r="J251" s="712">
        <f t="shared" si="66"/>
        <v>298.60134960783284</v>
      </c>
      <c r="K251" s="712">
        <f t="shared" si="67"/>
        <v>298.52912688926421</v>
      </c>
      <c r="L251" s="712">
        <f t="shared" si="68"/>
        <v>298.50547274059738</v>
      </c>
      <c r="N251" s="582">
        <v>177</v>
      </c>
      <c r="O251" s="712">
        <f t="shared" si="69"/>
        <v>2.5761051136757693</v>
      </c>
      <c r="P251" s="712">
        <f t="shared" si="70"/>
        <v>771.09039388272549</v>
      </c>
      <c r="Q251" s="712">
        <f t="shared" si="71"/>
        <v>742.06880745673129</v>
      </c>
      <c r="R251" s="712">
        <f t="shared" si="72"/>
        <v>721.12956667471872</v>
      </c>
      <c r="S251" s="712">
        <f t="shared" si="73"/>
        <v>708.46163488960121</v>
      </c>
      <c r="T251" s="712">
        <f t="shared" si="74"/>
        <v>704.17847931390122</v>
      </c>
    </row>
    <row r="252" spans="2:20">
      <c r="B252" s="582">
        <v>178</v>
      </c>
      <c r="C252" s="712">
        <f t="shared" si="59"/>
        <v>2.5906593798547282</v>
      </c>
      <c r="D252" s="712">
        <f t="shared" si="60"/>
        <v>1510.5313042315684</v>
      </c>
      <c r="E252" s="712">
        <f t="shared" si="61"/>
        <v>783.34277841977826</v>
      </c>
      <c r="F252" s="712">
        <f t="shared" si="62"/>
        <v>434.00291638508793</v>
      </c>
      <c r="G252" s="712">
        <f t="shared" si="63"/>
        <v>326.14690886005525</v>
      </c>
      <c r="H252" s="719">
        <f t="shared" si="64"/>
        <v>298.92888884489963</v>
      </c>
      <c r="I252" s="712">
        <f t="shared" si="65"/>
        <v>298.74098660941968</v>
      </c>
      <c r="J252" s="712">
        <f t="shared" si="66"/>
        <v>298.61409010977366</v>
      </c>
      <c r="K252" s="712">
        <f t="shared" si="67"/>
        <v>298.54082268283059</v>
      </c>
      <c r="L252" s="712">
        <f t="shared" si="68"/>
        <v>298.51682171468883</v>
      </c>
      <c r="N252" s="582">
        <v>178</v>
      </c>
      <c r="O252" s="712">
        <f t="shared" si="69"/>
        <v>2.5906593798547282</v>
      </c>
      <c r="P252" s="712">
        <f t="shared" si="70"/>
        <v>772.97343378154903</v>
      </c>
      <c r="Q252" s="712">
        <f t="shared" si="71"/>
        <v>744.01511648694486</v>
      </c>
      <c r="R252" s="712">
        <f t="shared" si="72"/>
        <v>723.12137995535102</v>
      </c>
      <c r="S252" s="712">
        <f t="shared" si="73"/>
        <v>710.48077220091636</v>
      </c>
      <c r="T252" s="712">
        <f t="shared" si="74"/>
        <v>706.20651103684338</v>
      </c>
    </row>
    <row r="253" spans="2:20">
      <c r="B253" s="582">
        <v>179</v>
      </c>
      <c r="C253" s="712">
        <f t="shared" si="59"/>
        <v>2.6052136460336874</v>
      </c>
      <c r="D253" s="712">
        <f t="shared" si="60"/>
        <v>1510.7941933141758</v>
      </c>
      <c r="E253" s="712">
        <f t="shared" si="61"/>
        <v>785.04685855239586</v>
      </c>
      <c r="F253" s="712">
        <f t="shared" si="62"/>
        <v>435.09199748624701</v>
      </c>
      <c r="G253" s="712">
        <f t="shared" si="63"/>
        <v>326.51058248291849</v>
      </c>
      <c r="H253" s="719">
        <f t="shared" si="64"/>
        <v>298.94612076622406</v>
      </c>
      <c r="I253" s="712">
        <f t="shared" si="65"/>
        <v>298.75567739595351</v>
      </c>
      <c r="J253" s="712">
        <f t="shared" si="66"/>
        <v>298.62700452262874</v>
      </c>
      <c r="K253" s="712">
        <f t="shared" si="67"/>
        <v>298.55268653496898</v>
      </c>
      <c r="L253" s="712">
        <f t="shared" si="68"/>
        <v>298.52833675099362</v>
      </c>
      <c r="N253" s="582">
        <v>179</v>
      </c>
      <c r="O253" s="712">
        <f t="shared" si="69"/>
        <v>2.6052136460336874</v>
      </c>
      <c r="P253" s="712">
        <f t="shared" si="70"/>
        <v>774.85233478541033</v>
      </c>
      <c r="Q253" s="712">
        <f t="shared" si="71"/>
        <v>745.95714755754398</v>
      </c>
      <c r="R253" s="712">
        <f t="shared" si="72"/>
        <v>725.10881525867319</v>
      </c>
      <c r="S253" s="712">
        <f t="shared" si="73"/>
        <v>712.49547147709029</v>
      </c>
      <c r="T253" s="712">
        <f t="shared" si="74"/>
        <v>708.23008517485391</v>
      </c>
    </row>
    <row r="254" spans="2:20">
      <c r="B254" s="582">
        <v>180</v>
      </c>
      <c r="C254" s="712">
        <f t="shared" si="59"/>
        <v>2.6197679122126467</v>
      </c>
      <c r="D254" s="712">
        <f t="shared" si="60"/>
        <v>1511.0555562972361</v>
      </c>
      <c r="E254" s="712">
        <f t="shared" si="61"/>
        <v>786.74166536211305</v>
      </c>
      <c r="F254" s="712">
        <f t="shared" si="62"/>
        <v>436.18058065037792</v>
      </c>
      <c r="G254" s="712">
        <f t="shared" si="63"/>
        <v>326.87596522404266</v>
      </c>
      <c r="H254" s="719">
        <f t="shared" si="64"/>
        <v>298.96354941914194</v>
      </c>
      <c r="I254" s="712">
        <f t="shared" si="65"/>
        <v>298.77055234455162</v>
      </c>
      <c r="J254" s="712">
        <f t="shared" si="66"/>
        <v>298.64009371844713</v>
      </c>
      <c r="K254" s="712">
        <f t="shared" si="67"/>
        <v>298.56471937423845</v>
      </c>
      <c r="L254" s="712">
        <f t="shared" si="68"/>
        <v>298.54001879676144</v>
      </c>
      <c r="N254" s="582">
        <v>180</v>
      </c>
      <c r="O254" s="712">
        <f t="shared" si="69"/>
        <v>2.6197679122126467</v>
      </c>
      <c r="P254" s="712">
        <f t="shared" si="70"/>
        <v>776.72710599154209</v>
      </c>
      <c r="Q254" s="712">
        <f t="shared" si="71"/>
        <v>747.89491007142317</v>
      </c>
      <c r="R254" s="712">
        <f t="shared" si="72"/>
        <v>727.09188220741692</v>
      </c>
      <c r="S254" s="712">
        <f t="shared" si="73"/>
        <v>714.50574247286113</v>
      </c>
      <c r="T254" s="712">
        <f t="shared" si="74"/>
        <v>710.24921152564127</v>
      </c>
    </row>
    <row r="255" spans="2:20">
      <c r="B255" s="582">
        <v>181</v>
      </c>
      <c r="C255" s="712">
        <f t="shared" si="59"/>
        <v>2.6343221783916055</v>
      </c>
      <c r="D255" s="712">
        <f t="shared" si="60"/>
        <v>1511.3154076236647</v>
      </c>
      <c r="E255" s="712">
        <f t="shared" si="61"/>
        <v>788.42727336513894</v>
      </c>
      <c r="F255" s="712">
        <f t="shared" si="62"/>
        <v>437.26863625461124</v>
      </c>
      <c r="G255" s="712">
        <f t="shared" si="63"/>
        <v>327.24304030891517</v>
      </c>
      <c r="H255" s="719">
        <f t="shared" si="64"/>
        <v>298.98117543919972</v>
      </c>
      <c r="I255" s="712">
        <f t="shared" si="65"/>
        <v>298.78561222350072</v>
      </c>
      <c r="J255" s="712">
        <f t="shared" si="66"/>
        <v>298.65335856011552</v>
      </c>
      <c r="K255" s="712">
        <f t="shared" si="67"/>
        <v>298.5769221200909</v>
      </c>
      <c r="L255" s="712">
        <f t="shared" si="68"/>
        <v>298.55186879015901</v>
      </c>
      <c r="N255" s="582">
        <v>181</v>
      </c>
      <c r="O255" s="712">
        <f t="shared" si="69"/>
        <v>2.6343221783916055</v>
      </c>
      <c r="P255" s="712">
        <f t="shared" si="70"/>
        <v>778.59775647718095</v>
      </c>
      <c r="Q255" s="712">
        <f t="shared" si="71"/>
        <v>749.82841341080973</v>
      </c>
      <c r="R255" s="712">
        <f t="shared" si="72"/>
        <v>729.07059040316369</v>
      </c>
      <c r="S255" s="712">
        <f t="shared" si="73"/>
        <v>716.51159492152624</v>
      </c>
      <c r="T255" s="712">
        <f t="shared" si="74"/>
        <v>712.26389986537845</v>
      </c>
    </row>
    <row r="256" spans="2:20">
      <c r="B256" s="582">
        <v>182</v>
      </c>
      <c r="C256" s="712">
        <f t="shared" si="59"/>
        <v>2.6488764445705648</v>
      </c>
      <c r="D256" s="712">
        <f t="shared" si="60"/>
        <v>1511.5737614802129</v>
      </c>
      <c r="E256" s="712">
        <f t="shared" si="61"/>
        <v>790.10375633709293</v>
      </c>
      <c r="F256" s="712">
        <f t="shared" si="62"/>
        <v>438.35613520368543</v>
      </c>
      <c r="G256" s="712">
        <f t="shared" si="63"/>
        <v>327.61179098359656</v>
      </c>
      <c r="H256" s="719">
        <f t="shared" si="64"/>
        <v>298.99899945281948</v>
      </c>
      <c r="I256" s="712">
        <f t="shared" si="65"/>
        <v>298.80085779190313</v>
      </c>
      <c r="J256" s="712">
        <f t="shared" si="66"/>
        <v>298.6667999013614</v>
      </c>
      <c r="K256" s="712">
        <f t="shared" si="67"/>
        <v>298.58929568286328</v>
      </c>
      <c r="L256" s="712">
        <f t="shared" si="68"/>
        <v>298.56388766025924</v>
      </c>
      <c r="N256" s="582">
        <v>182</v>
      </c>
      <c r="O256" s="712">
        <f t="shared" si="69"/>
        <v>2.6488764445705648</v>
      </c>
      <c r="P256" s="712">
        <f t="shared" si="70"/>
        <v>780.46429529961222</v>
      </c>
      <c r="Q256" s="712">
        <f t="shared" si="71"/>
        <v>751.75766693730861</v>
      </c>
      <c r="R256" s="712">
        <f t="shared" si="72"/>
        <v>731.04494942639053</v>
      </c>
      <c r="S256" s="712">
        <f t="shared" si="73"/>
        <v>718.51303853498928</v>
      </c>
      <c r="T256" s="712">
        <f t="shared" si="74"/>
        <v>714.27415994875059</v>
      </c>
    </row>
    <row r="257" spans="2:20">
      <c r="B257" s="582">
        <v>183</v>
      </c>
      <c r="C257" s="712">
        <f t="shared" si="59"/>
        <v>2.6634307107495241</v>
      </c>
      <c r="D257" s="712">
        <f t="shared" si="60"/>
        <v>1511.8306318072518</v>
      </c>
      <c r="E257" s="712">
        <f t="shared" si="61"/>
        <v>791.77118732090776</v>
      </c>
      <c r="F257" s="712">
        <f t="shared" si="62"/>
        <v>439.44304892194066</v>
      </c>
      <c r="G257" s="712">
        <f t="shared" si="63"/>
        <v>327.98220051687321</v>
      </c>
      <c r="H257" s="719">
        <f t="shared" si="64"/>
        <v>299.01702207733939</v>
      </c>
      <c r="I257" s="712">
        <f t="shared" si="65"/>
        <v>298.81628979969696</v>
      </c>
      <c r="J257" s="712">
        <f t="shared" si="66"/>
        <v>298.68041858675781</v>
      </c>
      <c r="K257" s="712">
        <f t="shared" si="67"/>
        <v>298.60184096377242</v>
      </c>
      <c r="L257" s="712">
        <f t="shared" si="68"/>
        <v>298.57607632703173</v>
      </c>
      <c r="N257" s="582">
        <v>183</v>
      </c>
      <c r="O257" s="712">
        <f t="shared" si="69"/>
        <v>2.6634307107495241</v>
      </c>
      <c r="P257" s="712">
        <f t="shared" si="70"/>
        <v>782.32673149621326</v>
      </c>
      <c r="Q257" s="712">
        <f t="shared" si="71"/>
        <v>753.68267999194813</v>
      </c>
      <c r="R257" s="712">
        <f t="shared" si="72"/>
        <v>733.01496883651726</v>
      </c>
      <c r="S257" s="712">
        <f t="shared" si="73"/>
        <v>720.51008300380749</v>
      </c>
      <c r="T257" s="712">
        <f t="shared" si="74"/>
        <v>716.28000150900232</v>
      </c>
    </row>
    <row r="258" spans="2:20">
      <c r="B258" s="582">
        <v>184</v>
      </c>
      <c r="C258" s="712">
        <f t="shared" si="59"/>
        <v>2.6779849769284834</v>
      </c>
      <c r="D258" s="712">
        <f t="shared" si="60"/>
        <v>1512.0860323080005</v>
      </c>
      <c r="E258" s="712">
        <f t="shared" si="61"/>
        <v>793.42963863467162</v>
      </c>
      <c r="F258" s="712">
        <f t="shared" si="62"/>
        <v>440.52934934543032</v>
      </c>
      <c r="G258" s="712">
        <f t="shared" si="63"/>
        <v>328.35425220235481</v>
      </c>
      <c r="H258" s="719">
        <f t="shared" si="64"/>
        <v>299.03524392105521</v>
      </c>
      <c r="I258" s="712">
        <f t="shared" si="65"/>
        <v>298.83190898767805</v>
      </c>
      <c r="J258" s="712">
        <f t="shared" si="66"/>
        <v>298.69421545172895</v>
      </c>
      <c r="K258" s="712">
        <f t="shared" si="67"/>
        <v>298.61455885491051</v>
      </c>
      <c r="L258" s="712">
        <f t="shared" si="68"/>
        <v>298.58843570133553</v>
      </c>
      <c r="N258" s="582">
        <v>184</v>
      </c>
      <c r="O258" s="712">
        <f t="shared" si="69"/>
        <v>2.6779849769284834</v>
      </c>
      <c r="P258" s="712">
        <f t="shared" si="70"/>
        <v>784.18507408449739</v>
      </c>
      <c r="Q258" s="712">
        <f t="shared" si="71"/>
        <v>755.60346189522556</v>
      </c>
      <c r="R258" s="712">
        <f t="shared" si="72"/>
        <v>734.98065817195152</v>
      </c>
      <c r="S258" s="712">
        <f t="shared" si="73"/>
        <v>722.50273799723834</v>
      </c>
      <c r="T258" s="712">
        <f t="shared" si="74"/>
        <v>718.28143425798464</v>
      </c>
    </row>
    <row r="259" spans="2:20">
      <c r="B259" s="582">
        <v>185</v>
      </c>
      <c r="C259" s="712">
        <f t="shared" si="59"/>
        <v>2.6925392431074422</v>
      </c>
      <c r="D259" s="712">
        <f t="shared" si="60"/>
        <v>1512.3399764572284</v>
      </c>
      <c r="E259" s="712">
        <f t="shared" si="61"/>
        <v>795.07918187940379</v>
      </c>
      <c r="F259" s="712">
        <f t="shared" si="62"/>
        <v>441.61500891414818</v>
      </c>
      <c r="G259" s="712">
        <f t="shared" si="63"/>
        <v>328.72792936051741</v>
      </c>
      <c r="H259" s="719">
        <f t="shared" si="64"/>
        <v>299.05366558326176</v>
      </c>
      <c r="I259" s="712">
        <f t="shared" si="65"/>
        <v>298.84771608752226</v>
      </c>
      <c r="J259" s="712">
        <f t="shared" si="66"/>
        <v>298.70819132255804</v>
      </c>
      <c r="K259" s="712">
        <f t="shared" si="67"/>
        <v>298.62745023924282</v>
      </c>
      <c r="L259" s="712">
        <f t="shared" si="68"/>
        <v>298.60096668491315</v>
      </c>
      <c r="N259" s="582">
        <v>185</v>
      </c>
      <c r="O259" s="712">
        <f t="shared" si="69"/>
        <v>2.6925392431074422</v>
      </c>
      <c r="P259" s="712">
        <f t="shared" si="70"/>
        <v>786.03933206215777</v>
      </c>
      <c r="Q259" s="712">
        <f t="shared" si="71"/>
        <v>757.52002194715135</v>
      </c>
      <c r="R259" s="712">
        <f t="shared" si="72"/>
        <v>736.94202695013621</v>
      </c>
      <c r="S259" s="712">
        <f t="shared" si="73"/>
        <v>724.49101316328631</v>
      </c>
      <c r="T259" s="712">
        <f t="shared" si="74"/>
        <v>720.27846788620218</v>
      </c>
    </row>
    <row r="260" spans="2:20">
      <c r="B260" s="582">
        <v>186</v>
      </c>
      <c r="C260" s="712">
        <f t="shared" si="59"/>
        <v>2.7070935092864015</v>
      </c>
      <c r="D260" s="712">
        <f t="shared" si="60"/>
        <v>1512.5924775094727</v>
      </c>
      <c r="E260" s="712">
        <f t="shared" si="61"/>
        <v>796.71988794676497</v>
      </c>
      <c r="F260" s="712">
        <f t="shared" si="62"/>
        <v>442.7000005643701</v>
      </c>
      <c r="G260" s="712">
        <f t="shared" si="63"/>
        <v>329.10321534069317</v>
      </c>
      <c r="H260" s="719">
        <f t="shared" si="64"/>
        <v>299.07228765429517</v>
      </c>
      <c r="I260" s="712">
        <f t="shared" si="65"/>
        <v>298.86371182180932</v>
      </c>
      <c r="J260" s="712">
        <f t="shared" si="66"/>
        <v>298.72234701639525</v>
      </c>
      <c r="K260" s="712">
        <f t="shared" si="67"/>
        <v>298.64051599060679</v>
      </c>
      <c r="L260" s="712">
        <f t="shared" si="68"/>
        <v>298.61367017038623</v>
      </c>
      <c r="N260" s="582">
        <v>186</v>
      </c>
      <c r="O260" s="712">
        <f t="shared" si="69"/>
        <v>2.7070935092864015</v>
      </c>
      <c r="P260" s="712">
        <f t="shared" si="70"/>
        <v>787.88951440711037</v>
      </c>
      <c r="Q260" s="712">
        <f t="shared" si="71"/>
        <v>759.43236942729493</v>
      </c>
      <c r="R260" s="712">
        <f t="shared" si="72"/>
        <v>738.89908466759459</v>
      </c>
      <c r="S260" s="712">
        <f t="shared" si="73"/>
        <v>726.47491812874978</v>
      </c>
      <c r="T260" s="712">
        <f t="shared" si="74"/>
        <v>722.27111206285974</v>
      </c>
    </row>
    <row r="261" spans="2:20">
      <c r="B261" s="582">
        <v>187</v>
      </c>
      <c r="C261" s="712">
        <f t="shared" si="59"/>
        <v>2.7216477754653607</v>
      </c>
      <c r="D261" s="712">
        <f t="shared" si="60"/>
        <v>1512.8435485067939</v>
      </c>
      <c r="E261" s="712">
        <f t="shared" si="61"/>
        <v>798.35182702670102</v>
      </c>
      <c r="F261" s="712">
        <f t="shared" si="62"/>
        <v>443.7842977211086</v>
      </c>
      <c r="G261" s="712">
        <f t="shared" si="63"/>
        <v>329.48009352300807</v>
      </c>
      <c r="H261" s="719">
        <f t="shared" si="64"/>
        <v>299.09111071557544</v>
      </c>
      <c r="I261" s="712">
        <f t="shared" si="65"/>
        <v>298.8798969040468</v>
      </c>
      <c r="J261" s="712">
        <f t="shared" si="66"/>
        <v>298.73668334126825</v>
      </c>
      <c r="K261" s="712">
        <f t="shared" si="67"/>
        <v>298.65375697371229</v>
      </c>
      <c r="L261" s="712">
        <f t="shared" si="68"/>
        <v>298.6265470412531</v>
      </c>
      <c r="N261" s="582">
        <v>187</v>
      </c>
      <c r="O261" s="712">
        <f t="shared" si="69"/>
        <v>2.7216477754653607</v>
      </c>
      <c r="P261" s="712">
        <f t="shared" si="70"/>
        <v>789.7356300775383</v>
      </c>
      <c r="Q261" s="712">
        <f t="shared" si="71"/>
        <v>761.34051359482919</v>
      </c>
      <c r="R261" s="712">
        <f t="shared" si="72"/>
        <v>740.85184079997714</v>
      </c>
      <c r="S261" s="712">
        <f t="shared" si="73"/>
        <v>728.45446249926761</v>
      </c>
      <c r="T261" s="712">
        <f t="shared" si="74"/>
        <v>724.25937643590953</v>
      </c>
    </row>
    <row r="262" spans="2:20">
      <c r="B262" s="582">
        <v>188</v>
      </c>
      <c r="C262" s="712">
        <f t="shared" si="59"/>
        <v>2.7362020416443196</v>
      </c>
      <c r="D262" s="712">
        <f t="shared" si="60"/>
        <v>1513.0932022861032</v>
      </c>
      <c r="E262" s="712">
        <f t="shared" si="61"/>
        <v>799.97506861501802</v>
      </c>
      <c r="F262" s="712">
        <f t="shared" si="62"/>
        <v>444.86787429067891</v>
      </c>
      <c r="G262" s="712">
        <f t="shared" si="63"/>
        <v>329.85854732026809</v>
      </c>
      <c r="H262" s="719">
        <f t="shared" si="64"/>
        <v>299.11013533964967</v>
      </c>
      <c r="I262" s="712">
        <f t="shared" si="65"/>
        <v>298.89627203869571</v>
      </c>
      <c r="J262" s="712">
        <f t="shared" si="66"/>
        <v>298.75120109609298</v>
      </c>
      <c r="K262" s="712">
        <f t="shared" si="67"/>
        <v>298.66717404414419</v>
      </c>
      <c r="L262" s="712">
        <f t="shared" si="68"/>
        <v>298.63959817188743</v>
      </c>
      <c r="N262" s="582">
        <v>188</v>
      </c>
      <c r="O262" s="712">
        <f t="shared" si="69"/>
        <v>2.7362020416443196</v>
      </c>
      <c r="P262" s="712">
        <f t="shared" si="70"/>
        <v>791.57768801193424</v>
      </c>
      <c r="Q262" s="712">
        <f t="shared" si="71"/>
        <v>763.24446368857582</v>
      </c>
      <c r="R262" s="712">
        <f t="shared" si="72"/>
        <v>742.80030480210667</v>
      </c>
      <c r="S262" s="712">
        <f t="shared" si="73"/>
        <v>730.42965585936543</v>
      </c>
      <c r="T262" s="712">
        <f t="shared" si="74"/>
        <v>726.24327063209785</v>
      </c>
    </row>
    <row r="263" spans="2:20">
      <c r="B263" s="582">
        <v>189</v>
      </c>
      <c r="C263" s="712">
        <f t="shared" si="59"/>
        <v>2.7507563078232788</v>
      </c>
      <c r="D263" s="712">
        <f t="shared" si="60"/>
        <v>1513.3414514860867</v>
      </c>
      <c r="E263" s="712">
        <f t="shared" si="61"/>
        <v>801.58968152088892</v>
      </c>
      <c r="F263" s="712">
        <f t="shared" si="62"/>
        <v>445.9507046533742</v>
      </c>
      <c r="G263" s="712">
        <f t="shared" si="63"/>
        <v>330.23856017979483</v>
      </c>
      <c r="H263" s="719">
        <f t="shared" si="64"/>
        <v>299.12936209023519</v>
      </c>
      <c r="I263" s="712">
        <f t="shared" si="65"/>
        <v>298.91283792119646</v>
      </c>
      <c r="J263" s="712">
        <f t="shared" si="66"/>
        <v>298.76590107068608</v>
      </c>
      <c r="K263" s="712">
        <f t="shared" si="67"/>
        <v>298.68076804836528</v>
      </c>
      <c r="L263" s="712">
        <f t="shared" si="68"/>
        <v>298.65282442753886</v>
      </c>
      <c r="N263" s="582">
        <v>189</v>
      </c>
      <c r="O263" s="712">
        <f t="shared" si="69"/>
        <v>2.7507563078232788</v>
      </c>
      <c r="P263" s="712">
        <f t="shared" si="70"/>
        <v>793.41569712914463</v>
      </c>
      <c r="Q263" s="712">
        <f t="shared" si="71"/>
        <v>765.14422892704931</v>
      </c>
      <c r="R263" s="712">
        <f t="shared" si="72"/>
        <v>744.7444861080246</v>
      </c>
      <c r="S263" s="712">
        <f t="shared" si="73"/>
        <v>732.40050777250235</v>
      </c>
      <c r="T263" s="712">
        <f t="shared" si="74"/>
        <v>728.22280425701103</v>
      </c>
    </row>
    <row r="264" spans="2:20">
      <c r="B264" s="582">
        <v>190</v>
      </c>
      <c r="C264" s="712">
        <f t="shared" si="59"/>
        <v>2.7653105740022381</v>
      </c>
      <c r="D264" s="712">
        <f t="shared" si="60"/>
        <v>1513.5883085537539</v>
      </c>
      <c r="E264" s="712">
        <f t="shared" si="61"/>
        <v>803.19573387429011</v>
      </c>
      <c r="F264" s="712">
        <f t="shared" si="62"/>
        <v>447.03276365624941</v>
      </c>
      <c r="G264" s="712">
        <f t="shared" si="63"/>
        <v>330.62011558521232</v>
      </c>
      <c r="H264" s="719">
        <f t="shared" si="64"/>
        <v>299.14879152226354</v>
      </c>
      <c r="I264" s="712">
        <f t="shared" si="65"/>
        <v>298.92959523799607</v>
      </c>
      <c r="J264" s="712">
        <f t="shared" si="66"/>
        <v>298.78078404577843</v>
      </c>
      <c r="K264" s="712">
        <f t="shared" si="67"/>
        <v>298.69453982372158</v>
      </c>
      <c r="L264" s="712">
        <f t="shared" si="68"/>
        <v>298.66622666433477</v>
      </c>
      <c r="N264" s="582">
        <v>190</v>
      </c>
      <c r="O264" s="712">
        <f t="shared" si="69"/>
        <v>2.7653105740022381</v>
      </c>
      <c r="P264" s="712">
        <f t="shared" si="70"/>
        <v>795.24966632841199</v>
      </c>
      <c r="Q264" s="712">
        <f t="shared" si="71"/>
        <v>767.03981850850209</v>
      </c>
      <c r="R264" s="712">
        <f t="shared" si="72"/>
        <v>746.68439413103647</v>
      </c>
      <c r="S264" s="712">
        <f t="shared" si="73"/>
        <v>734.36702778111726</v>
      </c>
      <c r="T264" s="712">
        <f t="shared" si="74"/>
        <v>730.19798689512311</v>
      </c>
    </row>
    <row r="265" spans="2:20">
      <c r="B265" s="582">
        <v>191</v>
      </c>
      <c r="C265" s="712">
        <f t="shared" si="59"/>
        <v>2.7798648401811974</v>
      </c>
      <c r="D265" s="712">
        <f t="shared" si="60"/>
        <v>1513.8337857506292</v>
      </c>
      <c r="E265" s="712">
        <f t="shared" si="61"/>
        <v>804.79329313336905</v>
      </c>
      <c r="F265" s="712">
        <f t="shared" si="62"/>
        <v>448.11402660601175</v>
      </c>
      <c r="G265" s="712">
        <f t="shared" si="63"/>
        <v>331.00319705818481</v>
      </c>
      <c r="H265" s="719">
        <f t="shared" si="64"/>
        <v>299.16842418192482</v>
      </c>
      <c r="I265" s="712">
        <f t="shared" si="65"/>
        <v>298.94654466657579</v>
      </c>
      <c r="J265" s="712">
        <f t="shared" si="66"/>
        <v>298.7958507930299</v>
      </c>
      <c r="K265" s="712">
        <f t="shared" si="67"/>
        <v>298.70849019844832</v>
      </c>
      <c r="L265" s="712">
        <f t="shared" si="68"/>
        <v>298.67980572928366</v>
      </c>
      <c r="N265" s="582">
        <v>191</v>
      </c>
      <c r="O265" s="712">
        <f t="shared" si="69"/>
        <v>2.7798648401811974</v>
      </c>
      <c r="P265" s="712">
        <f t="shared" si="70"/>
        <v>797.07960448941867</v>
      </c>
      <c r="Q265" s="712">
        <f t="shared" si="71"/>
        <v>768.9312416109691</v>
      </c>
      <c r="R265" s="712">
        <f t="shared" si="72"/>
        <v>748.62003826375724</v>
      </c>
      <c r="S265" s="712">
        <f t="shared" si="73"/>
        <v>736.32922540667482</v>
      </c>
      <c r="T265" s="712">
        <f t="shared" si="74"/>
        <v>732.168828109841</v>
      </c>
    </row>
    <row r="266" spans="2:20">
      <c r="B266" s="582">
        <v>192</v>
      </c>
      <c r="C266" s="712">
        <f t="shared" si="59"/>
        <v>2.7944191063601562</v>
      </c>
      <c r="D266" s="712">
        <f t="shared" si="60"/>
        <v>1514.0778951586155</v>
      </c>
      <c r="E266" s="712">
        <f t="shared" si="61"/>
        <v>806.38242609174006</v>
      </c>
      <c r="F266" s="712">
        <f t="shared" si="62"/>
        <v>449.1944692620163</v>
      </c>
      <c r="G266" s="712">
        <f t="shared" si="63"/>
        <v>331.38778816010733</v>
      </c>
      <c r="H266" s="719">
        <f t="shared" si="64"/>
        <v>299.18826060671194</v>
      </c>
      <c r="I266" s="712">
        <f t="shared" si="65"/>
        <v>298.96368687547971</v>
      </c>
      <c r="J266" s="712">
        <f t="shared" si="66"/>
        <v>298.8111020750452</v>
      </c>
      <c r="K266" s="712">
        <f t="shared" si="67"/>
        <v>298.72261999167756</v>
      </c>
      <c r="L266" s="712">
        <f t="shared" si="68"/>
        <v>298.69356246027974</v>
      </c>
      <c r="N266" s="582">
        <v>192</v>
      </c>
      <c r="O266" s="712">
        <f t="shared" si="69"/>
        <v>2.7944191063601562</v>
      </c>
      <c r="P266" s="712">
        <f t="shared" si="70"/>
        <v>798.90552047232961</v>
      </c>
      <c r="Q266" s="712">
        <f t="shared" si="71"/>
        <v>770.81850739231197</v>
      </c>
      <c r="R266" s="712">
        <f t="shared" si="72"/>
        <v>750.55142787815726</v>
      </c>
      <c r="S266" s="712">
        <f t="shared" si="73"/>
        <v>738.28711014971145</v>
      </c>
      <c r="T266" s="712">
        <f t="shared" si="74"/>
        <v>734.13533744355186</v>
      </c>
    </row>
    <row r="267" spans="2:20">
      <c r="B267" s="582">
        <v>193</v>
      </c>
      <c r="C267" s="712">
        <f t="shared" ref="C267:C330" si="75">$C$73*B267</f>
        <v>2.8089733725391155</v>
      </c>
      <c r="D267" s="712">
        <f t="shared" ref="D267:D330" si="76">(1-2*FoAb-2*FoAb*BiCombAb)*D266+2*FoAb*E266+2*FoAb*BiCombAb*Tcomb</f>
        <v>1514.3206486855445</v>
      </c>
      <c r="E267" s="712">
        <f t="shared" ref="E267:E330" si="77">FoAb*D266+(1-2*FoAb)*E266+FoAb*F266</f>
        <v>807.96319888570952</v>
      </c>
      <c r="F267" s="712">
        <f t="shared" ref="F267:F330" si="78">FoAb*E266+(1-2*FoAb)*F266+FoAb*G266</f>
        <v>450.27406782936515</v>
      </c>
      <c r="G267" s="712">
        <f t="shared" ref="G267:G330" si="79">FoAb*F266+(1-2*FoAb)*G266+FoAb*H266</f>
        <v>331.77387249374954</v>
      </c>
      <c r="H267" s="719">
        <f t="shared" ref="H267:H330" si="80">_FoN1*G266+(1-_FoN1-_FoN2)*H266+_FoN2*I266</f>
        <v>299.20830132546581</v>
      </c>
      <c r="I267" s="712">
        <f t="shared" ref="I267:I330" si="81">FoCase*H266+(1-2*FoCase)*I266+FoCase*J266</f>
        <v>298.98102252434433</v>
      </c>
      <c r="J267" s="712">
        <f t="shared" ref="J267:J330" si="82">FoCase*I266+(1-2*FoCase)*J266+FoCase*K266</f>
        <v>298.82653864539054</v>
      </c>
      <c r="K267" s="712">
        <f t="shared" ref="K267:K330" si="83">FoCase*J266+(1-2*FoCase)*K266+FoCase*L266</f>
        <v>298.73693001344719</v>
      </c>
      <c r="L267" s="712">
        <f t="shared" ref="L267:L330" si="84">(1-2*FoCase-2*FoCase*BiAtmCase)*L266+2*FoCase*K266+2*FoCase*BiAtmCase*Tatm</f>
        <v>298.70749768610932</v>
      </c>
      <c r="N267" s="582">
        <v>193</v>
      </c>
      <c r="O267" s="712">
        <f t="shared" ref="O267:O330" si="85">$O$73*N267</f>
        <v>2.8089733725391155</v>
      </c>
      <c r="P267" s="712">
        <f t="shared" ref="P267:P330" si="86">(1-2*FoCase-2*FoCase*BiCombCase)*P266+2*FoCase*Q266+2*FoCase*BiCombCase*Tcomb</f>
        <v>800.72742311783497</v>
      </c>
      <c r="Q267" s="712">
        <f t="shared" ref="Q267:Q330" si="87">FoCase*P266+(1-2*FoCase)*Q266+FoCase*R266</f>
        <v>772.70162499026355</v>
      </c>
      <c r="R267" s="712">
        <f t="shared" ref="R267:R330" si="88">FoCase*Q266+(1-2*FoCase)*R266+FoCase*S266</f>
        <v>752.4785723256075</v>
      </c>
      <c r="S267" s="712">
        <f t="shared" ref="S267:S330" si="89">FoCase*R266+(1-2*FoCase)*S266+FoCase*T266</f>
        <v>740.24069148988178</v>
      </c>
      <c r="T267" s="712">
        <f t="shared" ref="T267:T330" si="90">(1-2*FoCase-2*FoCase*BiAtmCase)*T266+2*FoCase*S266+2*FoCase*BiAtmCase*Tatm</f>
        <v>736.09752441766852</v>
      </c>
    </row>
    <row r="268" spans="2:20">
      <c r="B268" s="582">
        <v>194</v>
      </c>
      <c r="C268" s="712">
        <f t="shared" si="75"/>
        <v>2.8235276387180748</v>
      </c>
      <c r="D268" s="712">
        <f t="shared" si="76"/>
        <v>1514.5620580704351</v>
      </c>
      <c r="E268" s="712">
        <f t="shared" si="77"/>
        <v>809.53567700143071</v>
      </c>
      <c r="F268" s="712">
        <f t="shared" si="78"/>
        <v>451.35279895210931</v>
      </c>
      <c r="G268" s="712">
        <f t="shared" si="79"/>
        <v>332.16143370485361</v>
      </c>
      <c r="H268" s="719">
        <f t="shared" si="80"/>
        <v>299.22854685842043</v>
      </c>
      <c r="I268" s="712">
        <f t="shared" si="81"/>
        <v>298.99855226392856</v>
      </c>
      <c r="J268" s="712">
        <f t="shared" si="82"/>
        <v>298.84216124861189</v>
      </c>
      <c r="K268" s="712">
        <f t="shared" si="83"/>
        <v>298.75142106471094</v>
      </c>
      <c r="L268" s="712">
        <f t="shared" si="84"/>
        <v>298.72161222645798</v>
      </c>
      <c r="N268" s="582">
        <v>194</v>
      </c>
      <c r="O268" s="712">
        <f t="shared" si="85"/>
        <v>2.8235276387180748</v>
      </c>
      <c r="P268" s="712">
        <f t="shared" si="86"/>
        <v>802.54532124719367</v>
      </c>
      <c r="Q268" s="712">
        <f t="shared" si="87"/>
        <v>774.58060352247196</v>
      </c>
      <c r="R268" s="712">
        <f t="shared" si="88"/>
        <v>754.40148093692471</v>
      </c>
      <c r="S268" s="712">
        <f t="shared" si="89"/>
        <v>742.18997888600416</v>
      </c>
      <c r="T268" s="712">
        <f t="shared" si="90"/>
        <v>738.05539853267612</v>
      </c>
    </row>
    <row r="269" spans="2:20">
      <c r="B269" s="582">
        <v>195</v>
      </c>
      <c r="C269" s="712">
        <f t="shared" si="75"/>
        <v>2.8380819048970336</v>
      </c>
      <c r="D269" s="712">
        <f t="shared" si="76"/>
        <v>1514.8021348884802</v>
      </c>
      <c r="E269" s="712">
        <f t="shared" si="77"/>
        <v>811.09992528198575</v>
      </c>
      <c r="F269" s="712">
        <f t="shared" si="78"/>
        <v>452.43063970655083</v>
      </c>
      <c r="G269" s="712">
        <f t="shared" si="79"/>
        <v>332.55045548368776</v>
      </c>
      <c r="H269" s="719">
        <f t="shared" si="80"/>
        <v>299.24899771724864</v>
      </c>
      <c r="I269" s="712">
        <f t="shared" si="81"/>
        <v>299.01627673614428</v>
      </c>
      <c r="J269" s="712">
        <f t="shared" si="82"/>
        <v>298.85797062025392</v>
      </c>
      <c r="K269" s="712">
        <f t="shared" si="83"/>
        <v>298.76609393734986</v>
      </c>
      <c r="L269" s="712">
        <f t="shared" si="84"/>
        <v>298.7359068919194</v>
      </c>
      <c r="N269" s="582">
        <v>195</v>
      </c>
      <c r="O269" s="712">
        <f t="shared" si="85"/>
        <v>2.8380819048970336</v>
      </c>
      <c r="P269" s="712">
        <f t="shared" si="86"/>
        <v>804.35922366227521</v>
      </c>
      <c r="Q269" s="712">
        <f t="shared" si="87"/>
        <v>776.45545208654517</v>
      </c>
      <c r="R269" s="712">
        <f t="shared" si="88"/>
        <v>756.3201630224163</v>
      </c>
      <c r="S269" s="712">
        <f t="shared" si="89"/>
        <v>744.13498177610677</v>
      </c>
      <c r="T269" s="712">
        <f t="shared" si="90"/>
        <v>740.00896926817768</v>
      </c>
    </row>
    <row r="270" spans="2:20">
      <c r="B270" s="582">
        <v>196</v>
      </c>
      <c r="C270" s="712">
        <f t="shared" si="75"/>
        <v>2.8526361710759929</v>
      </c>
      <c r="D270" s="712">
        <f t="shared" si="76"/>
        <v>1515.0408905557758</v>
      </c>
      <c r="E270" s="712">
        <f t="shared" si="77"/>
        <v>812.65600793439694</v>
      </c>
      <c r="F270" s="712">
        <f t="shared" si="78"/>
        <v>453.50756759464463</v>
      </c>
      <c r="G270" s="712">
        <f t="shared" si="79"/>
        <v>332.94092156655518</v>
      </c>
      <c r="H270" s="719">
        <f t="shared" si="80"/>
        <v>299.2696544051077</v>
      </c>
      <c r="I270" s="712">
        <f t="shared" si="81"/>
        <v>299.03419657408836</v>
      </c>
      <c r="J270" s="712">
        <f t="shared" si="82"/>
        <v>298.87396748688008</v>
      </c>
      <c r="K270" s="712">
        <f t="shared" si="83"/>
        <v>298.7809494141847</v>
      </c>
      <c r="L270" s="712">
        <f t="shared" si="84"/>
        <v>298.7503824840054</v>
      </c>
      <c r="N270" s="582">
        <v>196</v>
      </c>
      <c r="O270" s="712">
        <f t="shared" si="85"/>
        <v>2.8526361710759929</v>
      </c>
      <c r="P270" s="712">
        <f t="shared" si="86"/>
        <v>806.1691391456028</v>
      </c>
      <c r="Q270" s="712">
        <f t="shared" si="87"/>
        <v>778.32617976009431</v>
      </c>
      <c r="R270" s="712">
        <f t="shared" si="88"/>
        <v>758.23462787192636</v>
      </c>
      <c r="S270" s="712">
        <f t="shared" si="89"/>
        <v>746.07570957747271</v>
      </c>
      <c r="T270" s="712">
        <f t="shared" si="90"/>
        <v>741.95824608294026</v>
      </c>
    </row>
    <row r="271" spans="2:20">
      <c r="B271" s="582">
        <v>197</v>
      </c>
      <c r="C271" s="712">
        <f t="shared" si="75"/>
        <v>2.8671904372549522</v>
      </c>
      <c r="D271" s="712">
        <f t="shared" si="76"/>
        <v>1515.2783363338092</v>
      </c>
      <c r="E271" s="712">
        <f t="shared" si="77"/>
        <v>814.20398853656604</v>
      </c>
      <c r="F271" s="712">
        <f t="shared" si="78"/>
        <v>454.5835605374981</v>
      </c>
      <c r="G271" s="712">
        <f t="shared" si="79"/>
        <v>333.33281573726026</v>
      </c>
      <c r="H271" s="719">
        <f t="shared" si="80"/>
        <v>299.29051741668559</v>
      </c>
      <c r="I271" s="712">
        <f t="shared" si="81"/>
        <v>299.05231240207451</v>
      </c>
      <c r="J271" s="712">
        <f t="shared" si="82"/>
        <v>298.89015256609326</v>
      </c>
      <c r="K271" s="712">
        <f t="shared" si="83"/>
        <v>298.79598826899002</v>
      </c>
      <c r="L271" s="712">
        <f t="shared" si="84"/>
        <v>298.76503979515701</v>
      </c>
      <c r="N271" s="582">
        <v>197</v>
      </c>
      <c r="O271" s="712">
        <f t="shared" si="85"/>
        <v>2.8671904372549522</v>
      </c>
      <c r="P271" s="712">
        <f t="shared" si="86"/>
        <v>807.97507646039594</v>
      </c>
      <c r="Q271" s="712">
        <f t="shared" si="87"/>
        <v>780.19279560077825</v>
      </c>
      <c r="R271" s="712">
        <f t="shared" si="88"/>
        <v>760.1448847548794</v>
      </c>
      <c r="S271" s="712">
        <f t="shared" si="89"/>
        <v>748.01217168668666</v>
      </c>
      <c r="T271" s="712">
        <f t="shared" si="90"/>
        <v>743.90323841494057</v>
      </c>
    </row>
    <row r="272" spans="2:20">
      <c r="B272" s="582">
        <v>198</v>
      </c>
      <c r="C272" s="712">
        <f t="shared" si="75"/>
        <v>2.8817447034339114</v>
      </c>
      <c r="D272" s="712">
        <f t="shared" si="76"/>
        <v>1515.5144833337217</v>
      </c>
      <c r="E272" s="712">
        <f t="shared" si="77"/>
        <v>815.74393004414208</v>
      </c>
      <c r="F272" s="712">
        <f t="shared" si="78"/>
        <v>455.65859686896738</v>
      </c>
      <c r="G272" s="712">
        <f t="shared" si="79"/>
        <v>333.72612182853203</v>
      </c>
      <c r="H272" s="719">
        <f t="shared" si="80"/>
        <v>299.31158723824757</v>
      </c>
      <c r="I272" s="712">
        <f t="shared" si="81"/>
        <v>299.07062483566631</v>
      </c>
      <c r="J272" s="712">
        <f t="shared" si="82"/>
        <v>298.90652656655823</v>
      </c>
      <c r="K272" s="712">
        <f t="shared" si="83"/>
        <v>298.81121126650868</v>
      </c>
      <c r="L272" s="712">
        <f t="shared" si="84"/>
        <v>298.77987960875737</v>
      </c>
      <c r="N272" s="582">
        <v>198</v>
      </c>
      <c r="O272" s="712">
        <f t="shared" si="85"/>
        <v>2.8817447034339114</v>
      </c>
      <c r="P272" s="712">
        <f t="shared" si="86"/>
        <v>809.77704435061253</v>
      </c>
      <c r="Q272" s="712">
        <f t="shared" si="87"/>
        <v>782.05530864634727</v>
      </c>
      <c r="R272" s="712">
        <f t="shared" si="88"/>
        <v>762.05094292032629</v>
      </c>
      <c r="S272" s="712">
        <f t="shared" si="89"/>
        <v>749.94437747967913</v>
      </c>
      <c r="T272" s="712">
        <f t="shared" si="90"/>
        <v>745.84395568141088</v>
      </c>
    </row>
    <row r="273" spans="2:20">
      <c r="B273" s="582">
        <v>199</v>
      </c>
      <c r="C273" s="712">
        <f t="shared" si="75"/>
        <v>2.8962989696128703</v>
      </c>
      <c r="D273" s="712">
        <f t="shared" si="76"/>
        <v>1515.7493425203593</v>
      </c>
      <c r="E273" s="712">
        <f t="shared" si="77"/>
        <v>817.27589479731716</v>
      </c>
      <c r="F273" s="712">
        <f t="shared" si="78"/>
        <v>456.73265532934857</v>
      </c>
      <c r="G273" s="712">
        <f t="shared" si="79"/>
        <v>334.12082372340683</v>
      </c>
      <c r="H273" s="719">
        <f t="shared" si="80"/>
        <v>299.33286434768252</v>
      </c>
      <c r="I273" s="712">
        <f t="shared" si="81"/>
        <v>299.08913448171069</v>
      </c>
      <c r="J273" s="712">
        <f t="shared" si="82"/>
        <v>298.9230901880241</v>
      </c>
      <c r="K273" s="712">
        <f t="shared" si="83"/>
        <v>298.82661916246821</v>
      </c>
      <c r="L273" s="712">
        <f t="shared" si="84"/>
        <v>298.79490269914481</v>
      </c>
      <c r="N273" s="582">
        <v>199</v>
      </c>
      <c r="O273" s="712">
        <f t="shared" si="85"/>
        <v>2.8962989696128703</v>
      </c>
      <c r="P273" s="712">
        <f t="shared" si="86"/>
        <v>811.57505154099147</v>
      </c>
      <c r="Q273" s="712">
        <f t="shared" si="87"/>
        <v>783.91372791468689</v>
      </c>
      <c r="R273" s="712">
        <f t="shared" si="88"/>
        <v>763.95281159698857</v>
      </c>
      <c r="S273" s="712">
        <f t="shared" si="89"/>
        <v>751.87233631177287</v>
      </c>
      <c r="T273" s="712">
        <f t="shared" si="90"/>
        <v>747.78040727888458</v>
      </c>
    </row>
    <row r="274" spans="2:20">
      <c r="B274" s="582">
        <v>200</v>
      </c>
      <c r="C274" s="712">
        <f t="shared" si="75"/>
        <v>2.9108532357918295</v>
      </c>
      <c r="D274" s="712">
        <f t="shared" si="76"/>
        <v>1515.982924716124</v>
      </c>
      <c r="E274" s="712">
        <f t="shared" si="77"/>
        <v>818.79994452755125</v>
      </c>
      <c r="F274" s="712">
        <f t="shared" si="78"/>
        <v>457.80571505916305</v>
      </c>
      <c r="G274" s="712">
        <f t="shared" si="79"/>
        <v>334.51690535656923</v>
      </c>
      <c r="H274" s="719">
        <f t="shared" si="80"/>
        <v>299.35434921455027</v>
      </c>
      <c r="I274" s="712">
        <f t="shared" si="81"/>
        <v>299.10784193837196</v>
      </c>
      <c r="J274" s="712">
        <f t="shared" si="82"/>
        <v>298.93984412134853</v>
      </c>
      <c r="K274" s="712">
        <f t="shared" si="83"/>
        <v>298.84221270359751</v>
      </c>
      <c r="L274" s="712">
        <f t="shared" si="84"/>
        <v>298.81010983162793</v>
      </c>
      <c r="N274" s="582">
        <v>200</v>
      </c>
      <c r="O274" s="712">
        <f t="shared" si="85"/>
        <v>2.9108532357918295</v>
      </c>
      <c r="P274" s="712">
        <f t="shared" si="86"/>
        <v>813.36910673709474</v>
      </c>
      <c r="Q274" s="712">
        <f t="shared" si="87"/>
        <v>785.76806240386111</v>
      </c>
      <c r="R274" s="712">
        <f t="shared" si="88"/>
        <v>765.85049999330295</v>
      </c>
      <c r="S274" s="712">
        <f t="shared" si="89"/>
        <v>753.7960575177276</v>
      </c>
      <c r="T274" s="712">
        <f t="shared" si="90"/>
        <v>749.71260258324162</v>
      </c>
    </row>
    <row r="275" spans="2:20">
      <c r="B275" s="582">
        <v>201</v>
      </c>
      <c r="C275" s="712">
        <f t="shared" si="75"/>
        <v>2.9254075019707888</v>
      </c>
      <c r="D275" s="712">
        <f t="shared" si="76"/>
        <v>1516.2152406046387</v>
      </c>
      <c r="E275" s="712">
        <f t="shared" si="77"/>
        <v>820.31614036422559</v>
      </c>
      <c r="F275" s="712">
        <f t="shared" si="78"/>
        <v>458.87775559303503</v>
      </c>
      <c r="G275" s="712">
        <f t="shared" si="79"/>
        <v>334.91435071565405</v>
      </c>
      <c r="H275" s="719">
        <f t="shared" si="80"/>
        <v>299.37604230012846</v>
      </c>
      <c r="I275" s="712">
        <f t="shared" si="81"/>
        <v>299.12674779516664</v>
      </c>
      <c r="J275" s="712">
        <f t="shared" si="82"/>
        <v>298.9567890485219</v>
      </c>
      <c r="K275" s="712">
        <f t="shared" si="83"/>
        <v>298.85799262764544</v>
      </c>
      <c r="L275" s="712">
        <f t="shared" si="84"/>
        <v>298.8255017625014</v>
      </c>
      <c r="N275" s="582">
        <v>201</v>
      </c>
      <c r="O275" s="712">
        <f t="shared" si="85"/>
        <v>2.9254075019707888</v>
      </c>
      <c r="P275" s="712">
        <f t="shared" si="86"/>
        <v>815.15921862534958</v>
      </c>
      <c r="Q275" s="712">
        <f t="shared" si="87"/>
        <v>787.61832109215675</v>
      </c>
      <c r="R275" s="712">
        <f t="shared" si="88"/>
        <v>767.74401729746637</v>
      </c>
      <c r="S275" s="712">
        <f t="shared" si="89"/>
        <v>755.71555041178544</v>
      </c>
      <c r="T275" s="712">
        <f t="shared" si="90"/>
        <v>751.6405509497539</v>
      </c>
    </row>
    <row r="276" spans="2:20">
      <c r="B276" s="582">
        <v>202</v>
      </c>
      <c r="C276" s="712">
        <f t="shared" si="75"/>
        <v>2.9399617681497476</v>
      </c>
      <c r="D276" s="712">
        <f t="shared" si="76"/>
        <v>1516.4463007342358</v>
      </c>
      <c r="E276" s="712">
        <f t="shared" si="77"/>
        <v>821.82454284122468</v>
      </c>
      <c r="F276" s="712">
        <f t="shared" si="78"/>
        <v>459.9487568536602</v>
      </c>
      <c r="G276" s="712">
        <f t="shared" si="79"/>
        <v>335.31314384250845</v>
      </c>
      <c r="H276" s="719">
        <f t="shared" si="80"/>
        <v>299.39794405745999</v>
      </c>
      <c r="I276" s="712">
        <f t="shared" si="81"/>
        <v>299.14585263299875</v>
      </c>
      <c r="J276" s="712">
        <f t="shared" si="82"/>
        <v>298.9739256426933</v>
      </c>
      <c r="K276" s="712">
        <f t="shared" si="83"/>
        <v>298.87395966339966</v>
      </c>
      <c r="L276" s="712">
        <f t="shared" si="84"/>
        <v>298.84107923906311</v>
      </c>
      <c r="N276" s="582">
        <v>202</v>
      </c>
      <c r="O276" s="712">
        <f t="shared" si="85"/>
        <v>2.9399617681497476</v>
      </c>
      <c r="P276" s="712">
        <f t="shared" si="86"/>
        <v>816.94539587309066</v>
      </c>
      <c r="Q276" s="712">
        <f t="shared" si="87"/>
        <v>789.46451293812618</v>
      </c>
      <c r="R276" s="712">
        <f t="shared" si="88"/>
        <v>769.63337267748022</v>
      </c>
      <c r="S276" s="712">
        <f t="shared" si="89"/>
        <v>757.63082428771577</v>
      </c>
      <c r="T276" s="712">
        <f t="shared" si="90"/>
        <v>753.56426171313024</v>
      </c>
    </row>
    <row r="277" spans="2:20">
      <c r="B277" s="582">
        <v>203</v>
      </c>
      <c r="C277" s="712">
        <f t="shared" si="75"/>
        <v>2.9545160343287069</v>
      </c>
      <c r="D277" s="712">
        <f t="shared" si="76"/>
        <v>1516.6761155212819</v>
      </c>
      <c r="E277" s="712">
        <f t="shared" si="77"/>
        <v>823.32521190344767</v>
      </c>
      <c r="F277" s="712">
        <f t="shared" si="78"/>
        <v>461.01869914586422</v>
      </c>
      <c r="G277" s="712">
        <f t="shared" si="79"/>
        <v>335.7132688344164</v>
      </c>
      <c r="H277" s="719">
        <f t="shared" si="80"/>
        <v>299.42005493140078</v>
      </c>
      <c r="I277" s="712">
        <f t="shared" si="81"/>
        <v>299.16515702419559</v>
      </c>
      <c r="J277" s="712">
        <f t="shared" si="82"/>
        <v>298.9912545681965</v>
      </c>
      <c r="K277" s="712">
        <f t="shared" si="83"/>
        <v>298.89011453070691</v>
      </c>
      <c r="L277" s="712">
        <f t="shared" si="84"/>
        <v>298.85684299963179</v>
      </c>
      <c r="N277" s="582">
        <v>203</v>
      </c>
      <c r="O277" s="712">
        <f t="shared" si="85"/>
        <v>2.9545160343287069</v>
      </c>
      <c r="P277" s="712">
        <f t="shared" si="86"/>
        <v>818.72764712860214</v>
      </c>
      <c r="Q277" s="712">
        <f t="shared" si="87"/>
        <v>791.30664688063121</v>
      </c>
      <c r="R277" s="712">
        <f t="shared" si="88"/>
        <v>771.51857528119456</v>
      </c>
      <c r="S277" s="712">
        <f t="shared" si="89"/>
        <v>759.54188841886082</v>
      </c>
      <c r="T277" s="712">
        <f t="shared" si="90"/>
        <v>755.48374418756237</v>
      </c>
    </row>
    <row r="278" spans="2:20">
      <c r="B278" s="582">
        <v>204</v>
      </c>
      <c r="C278" s="712">
        <f t="shared" si="75"/>
        <v>2.9690703005076662</v>
      </c>
      <c r="D278" s="712">
        <f t="shared" si="76"/>
        <v>1516.904695253347</v>
      </c>
      <c r="E278" s="712">
        <f t="shared" si="77"/>
        <v>824.81820691324936</v>
      </c>
      <c r="F278" s="712">
        <f t="shared" si="78"/>
        <v>462.08756315074947</v>
      </c>
      <c r="G278" s="712">
        <f t="shared" si="79"/>
        <v>336.11470984528461</v>
      </c>
      <c r="H278" s="719">
        <f t="shared" si="80"/>
        <v>299.44237535866728</v>
      </c>
      <c r="I278" s="712">
        <f t="shared" si="81"/>
        <v>299.18466153254411</v>
      </c>
      <c r="J278" s="712">
        <f t="shared" si="82"/>
        <v>299.0087764805773</v>
      </c>
      <c r="K278" s="712">
        <f t="shared" si="83"/>
        <v>298.90645794049414</v>
      </c>
      <c r="L278" s="712">
        <f t="shared" si="84"/>
        <v>298.87279377356663</v>
      </c>
      <c r="N278" s="582">
        <v>204</v>
      </c>
      <c r="O278" s="712">
        <f t="shared" si="85"/>
        <v>2.9690703005076662</v>
      </c>
      <c r="P278" s="712">
        <f t="shared" si="86"/>
        <v>820.50598102115907</v>
      </c>
      <c r="Q278" s="712">
        <f t="shared" si="87"/>
        <v>793.14473183888595</v>
      </c>
      <c r="R278" s="712">
        <f t="shared" si="88"/>
        <v>773.39963423635277</v>
      </c>
      <c r="S278" s="712">
        <f t="shared" si="89"/>
        <v>761.44875205817959</v>
      </c>
      <c r="T278" s="712">
        <f t="shared" si="90"/>
        <v>757.39900766676931</v>
      </c>
    </row>
    <row r="279" spans="2:20">
      <c r="B279" s="582">
        <v>205</v>
      </c>
      <c r="C279" s="712">
        <f t="shared" si="75"/>
        <v>2.9836245666866255</v>
      </c>
      <c r="D279" s="712">
        <f t="shared" si="76"/>
        <v>1517.1320500922282</v>
      </c>
      <c r="E279" s="712">
        <f t="shared" si="77"/>
        <v>826.30358665681058</v>
      </c>
      <c r="F279" s="712">
        <f t="shared" si="78"/>
        <v>463.15532991992956</v>
      </c>
      <c r="G279" s="712">
        <f t="shared" si="79"/>
        <v>336.51745108679245</v>
      </c>
      <c r="H279" s="719">
        <f t="shared" si="80"/>
        <v>299.46490576788466</v>
      </c>
      <c r="I279" s="712">
        <f t="shared" si="81"/>
        <v>299.20436671332794</v>
      </c>
      <c r="J279" s="712">
        <f t="shared" si="82"/>
        <v>299.02649202662144</v>
      </c>
      <c r="K279" s="712">
        <f t="shared" si="83"/>
        <v>298.92299059479058</v>
      </c>
      <c r="L279" s="712">
        <f t="shared" si="84"/>
        <v>298.88893228128677</v>
      </c>
      <c r="N279" s="582">
        <v>205</v>
      </c>
      <c r="O279" s="712">
        <f t="shared" si="85"/>
        <v>2.9836245666866255</v>
      </c>
      <c r="P279" s="712">
        <f t="shared" si="86"/>
        <v>822.28040616106966</v>
      </c>
      <c r="Q279" s="712">
        <f t="shared" si="87"/>
        <v>794.97877671250023</v>
      </c>
      <c r="R279" s="712">
        <f t="shared" si="88"/>
        <v>775.27655865063571</v>
      </c>
      <c r="S279" s="712">
        <f t="shared" si="89"/>
        <v>763.35142443829352</v>
      </c>
      <c r="T279" s="712">
        <f t="shared" si="90"/>
        <v>759.3100614240426</v>
      </c>
    </row>
    <row r="280" spans="2:20">
      <c r="B280" s="582">
        <v>206</v>
      </c>
      <c r="C280" s="712">
        <f t="shared" si="75"/>
        <v>2.9981788328655843</v>
      </c>
      <c r="D280" s="712">
        <f t="shared" si="76"/>
        <v>1517.3581900768363</v>
      </c>
      <c r="E280" s="712">
        <f t="shared" si="77"/>
        <v>827.78140935043916</v>
      </c>
      <c r="F280" s="712">
        <f t="shared" si="78"/>
        <v>464.22198086984906</v>
      </c>
      <c r="G280" s="712">
        <f t="shared" si="79"/>
        <v>336.92147682950508</v>
      </c>
      <c r="H280" s="719">
        <f t="shared" si="80"/>
        <v>299.48764657963494</v>
      </c>
      <c r="I280" s="712">
        <f t="shared" si="81"/>
        <v>299.22427311336463</v>
      </c>
      <c r="J280" s="712">
        <f t="shared" si="82"/>
        <v>299.04440184438317</v>
      </c>
      <c r="K280" s="712">
        <f t="shared" si="83"/>
        <v>298.93971318675079</v>
      </c>
      <c r="L280" s="712">
        <f t="shared" si="84"/>
        <v>298.90525923429271</v>
      </c>
      <c r="N280" s="582">
        <v>206</v>
      </c>
      <c r="O280" s="712">
        <f t="shared" si="85"/>
        <v>2.9981788328655843</v>
      </c>
      <c r="P280" s="712">
        <f t="shared" si="86"/>
        <v>824.05093113971679</v>
      </c>
      <c r="Q280" s="712">
        <f t="shared" si="87"/>
        <v>796.80879038152273</v>
      </c>
      <c r="R280" s="712">
        <f t="shared" si="88"/>
        <v>777.14935761170523</v>
      </c>
      <c r="S280" s="712">
        <f t="shared" si="89"/>
        <v>765.24991477153094</v>
      </c>
      <c r="T280" s="712">
        <f t="shared" si="90"/>
        <v>761.21691471229121</v>
      </c>
    </row>
    <row r="281" spans="2:20">
      <c r="B281" s="582">
        <v>207</v>
      </c>
      <c r="C281" s="712">
        <f t="shared" si="75"/>
        <v>3.0127330990445436</v>
      </c>
      <c r="D281" s="712">
        <f t="shared" si="76"/>
        <v>1517.5831251259542</v>
      </c>
      <c r="E281" s="712">
        <f t="shared" si="77"/>
        <v>829.25173264680109</v>
      </c>
      <c r="F281" s="712">
        <f t="shared" si="78"/>
        <v>465.28749777618845</v>
      </c>
      <c r="G281" s="712">
        <f t="shared" si="79"/>
        <v>337.32677140395174</v>
      </c>
      <c r="H281" s="719">
        <f t="shared" si="80"/>
        <v>299.51059820650516</v>
      </c>
      <c r="I281" s="712">
        <f t="shared" si="81"/>
        <v>299.24438127104372</v>
      </c>
      <c r="J281" s="712">
        <f t="shared" si="82"/>
        <v>299.0625065632147</v>
      </c>
      <c r="K281" s="712">
        <f t="shared" si="83"/>
        <v>298.9566264006786</v>
      </c>
      <c r="L281" s="712">
        <f t="shared" si="84"/>
        <v>298.92177533518822</v>
      </c>
      <c r="N281" s="582">
        <v>207</v>
      </c>
      <c r="O281" s="712">
        <f t="shared" si="85"/>
        <v>3.0127330990445436</v>
      </c>
      <c r="P281" s="712">
        <f t="shared" si="86"/>
        <v>825.81756452959939</v>
      </c>
      <c r="Q281" s="712">
        <f t="shared" si="87"/>
        <v>798.63478170648409</v>
      </c>
      <c r="R281" s="712">
        <f t="shared" si="88"/>
        <v>779.01804018724908</v>
      </c>
      <c r="S281" s="712">
        <f t="shared" si="89"/>
        <v>767.14423224997131</v>
      </c>
      <c r="T281" s="712">
        <f t="shared" si="90"/>
        <v>763.11957676408667</v>
      </c>
    </row>
    <row r="282" spans="2:20">
      <c r="B282" s="582">
        <v>208</v>
      </c>
      <c r="C282" s="712">
        <f t="shared" si="75"/>
        <v>3.0272873652235028</v>
      </c>
      <c r="D282" s="712">
        <f t="shared" si="76"/>
        <v>1517.8068650408736</v>
      </c>
      <c r="E282" s="712">
        <f t="shared" si="77"/>
        <v>830.71461364108313</v>
      </c>
      <c r="F282" s="712">
        <f t="shared" si="78"/>
        <v>466.35186276835208</v>
      </c>
      <c r="G282" s="712">
        <f t="shared" si="79"/>
        <v>337.73331920166868</v>
      </c>
      <c r="H282" s="719">
        <f t="shared" si="80"/>
        <v>299.53376105313606</v>
      </c>
      <c r="I282" s="712">
        <f t="shared" si="81"/>
        <v>299.26469171636495</v>
      </c>
      <c r="J282" s="712">
        <f t="shared" si="82"/>
        <v>299.08080680379658</v>
      </c>
      <c r="K282" s="712">
        <f t="shared" si="83"/>
        <v>298.97373091205162</v>
      </c>
      <c r="L282" s="712">
        <f t="shared" si="84"/>
        <v>298.9384812777032</v>
      </c>
      <c r="N282" s="582">
        <v>208</v>
      </c>
      <c r="O282" s="712">
        <f t="shared" si="85"/>
        <v>3.0272873652235028</v>
      </c>
      <c r="P282" s="712">
        <f t="shared" si="86"/>
        <v>827.58031488437439</v>
      </c>
      <c r="Q282" s="712">
        <f t="shared" si="87"/>
        <v>800.45675952843931</v>
      </c>
      <c r="R282" s="712">
        <f t="shared" si="88"/>
        <v>780.88261542502414</v>
      </c>
      <c r="S282" s="712">
        <f t="shared" si="89"/>
        <v>769.03438604549035</v>
      </c>
      <c r="T282" s="712">
        <f t="shared" si="90"/>
        <v>765.01805679170695</v>
      </c>
    </row>
    <row r="283" spans="2:20">
      <c r="B283" s="582">
        <v>209</v>
      </c>
      <c r="C283" s="712">
        <f t="shared" si="75"/>
        <v>3.0418416314024617</v>
      </c>
      <c r="D283" s="712">
        <f t="shared" si="76"/>
        <v>1518.0294195079186</v>
      </c>
      <c r="E283" s="712">
        <f t="shared" si="77"/>
        <v>832.17010887708636</v>
      </c>
      <c r="F283" s="712">
        <f t="shared" si="78"/>
        <v>467.41505832403868</v>
      </c>
      <c r="G283" s="712">
        <f t="shared" si="79"/>
        <v>338.14110467620827</v>
      </c>
      <c r="H283" s="719">
        <f t="shared" si="80"/>
        <v>299.55713551627042</v>
      </c>
      <c r="I283" s="712">
        <f t="shared" si="81"/>
        <v>299.28520497097719</v>
      </c>
      <c r="J283" s="712">
        <f t="shared" si="82"/>
        <v>299.09930317816799</v>
      </c>
      <c r="K283" s="712">
        <f t="shared" si="83"/>
        <v>298.99102738754715</v>
      </c>
      <c r="L283" s="712">
        <f t="shared" si="84"/>
        <v>298.95537774671743</v>
      </c>
      <c r="N283" s="582">
        <v>209</v>
      </c>
      <c r="O283" s="712">
        <f t="shared" si="85"/>
        <v>3.0418416314024617</v>
      </c>
      <c r="P283" s="712">
        <f t="shared" si="86"/>
        <v>829.33919073889786</v>
      </c>
      <c r="Q283" s="712">
        <f t="shared" si="87"/>
        <v>802.27473266901097</v>
      </c>
      <c r="R283" s="712">
        <f t="shared" si="88"/>
        <v>782.74309235290059</v>
      </c>
      <c r="S283" s="712">
        <f t="shared" si="89"/>
        <v>770.92038530980403</v>
      </c>
      <c r="T283" s="712">
        <f t="shared" si="90"/>
        <v>766.91236398718183</v>
      </c>
    </row>
    <row r="284" spans="2:20">
      <c r="B284" s="582">
        <v>210</v>
      </c>
      <c r="C284" s="712">
        <f t="shared" si="75"/>
        <v>3.0563958975814209</v>
      </c>
      <c r="D284" s="712">
        <f t="shared" si="76"/>
        <v>1518.2507981008605</v>
      </c>
      <c r="E284" s="712">
        <f t="shared" si="77"/>
        <v>833.61827435325233</v>
      </c>
      <c r="F284" s="712">
        <f t="shared" si="78"/>
        <v>468.47706726389276</v>
      </c>
      <c r="G284" s="712">
        <f t="shared" si="79"/>
        <v>338.55011234411518</v>
      </c>
      <c r="H284" s="719">
        <f t="shared" si="80"/>
        <v>299.58072198480204</v>
      </c>
      <c r="I284" s="712">
        <f t="shared" si="81"/>
        <v>299.30592154821767</v>
      </c>
      <c r="J284" s="712">
        <f t="shared" si="82"/>
        <v>299.11799628975882</v>
      </c>
      <c r="K284" s="712">
        <f t="shared" si="83"/>
        <v>299.00851648506841</v>
      </c>
      <c r="L284" s="712">
        <f t="shared" si="84"/>
        <v>298.97246541828531</v>
      </c>
      <c r="N284" s="582">
        <v>210</v>
      </c>
      <c r="O284" s="712">
        <f t="shared" si="85"/>
        <v>3.0563958975814209</v>
      </c>
      <c r="P284" s="712">
        <f t="shared" si="86"/>
        <v>831.0942006092663</v>
      </c>
      <c r="Q284" s="712">
        <f t="shared" si="87"/>
        <v>804.08870993043206</v>
      </c>
      <c r="R284" s="712">
        <f t="shared" si="88"/>
        <v>784.59947997890538</v>
      </c>
      <c r="S284" s="712">
        <f t="shared" si="89"/>
        <v>772.80223917451292</v>
      </c>
      <c r="T284" s="712">
        <f t="shared" si="90"/>
        <v>768.80250752233724</v>
      </c>
    </row>
    <row r="285" spans="2:20">
      <c r="B285" s="582">
        <v>211</v>
      </c>
      <c r="C285" s="712">
        <f t="shared" si="75"/>
        <v>3.0709501637603802</v>
      </c>
      <c r="D285" s="712">
        <f t="shared" si="76"/>
        <v>1518.4710102832346</v>
      </c>
      <c r="E285" s="712">
        <f t="shared" si="77"/>
        <v>835.05916552862084</v>
      </c>
      <c r="F285" s="712">
        <f t="shared" si="78"/>
        <v>469.53787274623573</v>
      </c>
      <c r="G285" s="712">
        <f t="shared" si="79"/>
        <v>338.96032678586909</v>
      </c>
      <c r="H285" s="719">
        <f t="shared" si="80"/>
        <v>299.60452083982443</v>
      </c>
      <c r="I285" s="712">
        <f t="shared" si="81"/>
        <v>299.32684195315147</v>
      </c>
      <c r="J285" s="712">
        <f t="shared" si="82"/>
        <v>299.13688673342131</v>
      </c>
      <c r="K285" s="712">
        <f t="shared" si="83"/>
        <v>299.02619885377192</v>
      </c>
      <c r="L285" s="712">
        <f t="shared" si="84"/>
        <v>298.98974495966121</v>
      </c>
      <c r="N285" s="582">
        <v>211</v>
      </c>
      <c r="O285" s="712">
        <f t="shared" si="85"/>
        <v>3.0709501637603802</v>
      </c>
      <c r="P285" s="712">
        <f t="shared" si="86"/>
        <v>832.8453529928579</v>
      </c>
      <c r="Q285" s="712">
        <f t="shared" si="87"/>
        <v>805.8987000955882</v>
      </c>
      <c r="R285" s="712">
        <f t="shared" si="88"/>
        <v>786.45178729126576</v>
      </c>
      <c r="S285" s="712">
        <f t="shared" si="89"/>
        <v>774.67995675114651</v>
      </c>
      <c r="T285" s="712">
        <f t="shared" si="90"/>
        <v>770.68849654883945</v>
      </c>
    </row>
    <row r="286" spans="2:20">
      <c r="B286" s="582">
        <v>212</v>
      </c>
      <c r="C286" s="712">
        <f t="shared" si="75"/>
        <v>3.0855044299393395</v>
      </c>
      <c r="D286" s="712">
        <f t="shared" si="76"/>
        <v>1518.6900654105586</v>
      </c>
      <c r="E286" s="712">
        <f t="shared" si="77"/>
        <v>836.49283732872095</v>
      </c>
      <c r="F286" s="712">
        <f t="shared" si="78"/>
        <v>470.59745826187572</v>
      </c>
      <c r="G286" s="712">
        <f t="shared" si="79"/>
        <v>339.37173264679581</v>
      </c>
      <c r="H286" s="719">
        <f t="shared" si="80"/>
        <v>299.62853245467994</v>
      </c>
      <c r="I286" s="712">
        <f t="shared" si="81"/>
        <v>299.3479666826118</v>
      </c>
      <c r="J286" s="712">
        <f t="shared" si="82"/>
        <v>299.15597509546325</v>
      </c>
      <c r="K286" s="712">
        <f t="shared" si="83"/>
        <v>299.04407513409535</v>
      </c>
      <c r="L286" s="712">
        <f t="shared" si="84"/>
        <v>299.00721702932611</v>
      </c>
      <c r="N286" s="582">
        <v>212</v>
      </c>
      <c r="O286" s="712">
        <f t="shared" si="85"/>
        <v>3.0855044299393395</v>
      </c>
      <c r="P286" s="712">
        <f t="shared" si="86"/>
        <v>834.59265636837404</v>
      </c>
      <c r="Q286" s="712">
        <f t="shared" si="87"/>
        <v>807.70471192806008</v>
      </c>
      <c r="R286" s="712">
        <f t="shared" si="88"/>
        <v>788.30002325845362</v>
      </c>
      <c r="S286" s="712">
        <f t="shared" si="89"/>
        <v>776.55354713120721</v>
      </c>
      <c r="T286" s="712">
        <f t="shared" si="90"/>
        <v>772.57034019823936</v>
      </c>
    </row>
    <row r="287" spans="2:20">
      <c r="B287" s="582">
        <v>213</v>
      </c>
      <c r="C287" s="712">
        <f t="shared" si="75"/>
        <v>3.1000586961182983</v>
      </c>
      <c r="D287" s="712">
        <f t="shared" si="76"/>
        <v>1518.9079727324636</v>
      </c>
      <c r="E287" s="712">
        <f t="shared" si="77"/>
        <v>837.91934415139599</v>
      </c>
      <c r="F287" s="712">
        <f t="shared" si="78"/>
        <v>471.65580762899509</v>
      </c>
      <c r="G287" s="712">
        <f t="shared" si="79"/>
        <v>339.78431463794703</v>
      </c>
      <c r="H287" s="719">
        <f t="shared" si="80"/>
        <v>299.65275719500858</v>
      </c>
      <c r="I287" s="712">
        <f t="shared" si="81"/>
        <v>299.36929622524042</v>
      </c>
      <c r="J287" s="712">
        <f t="shared" si="82"/>
        <v>299.17526195368089</v>
      </c>
      <c r="K287" s="712">
        <f t="shared" si="83"/>
        <v>299.06214595778636</v>
      </c>
      <c r="L287" s="712">
        <f t="shared" si="84"/>
        <v>299.02488227701457</v>
      </c>
      <c r="N287" s="582">
        <v>213</v>
      </c>
      <c r="O287" s="712">
        <f t="shared" si="85"/>
        <v>3.1000586961182983</v>
      </c>
      <c r="P287" s="712">
        <f t="shared" si="86"/>
        <v>836.33611919587963</v>
      </c>
      <c r="Q287" s="712">
        <f t="shared" si="87"/>
        <v>809.50675417216667</v>
      </c>
      <c r="R287" s="712">
        <f t="shared" si="88"/>
        <v>790.14419682922744</v>
      </c>
      <c r="S287" s="712">
        <f t="shared" si="89"/>
        <v>778.42301938621449</v>
      </c>
      <c r="T287" s="712">
        <f t="shared" si="90"/>
        <v>774.44804758201701</v>
      </c>
    </row>
    <row r="288" spans="2:20">
      <c r="B288" s="582">
        <v>214</v>
      </c>
      <c r="C288" s="712">
        <f t="shared" si="75"/>
        <v>3.1146129622972576</v>
      </c>
      <c r="D288" s="712">
        <f t="shared" si="76"/>
        <v>1519.1247413947401</v>
      </c>
      <c r="E288" s="712">
        <f t="shared" si="77"/>
        <v>839.33873987256175</v>
      </c>
      <c r="F288" s="712">
        <f t="shared" si="78"/>
        <v>472.71290498811413</v>
      </c>
      <c r="G288" s="712">
        <f t="shared" si="79"/>
        <v>340.19805753694902</v>
      </c>
      <c r="H288" s="719">
        <f t="shared" si="80"/>
        <v>299.6771954187974</v>
      </c>
      <c r="I288" s="712">
        <f t="shared" si="81"/>
        <v>299.39083106152839</v>
      </c>
      <c r="J288" s="712">
        <f t="shared" si="82"/>
        <v>299.1947478773933</v>
      </c>
      <c r="K288" s="712">
        <f t="shared" si="83"/>
        <v>299.08041194793191</v>
      </c>
      <c r="L288" s="712">
        <f t="shared" si="84"/>
        <v>299.04274134374248</v>
      </c>
      <c r="N288" s="582">
        <v>214</v>
      </c>
      <c r="O288" s="712">
        <f t="shared" si="85"/>
        <v>3.1146129622972576</v>
      </c>
      <c r="P288" s="712">
        <f t="shared" si="86"/>
        <v>838.07574991684476</v>
      </c>
      <c r="Q288" s="712">
        <f t="shared" si="87"/>
        <v>811.3048355530068</v>
      </c>
      <c r="R288" s="712">
        <f t="shared" si="88"/>
        <v>791.98431693267707</v>
      </c>
      <c r="S288" s="712">
        <f t="shared" si="89"/>
        <v>780.28838256774884</v>
      </c>
      <c r="T288" s="712">
        <f t="shared" si="90"/>
        <v>776.3216277916257</v>
      </c>
    </row>
    <row r="289" spans="2:20">
      <c r="B289" s="582">
        <v>215</v>
      </c>
      <c r="C289" s="712">
        <f t="shared" si="75"/>
        <v>3.1291672284762169</v>
      </c>
      <c r="D289" s="712">
        <f t="shared" si="76"/>
        <v>1519.3403804413042</v>
      </c>
      <c r="E289" s="712">
        <f t="shared" si="77"/>
        <v>840.75107785189994</v>
      </c>
      <c r="F289" s="712">
        <f t="shared" si="78"/>
        <v>473.7687347971297</v>
      </c>
      <c r="G289" s="712">
        <f t="shared" si="79"/>
        <v>340.61294618882158</v>
      </c>
      <c r="H289" s="719">
        <f t="shared" si="80"/>
        <v>299.70184747642952</v>
      </c>
      <c r="I289" s="712">
        <f t="shared" si="81"/>
        <v>299.41257166385708</v>
      </c>
      <c r="J289" s="712">
        <f t="shared" si="82"/>
        <v>299.21443342747676</v>
      </c>
      <c r="K289" s="712">
        <f t="shared" si="83"/>
        <v>299.09887371898867</v>
      </c>
      <c r="L289" s="712">
        <f t="shared" si="84"/>
        <v>299.06079486183592</v>
      </c>
      <c r="N289" s="582">
        <v>215</v>
      </c>
      <c r="O289" s="712">
        <f t="shared" si="85"/>
        <v>3.1291672284762169</v>
      </c>
      <c r="P289" s="712">
        <f t="shared" si="86"/>
        <v>839.81155695418511</v>
      </c>
      <c r="Q289" s="712">
        <f t="shared" si="87"/>
        <v>813.09896477650182</v>
      </c>
      <c r="R289" s="712">
        <f t="shared" si="88"/>
        <v>793.82039247826606</v>
      </c>
      <c r="S289" s="712">
        <f t="shared" si="89"/>
        <v>782.14964570749521</v>
      </c>
      <c r="T289" s="712">
        <f t="shared" si="90"/>
        <v>778.19108989853544</v>
      </c>
    </row>
    <row r="290" spans="2:20">
      <c r="B290" s="582">
        <v>216</v>
      </c>
      <c r="C290" s="712">
        <f t="shared" si="75"/>
        <v>3.1437214946551757</v>
      </c>
      <c r="D290" s="712">
        <f t="shared" si="76"/>
        <v>1519.5548988160895</v>
      </c>
      <c r="E290" s="712">
        <f t="shared" si="77"/>
        <v>842.15641093848626</v>
      </c>
      <c r="F290" s="712">
        <f t="shared" si="78"/>
        <v>474.82328182642851</v>
      </c>
      <c r="G290" s="712">
        <f t="shared" si="79"/>
        <v>341.02896550676689</v>
      </c>
      <c r="H290" s="719">
        <f t="shared" si="80"/>
        <v>299.72671371073369</v>
      </c>
      <c r="I290" s="712">
        <f t="shared" si="81"/>
        <v>299.43451849654002</v>
      </c>
      <c r="J290" s="712">
        <f t="shared" si="82"/>
        <v>299.23431915639981</v>
      </c>
      <c r="K290" s="712">
        <f t="shared" si="83"/>
        <v>299.11753187681381</v>
      </c>
      <c r="L290" s="712">
        <f t="shared" si="84"/>
        <v>299.07904345496047</v>
      </c>
      <c r="N290" s="582">
        <v>216</v>
      </c>
      <c r="O290" s="712">
        <f t="shared" si="85"/>
        <v>3.1437214946551757</v>
      </c>
      <c r="P290" s="712">
        <f t="shared" si="86"/>
        <v>841.54354871230305</v>
      </c>
      <c r="Q290" s="712">
        <f t="shared" si="87"/>
        <v>814.8891505294373</v>
      </c>
      <c r="R290" s="712">
        <f t="shared" si="88"/>
        <v>795.65243235587513</v>
      </c>
      <c r="S290" s="712">
        <f t="shared" si="89"/>
        <v>784.00681781728758</v>
      </c>
      <c r="T290" s="712">
        <f t="shared" si="90"/>
        <v>780.05644295427749</v>
      </c>
    </row>
    <row r="291" spans="2:20">
      <c r="B291" s="582">
        <v>217</v>
      </c>
      <c r="C291" s="712">
        <f t="shared" si="75"/>
        <v>3.158275760834135</v>
      </c>
      <c r="D291" s="712">
        <f t="shared" si="76"/>
        <v>1519.7683053648673</v>
      </c>
      <c r="E291" s="712">
        <f t="shared" si="77"/>
        <v>843.55479147635424</v>
      </c>
      <c r="F291" s="712">
        <f t="shared" si="78"/>
        <v>475.87653115407306</v>
      </c>
      <c r="G291" s="712">
        <f t="shared" si="79"/>
        <v>341.4461004729302</v>
      </c>
      <c r="H291" s="719">
        <f t="shared" si="80"/>
        <v>299.75179445703338</v>
      </c>
      <c r="I291" s="712">
        <f t="shared" si="81"/>
        <v>299.45667201586468</v>
      </c>
      <c r="J291" s="712">
        <f t="shared" si="82"/>
        <v>299.25440560825876</v>
      </c>
      <c r="K291" s="712">
        <f t="shared" si="83"/>
        <v>299.13638701869633</v>
      </c>
      <c r="L291" s="712">
        <f t="shared" si="84"/>
        <v>299.09748773815136</v>
      </c>
      <c r="N291" s="582">
        <v>217</v>
      </c>
      <c r="O291" s="712">
        <f t="shared" si="85"/>
        <v>3.158275760834135</v>
      </c>
      <c r="P291" s="712">
        <f t="shared" si="86"/>
        <v>843.2717335771282</v>
      </c>
      <c r="Q291" s="712">
        <f t="shared" si="87"/>
        <v>816.67540147950547</v>
      </c>
      <c r="R291" s="712">
        <f t="shared" si="88"/>
        <v>797.48044543584524</v>
      </c>
      <c r="S291" s="712">
        <f t="shared" si="89"/>
        <v>785.85990788915137</v>
      </c>
      <c r="T291" s="712">
        <f t="shared" si="90"/>
        <v>781.91769599048814</v>
      </c>
    </row>
    <row r="292" spans="2:20">
      <c r="B292" s="582">
        <v>218</v>
      </c>
      <c r="C292" s="712">
        <f t="shared" si="75"/>
        <v>3.1728300270130942</v>
      </c>
      <c r="D292" s="712">
        <f t="shared" si="76"/>
        <v>1519.9806088370001</v>
      </c>
      <c r="E292" s="712">
        <f t="shared" si="77"/>
        <v>844.94627130999618</v>
      </c>
      <c r="F292" s="712">
        <f t="shared" si="78"/>
        <v>476.92846816105987</v>
      </c>
      <c r="G292" s="712">
        <f t="shared" si="79"/>
        <v>341.8643361391313</v>
      </c>
      <c r="H292" s="719">
        <f t="shared" si="80"/>
        <v>299.77709004319644</v>
      </c>
      <c r="I292" s="712">
        <f t="shared" si="81"/>
        <v>299.47903267013436</v>
      </c>
      <c r="J292" s="712">
        <f t="shared" si="82"/>
        <v>299.27469331881417</v>
      </c>
      <c r="K292" s="712">
        <f t="shared" si="83"/>
        <v>299.15543973338936</v>
      </c>
      <c r="L292" s="712">
        <f t="shared" si="84"/>
        <v>299.11612831784424</v>
      </c>
      <c r="N292" s="582">
        <v>218</v>
      </c>
      <c r="O292" s="712">
        <f t="shared" si="85"/>
        <v>3.1728300270130942</v>
      </c>
      <c r="P292" s="712">
        <f t="shared" si="86"/>
        <v>844.99611991615791</v>
      </c>
      <c r="Q292" s="712">
        <f t="shared" si="87"/>
        <v>818.45772627534734</v>
      </c>
      <c r="R292" s="712">
        <f t="shared" si="88"/>
        <v>799.30444056902047</v>
      </c>
      <c r="S292" s="712">
        <f t="shared" si="89"/>
        <v>787.7089248953481</v>
      </c>
      <c r="T292" s="712">
        <f t="shared" si="90"/>
        <v>783.77485801895193</v>
      </c>
    </row>
    <row r="293" spans="2:20">
      <c r="B293" s="582">
        <v>219</v>
      </c>
      <c r="C293" s="712">
        <f t="shared" si="75"/>
        <v>3.1873842931920535</v>
      </c>
      <c r="D293" s="712">
        <f t="shared" si="76"/>
        <v>1520.1918178871333</v>
      </c>
      <c r="E293" s="712">
        <f t="shared" si="77"/>
        <v>846.33090178979967</v>
      </c>
      <c r="F293" s="712">
        <f t="shared" si="78"/>
        <v>477.97907852664804</v>
      </c>
      <c r="G293" s="712">
        <f t="shared" si="79"/>
        <v>342.2836576275688</v>
      </c>
      <c r="H293" s="719">
        <f t="shared" si="80"/>
        <v>299.80260078968445</v>
      </c>
      <c r="I293" s="712">
        <f t="shared" si="81"/>
        <v>299.50160089971087</v>
      </c>
      <c r="J293" s="712">
        <f t="shared" si="82"/>
        <v>299.29518281552703</v>
      </c>
      <c r="K293" s="712">
        <f t="shared" si="83"/>
        <v>299.17469060114303</v>
      </c>
      <c r="L293" s="712">
        <f t="shared" si="84"/>
        <v>299.13496579190638</v>
      </c>
      <c r="N293" s="582">
        <v>219</v>
      </c>
      <c r="O293" s="712">
        <f t="shared" si="85"/>
        <v>3.1873842931920535</v>
      </c>
      <c r="P293" s="712">
        <f t="shared" si="86"/>
        <v>846.71671607849783</v>
      </c>
      <c r="Q293" s="712">
        <f t="shared" si="87"/>
        <v>820.23613354659415</v>
      </c>
      <c r="R293" s="712">
        <f t="shared" si="88"/>
        <v>801.12442658679083</v>
      </c>
      <c r="S293" s="712">
        <f t="shared" si="89"/>
        <v>789.55387778841839</v>
      </c>
      <c r="T293" s="712">
        <f t="shared" si="90"/>
        <v>785.62793803164584</v>
      </c>
    </row>
    <row r="294" spans="2:20">
      <c r="B294" s="582">
        <v>220</v>
      </c>
      <c r="C294" s="712">
        <f t="shared" si="75"/>
        <v>3.2019385593710123</v>
      </c>
      <c r="D294" s="712">
        <f t="shared" si="76"/>
        <v>1520.4019410768249</v>
      </c>
      <c r="E294" s="712">
        <f t="shared" si="77"/>
        <v>847.70873377742294</v>
      </c>
      <c r="F294" s="712">
        <f t="shared" si="78"/>
        <v>479.02834822375831</v>
      </c>
      <c r="G294" s="712">
        <f t="shared" si="79"/>
        <v>342.7040501314973</v>
      </c>
      <c r="H294" s="719">
        <f t="shared" si="80"/>
        <v>299.82832700960211</v>
      </c>
      <c r="I294" s="712">
        <f t="shared" si="81"/>
        <v>299.52437713705717</v>
      </c>
      <c r="J294" s="712">
        <f t="shared" si="82"/>
        <v>299.31587461759625</v>
      </c>
      <c r="K294" s="712">
        <f t="shared" si="83"/>
        <v>299.19414019373772</v>
      </c>
      <c r="L294" s="712">
        <f t="shared" si="84"/>
        <v>299.15400074966919</v>
      </c>
      <c r="N294" s="582">
        <v>220</v>
      </c>
      <c r="O294" s="712">
        <f t="shared" si="85"/>
        <v>3.2019385593710123</v>
      </c>
      <c r="P294" s="712">
        <f t="shared" si="86"/>
        <v>848.43353039490273</v>
      </c>
      <c r="Q294" s="712">
        <f t="shared" si="87"/>
        <v>822.01063190390937</v>
      </c>
      <c r="R294" s="712">
        <f t="shared" si="88"/>
        <v>802.94041230113487</v>
      </c>
      <c r="S294" s="712">
        <f t="shared" si="89"/>
        <v>791.3947755012249</v>
      </c>
      <c r="T294" s="712">
        <f t="shared" si="90"/>
        <v>787.47694500078285</v>
      </c>
    </row>
    <row r="295" spans="2:20">
      <c r="B295" s="582">
        <v>221</v>
      </c>
      <c r="C295" s="712">
        <f t="shared" si="75"/>
        <v>3.2164928255499716</v>
      </c>
      <c r="D295" s="712">
        <f t="shared" si="76"/>
        <v>1520.6109868761214</v>
      </c>
      <c r="E295" s="712">
        <f t="shared" si="77"/>
        <v>849.07981765110719</v>
      </c>
      <c r="F295" s="712">
        <f t="shared" si="78"/>
        <v>480.0762635144402</v>
      </c>
      <c r="G295" s="712">
        <f t="shared" si="79"/>
        <v>343.12549891587724</v>
      </c>
      <c r="H295" s="719">
        <f t="shared" si="80"/>
        <v>299.85426900874705</v>
      </c>
      <c r="I295" s="712">
        <f t="shared" si="81"/>
        <v>299.5473618067806</v>
      </c>
      <c r="J295" s="712">
        <f t="shared" si="82"/>
        <v>299.33676923599592</v>
      </c>
      <c r="K295" s="712">
        <f t="shared" si="83"/>
        <v>299.21378907451822</v>
      </c>
      <c r="L295" s="712">
        <f t="shared" si="84"/>
        <v>299.17323377196044</v>
      </c>
      <c r="N295" s="582">
        <v>221</v>
      </c>
      <c r="O295" s="712">
        <f t="shared" si="85"/>
        <v>3.2164928255499716</v>
      </c>
      <c r="P295" s="712">
        <f t="shared" si="86"/>
        <v>850.14657117781621</v>
      </c>
      <c r="Q295" s="712">
        <f t="shared" si="87"/>
        <v>823.78122993903025</v>
      </c>
      <c r="R295" s="712">
        <f t="shared" si="88"/>
        <v>804.75240650466299</v>
      </c>
      <c r="S295" s="712">
        <f t="shared" si="89"/>
        <v>793.23162694699658</v>
      </c>
      <c r="T295" s="712">
        <f t="shared" si="90"/>
        <v>789.32188787885445</v>
      </c>
    </row>
    <row r="296" spans="2:20">
      <c r="B296" s="582">
        <v>222</v>
      </c>
      <c r="C296" s="712">
        <f t="shared" si="75"/>
        <v>3.2310470917289309</v>
      </c>
      <c r="D296" s="712">
        <f t="shared" si="76"/>
        <v>1520.8189636650784</v>
      </c>
      <c r="E296" s="712">
        <f t="shared" si="77"/>
        <v>850.44420331092874</v>
      </c>
      <c r="F296" s="712">
        <f t="shared" si="78"/>
        <v>481.12281094540759</v>
      </c>
      <c r="G296" s="712">
        <f t="shared" si="79"/>
        <v>343.54798931799951</v>
      </c>
      <c r="H296" s="719">
        <f t="shared" si="80"/>
        <v>299.88042708565922</v>
      </c>
      <c r="I296" s="712">
        <f t="shared" si="81"/>
        <v>299.57055532567574</v>
      </c>
      <c r="J296" s="712">
        <f t="shared" si="82"/>
        <v>299.35786717351357</v>
      </c>
      <c r="K296" s="712">
        <f t="shared" si="83"/>
        <v>299.23363779842788</v>
      </c>
      <c r="L296" s="712">
        <f t="shared" si="84"/>
        <v>299.19266543113815</v>
      </c>
      <c r="N296" s="582">
        <v>222</v>
      </c>
      <c r="O296" s="712">
        <f t="shared" si="85"/>
        <v>3.2310470917289309</v>
      </c>
      <c r="P296" s="712">
        <f t="shared" si="86"/>
        <v>851.85584672141124</v>
      </c>
      <c r="Q296" s="712">
        <f t="shared" si="87"/>
        <v>825.54793622480952</v>
      </c>
      <c r="R296" s="712">
        <f t="shared" si="88"/>
        <v>806.56041797065916</v>
      </c>
      <c r="S296" s="712">
        <f t="shared" si="89"/>
        <v>795.06444101937086</v>
      </c>
      <c r="T296" s="712">
        <f t="shared" si="90"/>
        <v>791.16277559867524</v>
      </c>
    </row>
    <row r="297" spans="2:20">
      <c r="B297" s="582">
        <v>223</v>
      </c>
      <c r="C297" s="712">
        <f t="shared" si="75"/>
        <v>3.2456013579078897</v>
      </c>
      <c r="D297" s="712">
        <f t="shared" si="76"/>
        <v>1521.0258797352321</v>
      </c>
      <c r="E297" s="712">
        <f t="shared" si="77"/>
        <v>851.80194018398993</v>
      </c>
      <c r="F297" s="712">
        <f t="shared" si="78"/>
        <v>482.16797734364064</v>
      </c>
      <c r="G297" s="712">
        <f t="shared" si="79"/>
        <v>343.97150674808393</v>
      </c>
      <c r="H297" s="719">
        <f t="shared" si="80"/>
        <v>299.90680153167034</v>
      </c>
      <c r="I297" s="712">
        <f t="shared" si="81"/>
        <v>299.59395810276828</v>
      </c>
      <c r="J297" s="712">
        <f t="shared" si="82"/>
        <v>299.37916892478847</v>
      </c>
      <c r="K297" s="712">
        <f t="shared" si="83"/>
        <v>299.25368691204409</v>
      </c>
      <c r="L297" s="712">
        <f t="shared" si="84"/>
        <v>299.21229629112383</v>
      </c>
      <c r="N297" s="582">
        <v>223</v>
      </c>
      <c r="O297" s="712">
        <f t="shared" si="85"/>
        <v>3.2456013579078897</v>
      </c>
      <c r="P297" s="712">
        <f t="shared" si="86"/>
        <v>853.56136530163042</v>
      </c>
      <c r="Q297" s="712">
        <f t="shared" si="87"/>
        <v>827.31075931525697</v>
      </c>
      <c r="R297" s="712">
        <f t="shared" si="88"/>
        <v>808.36445545312381</v>
      </c>
      <c r="S297" s="712">
        <f t="shared" si="89"/>
        <v>796.89322659243703</v>
      </c>
      <c r="T297" s="712">
        <f t="shared" si="90"/>
        <v>792.99961707342561</v>
      </c>
    </row>
    <row r="298" spans="2:20">
      <c r="B298" s="582">
        <v>224</v>
      </c>
      <c r="C298" s="712">
        <f t="shared" si="75"/>
        <v>3.260155624086849</v>
      </c>
      <c r="D298" s="712">
        <f t="shared" si="76"/>
        <v>1521.2317432910222</v>
      </c>
      <c r="E298" s="712">
        <f t="shared" si="77"/>
        <v>853.15307722954947</v>
      </c>
      <c r="F298" s="712">
        <f t="shared" si="78"/>
        <v>483.21174981205371</v>
      </c>
      <c r="G298" s="712">
        <f t="shared" si="79"/>
        <v>344.39603668985302</v>
      </c>
      <c r="H298" s="719">
        <f t="shared" si="80"/>
        <v>299.93339263095385</v>
      </c>
      <c r="I298" s="712">
        <f t="shared" si="81"/>
        <v>299.61757053935878</v>
      </c>
      <c r="J298" s="712">
        <f t="shared" si="82"/>
        <v>299.40067497635039</v>
      </c>
      <c r="K298" s="712">
        <f t="shared" si="83"/>
        <v>299.27393695361366</v>
      </c>
      <c r="L298" s="712">
        <f t="shared" si="84"/>
        <v>299.23212690743753</v>
      </c>
      <c r="N298" s="582">
        <v>224</v>
      </c>
      <c r="O298" s="712">
        <f t="shared" si="85"/>
        <v>3.260155624086849</v>
      </c>
      <c r="P298" s="712">
        <f t="shared" si="86"/>
        <v>855.263135176226</v>
      </c>
      <c r="Q298" s="712">
        <f t="shared" si="87"/>
        <v>829.0697077455809</v>
      </c>
      <c r="R298" s="712">
        <f t="shared" si="88"/>
        <v>810.16452768681643</v>
      </c>
      <c r="S298" s="712">
        <f t="shared" si="89"/>
        <v>798.71799252077926</v>
      </c>
      <c r="T298" s="712">
        <f t="shared" si="90"/>
        <v>794.83242119669467</v>
      </c>
    </row>
    <row r="299" spans="2:20">
      <c r="B299" s="582">
        <v>225</v>
      </c>
      <c r="C299" s="712">
        <f t="shared" si="75"/>
        <v>3.2747098902658083</v>
      </c>
      <c r="D299" s="712">
        <f t="shared" si="76"/>
        <v>1521.4365624511699</v>
      </c>
      <c r="E299" s="712">
        <f t="shared" si="77"/>
        <v>854.49766294409471</v>
      </c>
      <c r="F299" s="712">
        <f t="shared" si="78"/>
        <v>484.2541157252279</v>
      </c>
      <c r="G299" s="712">
        <f t="shared" si="79"/>
        <v>344.82156470108112</v>
      </c>
      <c r="H299" s="719">
        <f t="shared" si="80"/>
        <v>299.96020066057395</v>
      </c>
      <c r="I299" s="712">
        <f t="shared" si="81"/>
        <v>299.64139302906625</v>
      </c>
      <c r="J299" s="712">
        <f t="shared" si="82"/>
        <v>299.42238580665907</v>
      </c>
      <c r="K299" s="712">
        <f t="shared" si="83"/>
        <v>299.29438845308903</v>
      </c>
      <c r="L299" s="712">
        <f t="shared" si="84"/>
        <v>299.25215782723251</v>
      </c>
      <c r="N299" s="582">
        <v>225</v>
      </c>
      <c r="O299" s="712">
        <f t="shared" si="85"/>
        <v>3.2747098902658083</v>
      </c>
      <c r="P299" s="712">
        <f t="shared" si="86"/>
        <v>856.96116458479958</v>
      </c>
      <c r="Q299" s="712">
        <f t="shared" si="87"/>
        <v>830.8247900322292</v>
      </c>
      <c r="R299" s="712">
        <f t="shared" si="88"/>
        <v>811.96064338729764</v>
      </c>
      <c r="S299" s="712">
        <f t="shared" si="89"/>
        <v>800.5387476395199</v>
      </c>
      <c r="T299" s="712">
        <f t="shared" si="90"/>
        <v>796.66119684252351</v>
      </c>
    </row>
    <row r="300" spans="2:20">
      <c r="B300" s="582">
        <v>226</v>
      </c>
      <c r="C300" s="712">
        <f t="shared" si="75"/>
        <v>3.2892641564447676</v>
      </c>
      <c r="D300" s="712">
        <f t="shared" si="76"/>
        <v>1521.6403452500138</v>
      </c>
      <c r="E300" s="712">
        <f t="shared" si="77"/>
        <v>855.8357453663541</v>
      </c>
      <c r="F300" s="712">
        <f t="shared" si="78"/>
        <v>485.29506272520757</v>
      </c>
      <c r="G300" s="712">
        <f t="shared" si="79"/>
        <v>345.24807641411962</v>
      </c>
      <c r="H300" s="719">
        <f t="shared" si="80"/>
        <v>299.98722589053568</v>
      </c>
      <c r="I300" s="712">
        <f t="shared" si="81"/>
        <v>299.66542595787274</v>
      </c>
      <c r="J300" s="712">
        <f t="shared" si="82"/>
        <v>299.44430188614376</v>
      </c>
      <c r="K300" s="712">
        <f t="shared" si="83"/>
        <v>299.31504193216477</v>
      </c>
      <c r="L300" s="712">
        <f t="shared" si="84"/>
        <v>299.27238958933083</v>
      </c>
      <c r="N300" s="582">
        <v>226</v>
      </c>
      <c r="O300" s="712">
        <f t="shared" si="85"/>
        <v>3.2892641564447676</v>
      </c>
      <c r="P300" s="712">
        <f t="shared" si="86"/>
        <v>858.6554617488423</v>
      </c>
      <c r="Q300" s="712">
        <f t="shared" si="87"/>
        <v>832.5760146729308</v>
      </c>
      <c r="R300" s="712">
        <f t="shared" si="88"/>
        <v>813.75281125097115</v>
      </c>
      <c r="S300" s="712">
        <f t="shared" si="89"/>
        <v>802.3555007643613</v>
      </c>
      <c r="T300" s="712">
        <f t="shared" si="90"/>
        <v>798.48595286544867</v>
      </c>
    </row>
    <row r="301" spans="2:20">
      <c r="B301" s="582">
        <v>227</v>
      </c>
      <c r="C301" s="712">
        <f t="shared" si="75"/>
        <v>3.3038184226237264</v>
      </c>
      <c r="D301" s="712">
        <f t="shared" si="76"/>
        <v>1521.8430996388033</v>
      </c>
      <c r="E301" s="712">
        <f t="shared" si="77"/>
        <v>857.16737208225175</v>
      </c>
      <c r="F301" s="712">
        <f t="shared" si="78"/>
        <v>486.33457871735982</v>
      </c>
      <c r="G301" s="712">
        <f t="shared" si="79"/>
        <v>345.67555753639874</v>
      </c>
      <c r="H301" s="719">
        <f t="shared" si="80"/>
        <v>300.01446858383417</v>
      </c>
      <c r="I301" s="712">
        <f t="shared" si="81"/>
        <v>299.68966970416761</v>
      </c>
      <c r="J301" s="712">
        <f t="shared" si="82"/>
        <v>299.46642367724314</v>
      </c>
      <c r="K301" s="712">
        <f t="shared" si="83"/>
        <v>299.33589790431472</v>
      </c>
      <c r="L301" s="712">
        <f t="shared" si="84"/>
        <v>299.29282272425945</v>
      </c>
      <c r="N301" s="582">
        <v>227</v>
      </c>
      <c r="O301" s="712">
        <f t="shared" si="85"/>
        <v>3.3038184226237264</v>
      </c>
      <c r="P301" s="712">
        <f t="shared" si="86"/>
        <v>860.3460348717748</v>
      </c>
      <c r="Q301" s="712">
        <f t="shared" si="87"/>
        <v>834.32339014673687</v>
      </c>
      <c r="R301" s="712">
        <f t="shared" si="88"/>
        <v>815.54103995512617</v>
      </c>
      <c r="S301" s="712">
        <f t="shared" si="89"/>
        <v>804.16826069162926</v>
      </c>
      <c r="T301" s="712">
        <f t="shared" si="90"/>
        <v>800.30669810054394</v>
      </c>
    </row>
    <row r="302" spans="2:20">
      <c r="B302" s="582">
        <v>228</v>
      </c>
      <c r="C302" s="712">
        <f t="shared" si="75"/>
        <v>3.3183726888026857</v>
      </c>
      <c r="D302" s="712">
        <f t="shared" si="76"/>
        <v>1522.0448334869563</v>
      </c>
      <c r="E302" s="712">
        <f t="shared" si="77"/>
        <v>858.49259022980482</v>
      </c>
      <c r="F302" s="712">
        <f t="shared" si="78"/>
        <v>487.37265186629566</v>
      </c>
      <c r="G302" s="712">
        <f t="shared" si="79"/>
        <v>346.10399385090608</v>
      </c>
      <c r="H302" s="719">
        <f t="shared" si="80"/>
        <v>300.04192899650428</v>
      </c>
      <c r="I302" s="712">
        <f t="shared" si="81"/>
        <v>299.71412463879204</v>
      </c>
      <c r="J302" s="712">
        <f t="shared" si="82"/>
        <v>299.48875163444586</v>
      </c>
      <c r="K302" s="712">
        <f t="shared" si="83"/>
        <v>299.35695687482945</v>
      </c>
      <c r="L302" s="712">
        <f t="shared" si="84"/>
        <v>299.31345775428667</v>
      </c>
      <c r="N302" s="582">
        <v>228</v>
      </c>
      <c r="O302" s="712">
        <f t="shared" si="85"/>
        <v>3.3183726888026857</v>
      </c>
      <c r="P302" s="712">
        <f t="shared" si="86"/>
        <v>862.03289213898654</v>
      </c>
      <c r="Q302" s="712">
        <f t="shared" si="87"/>
        <v>836.06692491406125</v>
      </c>
      <c r="R302" s="712">
        <f t="shared" si="88"/>
        <v>817.32533815797956</v>
      </c>
      <c r="S302" s="712">
        <f t="shared" si="89"/>
        <v>805.97703619831532</v>
      </c>
      <c r="T302" s="712">
        <f t="shared" si="90"/>
        <v>802.12344136346417</v>
      </c>
    </row>
    <row r="303" spans="2:20">
      <c r="B303" s="582">
        <v>229</v>
      </c>
      <c r="C303" s="712">
        <f t="shared" si="75"/>
        <v>3.3329269549816449</v>
      </c>
      <c r="D303" s="712">
        <f t="shared" si="76"/>
        <v>1522.2455545832777</v>
      </c>
      <c r="E303" s="712">
        <f t="shared" si="77"/>
        <v>859.81144650396345</v>
      </c>
      <c r="F303" s="712">
        <f t="shared" si="78"/>
        <v>488.40927059185248</v>
      </c>
      <c r="G303" s="712">
        <f t="shared" si="79"/>
        <v>346.53337121664305</v>
      </c>
      <c r="H303" s="719">
        <f t="shared" si="80"/>
        <v>300.06960737766991</v>
      </c>
      <c r="I303" s="712">
        <f t="shared" si="81"/>
        <v>299.73879112508394</v>
      </c>
      <c r="J303" s="712">
        <f t="shared" si="82"/>
        <v>299.51128620433087</v>
      </c>
      <c r="K303" s="712">
        <f t="shared" si="83"/>
        <v>299.37821934085446</v>
      </c>
      <c r="L303" s="712">
        <f t="shared" si="84"/>
        <v>299.3342951934593</v>
      </c>
      <c r="N303" s="582">
        <v>229</v>
      </c>
      <c r="O303" s="712">
        <f t="shared" si="85"/>
        <v>3.3329269549816449</v>
      </c>
      <c r="P303" s="712">
        <f t="shared" si="86"/>
        <v>863.71604171787556</v>
      </c>
      <c r="Q303" s="712">
        <f t="shared" si="87"/>
        <v>837.80662741672268</v>
      </c>
      <c r="R303" s="712">
        <f t="shared" si="88"/>
        <v>819.10571449871713</v>
      </c>
      <c r="S303" s="712">
        <f t="shared" si="89"/>
        <v>807.78183604211949</v>
      </c>
      <c r="T303" s="712">
        <f t="shared" si="90"/>
        <v>803.9361914504874</v>
      </c>
    </row>
    <row r="304" spans="2:20">
      <c r="B304" s="582">
        <v>230</v>
      </c>
      <c r="C304" s="712">
        <f t="shared" si="75"/>
        <v>3.3474812211606038</v>
      </c>
      <c r="D304" s="712">
        <f t="shared" si="76"/>
        <v>1522.4452706371444</v>
      </c>
      <c r="E304" s="712">
        <f t="shared" si="77"/>
        <v>861.12398716139455</v>
      </c>
      <c r="F304" s="712">
        <f t="shared" si="78"/>
        <v>489.44442356513645</v>
      </c>
      <c r="G304" s="712">
        <f t="shared" si="79"/>
        <v>346.96367556905921</v>
      </c>
      <c r="H304" s="719">
        <f t="shared" si="80"/>
        <v>300.09750396959373</v>
      </c>
      <c r="I304" s="712">
        <f t="shared" si="81"/>
        <v>299.76366951892243</v>
      </c>
      <c r="J304" s="712">
        <f t="shared" si="82"/>
        <v>299.53402782560886</v>
      </c>
      <c r="K304" s="712">
        <f t="shared" si="83"/>
        <v>299.39968579142823</v>
      </c>
      <c r="L304" s="712">
        <f t="shared" si="84"/>
        <v>299.35533554764004</v>
      </c>
      <c r="N304" s="582">
        <v>230</v>
      </c>
      <c r="O304" s="712">
        <f t="shared" si="85"/>
        <v>3.3474812211606038</v>
      </c>
      <c r="P304" s="712">
        <f t="shared" si="86"/>
        <v>865.39549175788829</v>
      </c>
      <c r="Q304" s="712">
        <f t="shared" si="87"/>
        <v>839.54250607798394</v>
      </c>
      <c r="R304" s="712">
        <f t="shared" si="88"/>
        <v>820.88217759753627</v>
      </c>
      <c r="S304" s="712">
        <f t="shared" si="89"/>
        <v>809.58266896149223</v>
      </c>
      <c r="T304" s="712">
        <f t="shared" si="90"/>
        <v>805.74495713855742</v>
      </c>
    </row>
    <row r="305" spans="2:20">
      <c r="B305" s="582">
        <v>231</v>
      </c>
      <c r="C305" s="712">
        <f t="shared" si="75"/>
        <v>3.362035487339563</v>
      </c>
      <c r="D305" s="712">
        <f t="shared" si="76"/>
        <v>1522.643989279657</v>
      </c>
      <c r="E305" s="712">
        <f t="shared" si="77"/>
        <v>862.43025802521061</v>
      </c>
      <c r="F305" s="712">
        <f t="shared" si="78"/>
        <v>490.4780997046243</v>
      </c>
      <c r="G305" s="712">
        <f t="shared" si="79"/>
        <v>347.39489292046483</v>
      </c>
      <c r="H305" s="719">
        <f t="shared" si="80"/>
        <v>300.12561900772653</v>
      </c>
      <c r="I305" s="712">
        <f t="shared" si="81"/>
        <v>299.78876016877348</v>
      </c>
      <c r="J305" s="712">
        <f t="shared" si="82"/>
        <v>299.55697692916328</v>
      </c>
      <c r="K305" s="712">
        <f t="shared" si="83"/>
        <v>299.42135670752134</v>
      </c>
      <c r="L305" s="712">
        <f t="shared" si="84"/>
        <v>299.37657931454521</v>
      </c>
      <c r="N305" s="582">
        <v>231</v>
      </c>
      <c r="O305" s="712">
        <f t="shared" si="85"/>
        <v>3.362035487339563</v>
      </c>
      <c r="P305" s="712">
        <f t="shared" si="86"/>
        <v>867.07125039055848</v>
      </c>
      <c r="Q305" s="712">
        <f t="shared" si="87"/>
        <v>841.27456930259473</v>
      </c>
      <c r="R305" s="712">
        <f t="shared" si="88"/>
        <v>822.65473605568707</v>
      </c>
      <c r="S305" s="712">
        <f t="shared" si="89"/>
        <v>811.37954367567727</v>
      </c>
      <c r="T305" s="712">
        <f t="shared" si="90"/>
        <v>807.54974718532662</v>
      </c>
    </row>
    <row r="306" spans="2:20">
      <c r="B306" s="582">
        <v>232</v>
      </c>
      <c r="C306" s="712">
        <f t="shared" si="75"/>
        <v>3.3765897535185223</v>
      </c>
      <c r="D306" s="712">
        <f t="shared" si="76"/>
        <v>1522.8417180647607</v>
      </c>
      <c r="E306" s="712">
        <f t="shared" si="77"/>
        <v>863.73030448964244</v>
      </c>
      <c r="F306" s="712">
        <f t="shared" si="78"/>
        <v>491.51028817232344</v>
      </c>
      <c r="G306" s="712">
        <f t="shared" si="79"/>
        <v>347.82700936042255</v>
      </c>
      <c r="H306" s="719">
        <f t="shared" si="80"/>
        <v>300.15395272075631</v>
      </c>
      <c r="I306" s="712">
        <f t="shared" si="81"/>
        <v>299.81406341573478</v>
      </c>
      <c r="J306" s="712">
        <f t="shared" si="82"/>
        <v>299.58013393809216</v>
      </c>
      <c r="K306" s="712">
        <f t="shared" si="83"/>
        <v>299.44323256207531</v>
      </c>
      <c r="L306" s="712">
        <f t="shared" si="84"/>
        <v>299.39802698378361</v>
      </c>
      <c r="N306" s="582">
        <v>232</v>
      </c>
      <c r="O306" s="712">
        <f t="shared" si="85"/>
        <v>3.3765897535185223</v>
      </c>
      <c r="P306" s="712">
        <f t="shared" si="86"/>
        <v>868.74332572954722</v>
      </c>
      <c r="Q306" s="712">
        <f t="shared" si="87"/>
        <v>843.00282547683014</v>
      </c>
      <c r="R306" s="712">
        <f t="shared" si="88"/>
        <v>824.42339845551442</v>
      </c>
      <c r="S306" s="712">
        <f t="shared" si="89"/>
        <v>813.17246888475302</v>
      </c>
      <c r="T306" s="712">
        <f t="shared" si="90"/>
        <v>809.35057032919826</v>
      </c>
    </row>
    <row r="307" spans="2:20">
      <c r="B307" s="582">
        <v>233</v>
      </c>
      <c r="C307" s="712">
        <f t="shared" si="75"/>
        <v>3.3911440196974816</v>
      </c>
      <c r="D307" s="712">
        <f t="shared" si="76"/>
        <v>1523.0384644703354</v>
      </c>
      <c r="E307" s="712">
        <f t="shared" si="77"/>
        <v>865.02417152465819</v>
      </c>
      <c r="F307" s="712">
        <f t="shared" si="78"/>
        <v>492.54097836998938</v>
      </c>
      <c r="G307" s="712">
        <f t="shared" si="79"/>
        <v>348.26001105611851</v>
      </c>
      <c r="H307" s="719">
        <f t="shared" si="80"/>
        <v>300.18250533065805</v>
      </c>
      <c r="I307" s="712">
        <f t="shared" si="81"/>
        <v>299.83957959358111</v>
      </c>
      <c r="J307" s="712">
        <f t="shared" si="82"/>
        <v>299.60349926774984</v>
      </c>
      <c r="K307" s="712">
        <f t="shared" si="83"/>
        <v>299.46531382004252</v>
      </c>
      <c r="L307" s="712">
        <f t="shared" si="84"/>
        <v>299.41967903689465</v>
      </c>
      <c r="N307" s="582">
        <v>233</v>
      </c>
      <c r="O307" s="712">
        <f t="shared" si="85"/>
        <v>3.3911440196974816</v>
      </c>
      <c r="P307" s="712">
        <f t="shared" si="86"/>
        <v>870.41172587068161</v>
      </c>
      <c r="Q307" s="712">
        <f t="shared" si="87"/>
        <v>844.72728296853313</v>
      </c>
      <c r="R307" s="712">
        <f t="shared" si="88"/>
        <v>826.18817336049915</v>
      </c>
      <c r="S307" s="712">
        <f t="shared" si="89"/>
        <v>814.96145326967599</v>
      </c>
      <c r="T307" s="712">
        <f t="shared" si="90"/>
        <v>811.14743528936845</v>
      </c>
    </row>
    <row r="308" spans="2:20">
      <c r="B308" s="582">
        <v>234</v>
      </c>
      <c r="C308" s="712">
        <f t="shared" si="75"/>
        <v>3.4056982858764404</v>
      </c>
      <c r="D308" s="712">
        <f t="shared" si="76"/>
        <v>1523.2342358992582</v>
      </c>
      <c r="E308" s="712">
        <f t="shared" si="77"/>
        <v>866.31190368052842</v>
      </c>
      <c r="F308" s="712">
        <f t="shared" si="78"/>
        <v>493.5701599354</v>
      </c>
      <c r="G308" s="712">
        <f t="shared" si="79"/>
        <v>348.69388425271285</v>
      </c>
      <c r="H308" s="719">
        <f t="shared" si="80"/>
        <v>300.21127705274256</v>
      </c>
      <c r="I308" s="712">
        <f t="shared" si="81"/>
        <v>299.86530902880997</v>
      </c>
      <c r="J308" s="712">
        <f t="shared" si="82"/>
        <v>299.62707332578907</v>
      </c>
      <c r="K308" s="712">
        <f t="shared" si="83"/>
        <v>299.48760093842611</v>
      </c>
      <c r="L308" s="712">
        <f t="shared" si="84"/>
        <v>299.44153594738782</v>
      </c>
      <c r="N308" s="582">
        <v>234</v>
      </c>
      <c r="O308" s="712">
        <f t="shared" si="85"/>
        <v>3.4056982858764404</v>
      </c>
      <c r="P308" s="712">
        <f t="shared" si="86"/>
        <v>872.07645889199443</v>
      </c>
      <c r="Q308" s="712">
        <f t="shared" si="87"/>
        <v>846.44795012715383</v>
      </c>
      <c r="R308" s="712">
        <f t="shared" si="88"/>
        <v>827.94906931529965</v>
      </c>
      <c r="S308" s="712">
        <f t="shared" si="89"/>
        <v>816.74650549232172</v>
      </c>
      <c r="T308" s="712">
        <f t="shared" si="90"/>
        <v>812.94035076586863</v>
      </c>
    </row>
    <row r="309" spans="2:20">
      <c r="B309" s="582">
        <v>235</v>
      </c>
      <c r="C309" s="712">
        <f t="shared" si="75"/>
        <v>3.4202525520553997</v>
      </c>
      <c r="D309" s="712">
        <f t="shared" si="76"/>
        <v>1523.4290396804383</v>
      </c>
      <c r="E309" s="712">
        <f t="shared" si="77"/>
        <v>867.59354509233742</v>
      </c>
      <c r="F309" s="712">
        <f t="shared" si="78"/>
        <v>494.59782273868541</v>
      </c>
      <c r="G309" s="712">
        <f t="shared" si="79"/>
        <v>349.12861527367107</v>
      </c>
      <c r="H309" s="719">
        <f t="shared" si="80"/>
        <v>300.24026809570591</v>
      </c>
      <c r="I309" s="712">
        <f t="shared" si="81"/>
        <v>299.89125204068705</v>
      </c>
      <c r="J309" s="712">
        <f t="shared" si="82"/>
        <v>299.65085651220375</v>
      </c>
      <c r="K309" s="712">
        <f t="shared" si="83"/>
        <v>299.51009436631989</v>
      </c>
      <c r="L309" s="712">
        <f t="shared" si="84"/>
        <v>299.46359818078218</v>
      </c>
      <c r="N309" s="582">
        <v>235</v>
      </c>
      <c r="O309" s="712">
        <f t="shared" si="85"/>
        <v>3.4202525520553997</v>
      </c>
      <c r="P309" s="712">
        <f t="shared" si="86"/>
        <v>873.7375328537629</v>
      </c>
      <c r="Q309" s="712">
        <f t="shared" si="87"/>
        <v>848.16483528379069</v>
      </c>
      <c r="R309" s="712">
        <f t="shared" si="88"/>
        <v>829.70609484579336</v>
      </c>
      <c r="S309" s="712">
        <f t="shared" si="89"/>
        <v>818.52763419552673</v>
      </c>
      <c r="T309" s="712">
        <f t="shared" si="90"/>
        <v>814.72932543960826</v>
      </c>
    </row>
    <row r="310" spans="2:20">
      <c r="B310" s="582">
        <v>236</v>
      </c>
      <c r="C310" s="712">
        <f t="shared" si="75"/>
        <v>3.434806818234359</v>
      </c>
      <c r="D310" s="712">
        <f t="shared" si="76"/>
        <v>1523.6228830698262</v>
      </c>
      <c r="E310" s="712">
        <f t="shared" si="77"/>
        <v>868.86913948444351</v>
      </c>
      <c r="F310" s="712">
        <f t="shared" si="78"/>
        <v>495.62395687871287</v>
      </c>
      <c r="G310" s="712">
        <f t="shared" si="79"/>
        <v>349.56419052107589</v>
      </c>
      <c r="H310" s="719">
        <f t="shared" si="80"/>
        <v>300.26947866167848</v>
      </c>
      <c r="I310" s="712">
        <f t="shared" si="81"/>
        <v>299.91740894129174</v>
      </c>
      <c r="J310" s="712">
        <f t="shared" si="82"/>
        <v>299.67484921937142</v>
      </c>
      <c r="K310" s="712">
        <f t="shared" si="83"/>
        <v>299.53279454494935</v>
      </c>
      <c r="L310" s="712">
        <f t="shared" si="84"/>
        <v>299.48586619464629</v>
      </c>
      <c r="N310" s="582">
        <v>236</v>
      </c>
      <c r="O310" s="712">
        <f t="shared" si="85"/>
        <v>3.434806818234359</v>
      </c>
      <c r="P310" s="712">
        <f t="shared" si="86"/>
        <v>875.39495579854804</v>
      </c>
      <c r="Q310" s="712">
        <f t="shared" si="87"/>
        <v>849.87794675123018</v>
      </c>
      <c r="R310" s="712">
        <f t="shared" si="88"/>
        <v>831.45925845911802</v>
      </c>
      <c r="S310" s="712">
        <f t="shared" si="89"/>
        <v>820.30484800313138</v>
      </c>
      <c r="T310" s="712">
        <f t="shared" si="90"/>
        <v>816.51436797241547</v>
      </c>
    </row>
    <row r="311" spans="2:20">
      <c r="B311" s="582">
        <v>237</v>
      </c>
      <c r="C311" s="712">
        <f t="shared" si="75"/>
        <v>3.4493610844133178</v>
      </c>
      <c r="D311" s="712">
        <f t="shared" si="76"/>
        <v>1523.8157732513982</v>
      </c>
      <c r="E311" s="712">
        <f t="shared" si="77"/>
        <v>870.13873017488515</v>
      </c>
      <c r="F311" s="712">
        <f t="shared" si="78"/>
        <v>496.64855267952595</v>
      </c>
      <c r="G311" s="712">
        <f t="shared" si="79"/>
        <v>350.00059647591979</v>
      </c>
      <c r="H311" s="719">
        <f t="shared" si="80"/>
        <v>300.29890894627385</v>
      </c>
      <c r="I311" s="712">
        <f t="shared" si="81"/>
        <v>299.94378003556346</v>
      </c>
      <c r="J311" s="712">
        <f t="shared" si="82"/>
        <v>299.69905183209607</v>
      </c>
      <c r="K311" s="712">
        <f t="shared" si="83"/>
        <v>299.55570190771255</v>
      </c>
      <c r="L311" s="712">
        <f t="shared" si="84"/>
        <v>299.50834043863819</v>
      </c>
      <c r="N311" s="582">
        <v>237</v>
      </c>
      <c r="O311" s="712">
        <f t="shared" si="85"/>
        <v>3.4493610844133178</v>
      </c>
      <c r="P311" s="712">
        <f t="shared" si="86"/>
        <v>877.04873575123327</v>
      </c>
      <c r="Q311" s="712">
        <f t="shared" si="87"/>
        <v>851.5872928239877</v>
      </c>
      <c r="R311" s="712">
        <f t="shared" si="88"/>
        <v>833.20856864371262</v>
      </c>
      <c r="S311" s="712">
        <f t="shared" si="89"/>
        <v>822.07815552002046</v>
      </c>
      <c r="T311" s="712">
        <f t="shared" si="90"/>
        <v>818.29548700708017</v>
      </c>
    </row>
    <row r="312" spans="2:20">
      <c r="B312" s="582">
        <v>238</v>
      </c>
      <c r="C312" s="712">
        <f t="shared" si="75"/>
        <v>3.4639153505922771</v>
      </c>
      <c r="D312" s="712">
        <f t="shared" si="76"/>
        <v>1524.0077173381173</v>
      </c>
      <c r="E312" s="712">
        <f t="shared" si="77"/>
        <v>871.4023600797376</v>
      </c>
      <c r="F312" s="712">
        <f t="shared" si="78"/>
        <v>497.67160068683648</v>
      </c>
      <c r="G312" s="712">
        <f t="shared" si="79"/>
        <v>350.43781969837943</v>
      </c>
      <c r="H312" s="719">
        <f t="shared" si="80"/>
        <v>300.32855913863818</v>
      </c>
      <c r="I312" s="712">
        <f t="shared" si="81"/>
        <v>299.9703656213469</v>
      </c>
      <c r="J312" s="712">
        <f t="shared" si="82"/>
        <v>299.72346472765139</v>
      </c>
      <c r="K312" s="712">
        <f t="shared" si="83"/>
        <v>299.57881688022098</v>
      </c>
      <c r="L312" s="712">
        <f t="shared" si="84"/>
        <v>299.5310213545464</v>
      </c>
      <c r="N312" s="582">
        <v>238</v>
      </c>
      <c r="O312" s="712">
        <f t="shared" si="85"/>
        <v>3.4639153505922771</v>
      </c>
      <c r="P312" s="712">
        <f t="shared" si="86"/>
        <v>878.69888071906348</v>
      </c>
      <c r="Q312" s="712">
        <f t="shared" si="87"/>
        <v>853.29288177834724</v>
      </c>
      <c r="R312" s="712">
        <f t="shared" si="88"/>
        <v>834.95403386935902</v>
      </c>
      <c r="S312" s="712">
        <f t="shared" si="89"/>
        <v>823.84756533216557</v>
      </c>
      <c r="T312" s="712">
        <f t="shared" si="90"/>
        <v>820.07269116739576</v>
      </c>
    </row>
    <row r="313" spans="2:20">
      <c r="B313" s="582">
        <v>239</v>
      </c>
      <c r="C313" s="712">
        <f t="shared" si="75"/>
        <v>3.4784696167712363</v>
      </c>
      <c r="D313" s="712">
        <f t="shared" si="76"/>
        <v>1524.1987223728727</v>
      </c>
      <c r="E313" s="712">
        <f t="shared" si="77"/>
        <v>872.66007171741762</v>
      </c>
      <c r="F313" s="712">
        <f t="shared" si="78"/>
        <v>498.69309166456992</v>
      </c>
      <c r="G313" s="712">
        <f t="shared" si="79"/>
        <v>350.87584682807238</v>
      </c>
      <c r="H313" s="719">
        <f t="shared" si="80"/>
        <v>300.3584294214985</v>
      </c>
      <c r="I313" s="712">
        <f t="shared" si="81"/>
        <v>299.99716598943826</v>
      </c>
      <c r="J313" s="712">
        <f t="shared" si="82"/>
        <v>299.74808827582405</v>
      </c>
      <c r="K313" s="712">
        <f t="shared" si="83"/>
        <v>299.60213988034172</v>
      </c>
      <c r="L313" s="712">
        <f t="shared" si="84"/>
        <v>299.55390937633024</v>
      </c>
      <c r="N313" s="582">
        <v>239</v>
      </c>
      <c r="O313" s="712">
        <f t="shared" si="85"/>
        <v>3.4784696167712363</v>
      </c>
      <c r="P313" s="712">
        <f t="shared" si="86"/>
        <v>880.34539869168373</v>
      </c>
      <c r="Q313" s="712">
        <f t="shared" si="87"/>
        <v>854.99472187240178</v>
      </c>
      <c r="R313" s="712">
        <f t="shared" si="88"/>
        <v>836.69566258722216</v>
      </c>
      <c r="S313" s="712">
        <f t="shared" si="89"/>
        <v>825.61308600666644</v>
      </c>
      <c r="T313" s="712">
        <f t="shared" si="90"/>
        <v>821.84598905820042</v>
      </c>
    </row>
    <row r="314" spans="2:20">
      <c r="B314" s="582">
        <v>240</v>
      </c>
      <c r="C314" s="712">
        <f t="shared" si="75"/>
        <v>3.4930238829501956</v>
      </c>
      <c r="D314" s="712">
        <f t="shared" si="76"/>
        <v>1524.3887953293956</v>
      </c>
      <c r="E314" s="712">
        <f t="shared" si="77"/>
        <v>873.91190721293867</v>
      </c>
      <c r="F314" s="712">
        <f t="shared" si="78"/>
        <v>499.71301659146144</v>
      </c>
      <c r="G314" s="712">
        <f t="shared" si="79"/>
        <v>351.31466458429526</v>
      </c>
      <c r="H314" s="719">
        <f t="shared" si="80"/>
        <v>300.38851997121196</v>
      </c>
      <c r="I314" s="712">
        <f t="shared" si="81"/>
        <v>300.02418142363155</v>
      </c>
      <c r="J314" s="712">
        <f t="shared" si="82"/>
        <v>299.77292283895724</v>
      </c>
      <c r="K314" s="712">
        <f t="shared" si="83"/>
        <v>299.62567131823869</v>
      </c>
      <c r="L314" s="712">
        <f t="shared" si="84"/>
        <v>299.57700493016154</v>
      </c>
      <c r="N314" s="582">
        <v>240</v>
      </c>
      <c r="O314" s="712">
        <f t="shared" si="85"/>
        <v>3.4930238829501956</v>
      </c>
      <c r="P314" s="712">
        <f t="shared" si="86"/>
        <v>881.98829764117818</v>
      </c>
      <c r="Q314" s="712">
        <f t="shared" si="87"/>
        <v>856.69282134609296</v>
      </c>
      <c r="R314" s="712">
        <f t="shared" si="88"/>
        <v>838.43346322989169</v>
      </c>
      <c r="S314" s="712">
        <f t="shared" si="89"/>
        <v>827.37472609179213</v>
      </c>
      <c r="T314" s="712">
        <f t="shared" si="90"/>
        <v>823.61538926541914</v>
      </c>
    </row>
    <row r="315" spans="2:20">
      <c r="B315" s="582">
        <v>241</v>
      </c>
      <c r="C315" s="712">
        <f t="shared" si="75"/>
        <v>3.5075781491291544</v>
      </c>
      <c r="D315" s="712">
        <f t="shared" si="76"/>
        <v>1524.5779431131568</v>
      </c>
      <c r="E315" s="712">
        <f t="shared" si="77"/>
        <v>875.15790830211631</v>
      </c>
      <c r="F315" s="712">
        <f t="shared" si="78"/>
        <v>500.7313666577038</v>
      </c>
      <c r="G315" s="712">
        <f t="shared" si="79"/>
        <v>351.75425976624524</v>
      </c>
      <c r="H315" s="719">
        <f t="shared" si="80"/>
        <v>300.41883095781429</v>
      </c>
      <c r="I315" s="712">
        <f t="shared" si="81"/>
        <v>300.05141220076416</v>
      </c>
      <c r="J315" s="712">
        <f t="shared" si="82"/>
        <v>299.79796877199448</v>
      </c>
      <c r="K315" s="712">
        <f t="shared" si="83"/>
        <v>299.64941159641495</v>
      </c>
      <c r="L315" s="712">
        <f t="shared" si="84"/>
        <v>299.60030843446589</v>
      </c>
      <c r="N315" s="582">
        <v>241</v>
      </c>
      <c r="O315" s="712">
        <f t="shared" si="85"/>
        <v>3.5075781491291544</v>
      </c>
      <c r="P315" s="712">
        <f t="shared" si="86"/>
        <v>883.62758552210823</v>
      </c>
      <c r="Q315" s="712">
        <f t="shared" si="87"/>
        <v>858.38718842125127</v>
      </c>
      <c r="R315" s="712">
        <f t="shared" si="88"/>
        <v>840.16744421142278</v>
      </c>
      <c r="S315" s="712">
        <f t="shared" si="89"/>
        <v>829.13249411702316</v>
      </c>
      <c r="T315" s="712">
        <f t="shared" si="90"/>
        <v>825.38090035610492</v>
      </c>
    </row>
    <row r="316" spans="2:20">
      <c r="B316" s="582">
        <v>242</v>
      </c>
      <c r="C316" s="712">
        <f t="shared" si="75"/>
        <v>3.5221324153081137</v>
      </c>
      <c r="D316" s="712">
        <f t="shared" si="76"/>
        <v>1524.7661725622424</v>
      </c>
      <c r="E316" s="712">
        <f t="shared" si="77"/>
        <v>876.39811633572424</v>
      </c>
      <c r="F316" s="712">
        <f t="shared" si="78"/>
        <v>501.74813326164508</v>
      </c>
      <c r="G316" s="712">
        <f t="shared" si="79"/>
        <v>352.19461925322469</v>
      </c>
      <c r="H316" s="719">
        <f t="shared" si="80"/>
        <v>300.44936254506837</v>
      </c>
      <c r="I316" s="712">
        <f t="shared" si="81"/>
        <v>300.07885859076339</v>
      </c>
      <c r="J316" s="712">
        <f t="shared" si="82"/>
        <v>299.82322642252336</v>
      </c>
      <c r="K316" s="712">
        <f t="shared" si="83"/>
        <v>299.67336110975509</v>
      </c>
      <c r="L316" s="712">
        <f t="shared" si="84"/>
        <v>299.62382029996434</v>
      </c>
      <c r="N316" s="582">
        <v>242</v>
      </c>
      <c r="O316" s="712">
        <f t="shared" si="85"/>
        <v>3.5221324153081137</v>
      </c>
      <c r="P316" s="712">
        <f t="shared" si="86"/>
        <v>885.26327027155116</v>
      </c>
      <c r="Q316" s="712">
        <f t="shared" si="87"/>
        <v>860.07783130163568</v>
      </c>
      <c r="R316" s="712">
        <f t="shared" si="88"/>
        <v>841.89761392737614</v>
      </c>
      <c r="S316" s="712">
        <f t="shared" si="89"/>
        <v>830.88639859309239</v>
      </c>
      <c r="T316" s="712">
        <f t="shared" si="90"/>
        <v>827.1425308784809</v>
      </c>
    </row>
    <row r="317" spans="2:20">
      <c r="B317" s="582">
        <v>243</v>
      </c>
      <c r="C317" s="712">
        <f t="shared" si="75"/>
        <v>3.536686681487073</v>
      </c>
      <c r="D317" s="712">
        <f t="shared" si="76"/>
        <v>1524.953490448213</v>
      </c>
      <c r="E317" s="712">
        <f t="shared" si="77"/>
        <v>877.63257228360237</v>
      </c>
      <c r="F317" s="712">
        <f t="shared" si="78"/>
        <v>502.76330800653562</v>
      </c>
      <c r="G317" s="712">
        <f t="shared" si="79"/>
        <v>352.63573000482876</v>
      </c>
      <c r="H317" s="719">
        <f t="shared" si="80"/>
        <v>300.48011489051277</v>
      </c>
      <c r="I317" s="712">
        <f t="shared" si="81"/>
        <v>300.10652085669255</v>
      </c>
      <c r="J317" s="712">
        <f t="shared" si="82"/>
        <v>299.84869613081963</v>
      </c>
      <c r="K317" s="712">
        <f t="shared" si="83"/>
        <v>299.6975202455676</v>
      </c>
      <c r="L317" s="712">
        <f t="shared" si="84"/>
        <v>299.64754092971572</v>
      </c>
      <c r="N317" s="582">
        <v>243</v>
      </c>
      <c r="O317" s="712">
        <f t="shared" si="85"/>
        <v>3.536686681487073</v>
      </c>
      <c r="P317" s="712">
        <f t="shared" si="86"/>
        <v>886.89535980913899</v>
      </c>
      <c r="Q317" s="712">
        <f t="shared" si="87"/>
        <v>861.76475817297342</v>
      </c>
      <c r="R317" s="712">
        <f t="shared" si="88"/>
        <v>843.62398075485953</v>
      </c>
      <c r="S317" s="712">
        <f t="shared" si="89"/>
        <v>832.63644801202588</v>
      </c>
      <c r="T317" s="712">
        <f t="shared" si="90"/>
        <v>828.90028936198098</v>
      </c>
    </row>
    <row r="318" spans="2:20">
      <c r="B318" s="582">
        <v>244</v>
      </c>
      <c r="C318" s="712">
        <f t="shared" si="75"/>
        <v>3.5512409476660318</v>
      </c>
      <c r="D318" s="712">
        <f t="shared" si="76"/>
        <v>1525.139903476942</v>
      </c>
      <c r="E318" s="712">
        <f t="shared" si="77"/>
        <v>878.86131673871705</v>
      </c>
      <c r="F318" s="712">
        <f t="shared" si="78"/>
        <v>503.77688269732442</v>
      </c>
      <c r="G318" s="712">
        <f t="shared" si="79"/>
        <v>353.07757906111772</v>
      </c>
      <c r="H318" s="719">
        <f t="shared" si="80"/>
        <v>300.51108814551009</v>
      </c>
      <c r="I318" s="712">
        <f t="shared" si="81"/>
        <v>300.13439925479685</v>
      </c>
      <c r="J318" s="712">
        <f t="shared" si="82"/>
        <v>299.87437822989153</v>
      </c>
      <c r="K318" s="712">
        <f t="shared" si="83"/>
        <v>299.72188938362802</v>
      </c>
      <c r="L318" s="712">
        <f t="shared" si="84"/>
        <v>299.67147071915849</v>
      </c>
      <c r="N318" s="582">
        <v>244</v>
      </c>
      <c r="O318" s="712">
        <f t="shared" si="85"/>
        <v>3.5512409476660318</v>
      </c>
      <c r="P318" s="712">
        <f t="shared" si="86"/>
        <v>888.52386203709614</v>
      </c>
      <c r="Q318" s="712">
        <f t="shared" si="87"/>
        <v>863.4479772029996</v>
      </c>
      <c r="R318" s="712">
        <f t="shared" si="88"/>
        <v>845.34655305256774</v>
      </c>
      <c r="S318" s="712">
        <f t="shared" si="89"/>
        <v>834.38265084718432</v>
      </c>
      <c r="T318" s="712">
        <f t="shared" si="90"/>
        <v>830.65418431729177</v>
      </c>
    </row>
    <row r="319" spans="2:20">
      <c r="B319" s="582">
        <v>245</v>
      </c>
      <c r="C319" s="712">
        <f t="shared" si="75"/>
        <v>3.5657952138449911</v>
      </c>
      <c r="D319" s="712">
        <f t="shared" si="76"/>
        <v>1525.3254182894402</v>
      </c>
      <c r="E319" s="712">
        <f t="shared" si="77"/>
        <v>880.0843899211734</v>
      </c>
      <c r="F319" s="712">
        <f t="shared" si="78"/>
        <v>504.78884933750254</v>
      </c>
      <c r="G319" s="712">
        <f t="shared" si="79"/>
        <v>353.52015354277239</v>
      </c>
      <c r="H319" s="719">
        <f t="shared" si="80"/>
        <v>300.54228245529521</v>
      </c>
      <c r="I319" s="712">
        <f t="shared" si="81"/>
        <v>300.16249403455015</v>
      </c>
      <c r="J319" s="712">
        <f t="shared" si="82"/>
        <v>299.90027304552405</v>
      </c>
      <c r="K319" s="712">
        <f t="shared" si="83"/>
        <v>299.74646889622153</v>
      </c>
      <c r="L319" s="712">
        <f t="shared" si="84"/>
        <v>299.69561005615367</v>
      </c>
      <c r="N319" s="582">
        <v>245</v>
      </c>
      <c r="O319" s="712">
        <f t="shared" si="85"/>
        <v>3.5657952138449911</v>
      </c>
      <c r="P319" s="712">
        <f t="shared" si="86"/>
        <v>890.14878484027838</v>
      </c>
      <c r="Q319" s="712">
        <f t="shared" si="87"/>
        <v>865.12749654149673</v>
      </c>
      <c r="R319" s="712">
        <f t="shared" si="88"/>
        <v>847.06533916082333</v>
      </c>
      <c r="S319" s="712">
        <f t="shared" si="89"/>
        <v>836.12501555330448</v>
      </c>
      <c r="T319" s="712">
        <f t="shared" si="90"/>
        <v>832.40422423639313</v>
      </c>
    </row>
    <row r="320" spans="2:20">
      <c r="B320" s="582">
        <v>246</v>
      </c>
      <c r="C320" s="712">
        <f t="shared" si="75"/>
        <v>3.5803494800239504</v>
      </c>
      <c r="D320" s="712">
        <f t="shared" si="76"/>
        <v>1525.5100414626602</v>
      </c>
      <c r="E320" s="712">
        <f t="shared" si="77"/>
        <v>881.30183168218196</v>
      </c>
      <c r="F320" s="712">
        <f t="shared" si="78"/>
        <v>505.7992001259945</v>
      </c>
      <c r="G320" s="712">
        <f t="shared" si="79"/>
        <v>353.96344065123503</v>
      </c>
      <c r="H320" s="719">
        <f t="shared" si="80"/>
        <v>300.57369795902332</v>
      </c>
      <c r="I320" s="712">
        <f t="shared" si="81"/>
        <v>300.19080543870098</v>
      </c>
      <c r="J320" s="712">
        <f t="shared" si="82"/>
        <v>299.92638089632334</v>
      </c>
      <c r="K320" s="712">
        <f t="shared" si="83"/>
        <v>299.7712591481864</v>
      </c>
      <c r="L320" s="712">
        <f t="shared" si="84"/>
        <v>299.71995932102737</v>
      </c>
      <c r="N320" s="582">
        <v>246</v>
      </c>
      <c r="O320" s="712">
        <f t="shared" si="85"/>
        <v>3.5803494800239504</v>
      </c>
      <c r="P320" s="712">
        <f t="shared" si="86"/>
        <v>891.77013608621053</v>
      </c>
      <c r="Q320" s="712">
        <f t="shared" si="87"/>
        <v>866.80332432033447</v>
      </c>
      <c r="R320" s="712">
        <f t="shared" si="88"/>
        <v>848.78034740161695</v>
      </c>
      <c r="S320" s="712">
        <f t="shared" si="89"/>
        <v>837.86355056653929</v>
      </c>
      <c r="T320" s="712">
        <f t="shared" si="90"/>
        <v>834.15041759260009</v>
      </c>
    </row>
    <row r="321" spans="2:20">
      <c r="B321" s="582">
        <v>247</v>
      </c>
      <c r="C321" s="712">
        <f t="shared" si="75"/>
        <v>3.5949037462029096</v>
      </c>
      <c r="D321" s="712">
        <f t="shared" si="76"/>
        <v>1525.6937795102858</v>
      </c>
      <c r="E321" s="712">
        <f t="shared" si="77"/>
        <v>882.51368150797805</v>
      </c>
      <c r="F321" s="712">
        <f t="shared" si="78"/>
        <v>506.80792745409627</v>
      </c>
      <c r="G321" s="712">
        <f t="shared" si="79"/>
        <v>354.40742766883488</v>
      </c>
      <c r="H321" s="719">
        <f t="shared" si="80"/>
        <v>300.60533478981807</v>
      </c>
      <c r="I321" s="712">
        <f t="shared" si="81"/>
        <v>300.21933370331891</v>
      </c>
      <c r="J321" s="712">
        <f t="shared" si="82"/>
        <v>299.95270209376145</v>
      </c>
      <c r="K321" s="712">
        <f t="shared" si="83"/>
        <v>299.79626049695747</v>
      </c>
      <c r="L321" s="712">
        <f t="shared" si="84"/>
        <v>299.74451888661395</v>
      </c>
      <c r="N321" s="582">
        <v>247</v>
      </c>
      <c r="O321" s="712">
        <f t="shared" si="85"/>
        <v>3.5949037462029096</v>
      </c>
      <c r="P321" s="712">
        <f t="shared" si="86"/>
        <v>893.3879236251247</v>
      </c>
      <c r="Q321" s="712">
        <f t="shared" si="87"/>
        <v>868.47546865350841</v>
      </c>
      <c r="R321" s="712">
        <f t="shared" si="88"/>
        <v>850.49158607864774</v>
      </c>
      <c r="S321" s="712">
        <f t="shared" si="89"/>
        <v>839.59826430449925</v>
      </c>
      <c r="T321" s="712">
        <f t="shared" si="90"/>
        <v>835.89277284060347</v>
      </c>
    </row>
    <row r="322" spans="2:20">
      <c r="B322" s="582">
        <v>248</v>
      </c>
      <c r="C322" s="712">
        <f t="shared" si="75"/>
        <v>3.6094580123818685</v>
      </c>
      <c r="D322" s="712">
        <f t="shared" si="76"/>
        <v>1525.8766388835079</v>
      </c>
      <c r="E322" s="712">
        <f t="shared" si="77"/>
        <v>883.71997852369634</v>
      </c>
      <c r="F322" s="712">
        <f t="shared" si="78"/>
        <v>507.81502390245839</v>
      </c>
      <c r="G322" s="712">
        <f t="shared" si="79"/>
        <v>354.85210195889886</v>
      </c>
      <c r="H322" s="719">
        <f t="shared" si="80"/>
        <v>300.63719307481938</v>
      </c>
      <c r="I322" s="712">
        <f t="shared" si="81"/>
        <v>300.24807905784064</v>
      </c>
      <c r="J322" s="712">
        <f t="shared" si="82"/>
        <v>299.97923694222106</v>
      </c>
      <c r="K322" s="712">
        <f t="shared" si="83"/>
        <v>299.8214732926096</v>
      </c>
      <c r="L322" s="712">
        <f t="shared" si="84"/>
        <v>299.76928911829896</v>
      </c>
      <c r="N322" s="582">
        <v>248</v>
      </c>
      <c r="O322" s="712">
        <f t="shared" si="85"/>
        <v>3.6094580123818685</v>
      </c>
      <c r="P322" s="712">
        <f t="shared" si="86"/>
        <v>895.00215528999854</v>
      </c>
      <c r="Q322" s="712">
        <f t="shared" si="87"/>
        <v>870.14393763717976</v>
      </c>
      <c r="R322" s="712">
        <f t="shared" si="88"/>
        <v>852.19906347736321</v>
      </c>
      <c r="S322" s="712">
        <f t="shared" si="89"/>
        <v>841.32916516629359</v>
      </c>
      <c r="T322" s="712">
        <f t="shared" si="90"/>
        <v>837.63129841651005</v>
      </c>
    </row>
    <row r="323" spans="2:20">
      <c r="B323" s="582">
        <v>249</v>
      </c>
      <c r="C323" s="712">
        <f t="shared" si="75"/>
        <v>3.6240122785608277</v>
      </c>
      <c r="D323" s="712">
        <f t="shared" si="76"/>
        <v>1526.0586259717832</v>
      </c>
      <c r="E323" s="712">
        <f t="shared" si="77"/>
        <v>884.92076149720003</v>
      </c>
      <c r="F323" s="712">
        <f t="shared" si="78"/>
        <v>508.82048223811506</v>
      </c>
      <c r="G323" s="712">
        <f t="shared" si="79"/>
        <v>355.29745096584782</v>
      </c>
      <c r="H323" s="719">
        <f t="shared" si="80"/>
        <v>300.66927293523105</v>
      </c>
      <c r="I323" s="712">
        <f t="shared" si="81"/>
        <v>300.27704172511665</v>
      </c>
      <c r="J323" s="712">
        <f t="shared" si="82"/>
        <v>300.00598573904028</v>
      </c>
      <c r="K323" s="712">
        <f t="shared" si="83"/>
        <v>299.84689787790137</v>
      </c>
      <c r="L323" s="712">
        <f t="shared" si="84"/>
        <v>299.79427037406282</v>
      </c>
      <c r="N323" s="582">
        <v>249</v>
      </c>
      <c r="O323" s="712">
        <f t="shared" si="85"/>
        <v>3.6240122785608277</v>
      </c>
      <c r="P323" s="712">
        <f t="shared" si="86"/>
        <v>896.61283889659228</v>
      </c>
      <c r="Q323" s="712">
        <f t="shared" si="87"/>
        <v>871.80873934971453</v>
      </c>
      <c r="R323" s="712">
        <f t="shared" si="88"/>
        <v>853.90278786499971</v>
      </c>
      <c r="S323" s="712">
        <f t="shared" si="89"/>
        <v>843.05626153256958</v>
      </c>
      <c r="T323" s="712">
        <f t="shared" si="90"/>
        <v>839.36600273788531</v>
      </c>
    </row>
    <row r="324" spans="2:20">
      <c r="B324" s="582">
        <v>250</v>
      </c>
      <c r="C324" s="712">
        <f t="shared" si="75"/>
        <v>3.638566544739787</v>
      </c>
      <c r="D324" s="712">
        <f t="shared" si="76"/>
        <v>1526.2397471035788</v>
      </c>
      <c r="E324" s="712">
        <f t="shared" si="77"/>
        <v>886.11606884286573</v>
      </c>
      <c r="F324" s="712">
        <f t="shared" si="78"/>
        <v>509.82429541155744</v>
      </c>
      <c r="G324" s="712">
        <f t="shared" si="79"/>
        <v>355.74346221527929</v>
      </c>
      <c r="H324" s="719">
        <f t="shared" si="80"/>
        <v>300.70157448636849</v>
      </c>
      <c r="I324" s="712">
        <f t="shared" si="81"/>
        <v>300.30622192145722</v>
      </c>
      <c r="J324" s="712">
        <f t="shared" si="82"/>
        <v>300.03294877455755</v>
      </c>
      <c r="K324" s="712">
        <f t="shared" si="83"/>
        <v>299.87253458831947</v>
      </c>
      <c r="L324" s="712">
        <f t="shared" si="84"/>
        <v>299.81946300452398</v>
      </c>
      <c r="N324" s="582">
        <v>250</v>
      </c>
      <c r="O324" s="712">
        <f t="shared" si="85"/>
        <v>3.638566544739787</v>
      </c>
      <c r="P324" s="712">
        <f t="shared" si="86"/>
        <v>898.21998224348795</v>
      </c>
      <c r="Q324" s="712">
        <f t="shared" si="87"/>
        <v>873.46988185172268</v>
      </c>
      <c r="R324" s="712">
        <f t="shared" si="88"/>
        <v>855.60276749062234</v>
      </c>
      <c r="S324" s="712">
        <f t="shared" si="89"/>
        <v>844.77956176555449</v>
      </c>
      <c r="T324" s="712">
        <f t="shared" si="90"/>
        <v>841.09689420379209</v>
      </c>
    </row>
    <row r="325" spans="2:20">
      <c r="B325" s="582">
        <v>251</v>
      </c>
      <c r="C325" s="712">
        <f t="shared" si="75"/>
        <v>3.6531208109187459</v>
      </c>
      <c r="D325" s="712">
        <f t="shared" si="76"/>
        <v>1526.4200085471055</v>
      </c>
      <c r="E325" s="712">
        <f t="shared" si="77"/>
        <v>887.30593862532362</v>
      </c>
      <c r="F325" s="712">
        <f t="shared" si="78"/>
        <v>510.82645655385056</v>
      </c>
      <c r="G325" s="712">
        <f t="shared" si="79"/>
        <v>356.19012331403576</v>
      </c>
      <c r="H325" s="719">
        <f t="shared" si="80"/>
        <v>300.73409783770626</v>
      </c>
      <c r="I325" s="712">
        <f t="shared" si="81"/>
        <v>300.33561985667865</v>
      </c>
      <c r="J325" s="712">
        <f t="shared" si="82"/>
        <v>300.06012633215681</v>
      </c>
      <c r="K325" s="712">
        <f t="shared" si="83"/>
        <v>299.89838375212207</v>
      </c>
      <c r="L325" s="712">
        <f t="shared" si="84"/>
        <v>299.84486735298321</v>
      </c>
      <c r="N325" s="582">
        <v>251</v>
      </c>
      <c r="O325" s="712">
        <f t="shared" si="85"/>
        <v>3.6531208109187459</v>
      </c>
      <c r="P325" s="712">
        <f t="shared" si="86"/>
        <v>899.82359311212599</v>
      </c>
      <c r="Q325" s="712">
        <f t="shared" si="87"/>
        <v>875.12737318609697</v>
      </c>
      <c r="R325" s="712">
        <f t="shared" si="88"/>
        <v>857.29901058516487</v>
      </c>
      <c r="S325" s="712">
        <f t="shared" si="89"/>
        <v>846.49907420909551</v>
      </c>
      <c r="T325" s="712">
        <f t="shared" si="90"/>
        <v>842.82398119483264</v>
      </c>
    </row>
    <row r="326" spans="2:20">
      <c r="B326" s="582">
        <v>252</v>
      </c>
      <c r="C326" s="712">
        <f t="shared" si="75"/>
        <v>3.6676750770977051</v>
      </c>
      <c r="D326" s="712">
        <f t="shared" si="76"/>
        <v>1526.5994165110346</v>
      </c>
      <c r="E326" s="712">
        <f t="shared" si="77"/>
        <v>888.4904085631556</v>
      </c>
      <c r="F326" s="712">
        <f t="shared" si="78"/>
        <v>511.82695897379398</v>
      </c>
      <c r="G326" s="712">
        <f t="shared" si="79"/>
        <v>356.63742195026009</v>
      </c>
      <c r="H326" s="719">
        <f t="shared" si="80"/>
        <v>300.76684309292523</v>
      </c>
      <c r="I326" s="712">
        <f t="shared" si="81"/>
        <v>300.36523573415002</v>
      </c>
      <c r="J326" s="712">
        <f t="shared" si="82"/>
        <v>300.08751868831217</v>
      </c>
      <c r="K326" s="712">
        <f t="shared" si="83"/>
        <v>299.92444569038378</v>
      </c>
      <c r="L326" s="712">
        <f t="shared" si="84"/>
        <v>299.87048375546698</v>
      </c>
      <c r="N326" s="582">
        <v>252</v>
      </c>
      <c r="O326" s="712">
        <f t="shared" si="85"/>
        <v>3.6676750770977051</v>
      </c>
      <c r="P326" s="712">
        <f t="shared" si="86"/>
        <v>901.42367926684335</v>
      </c>
      <c r="Q326" s="712">
        <f t="shared" si="87"/>
        <v>876.78122137805201</v>
      </c>
      <c r="R326" s="712">
        <f t="shared" si="88"/>
        <v>858.99152536146948</v>
      </c>
      <c r="S326" s="712">
        <f t="shared" si="89"/>
        <v>848.21480718869987</v>
      </c>
      <c r="T326" s="712">
        <f t="shared" si="90"/>
        <v>844.54727207318888</v>
      </c>
    </row>
    <row r="327" spans="2:20">
      <c r="B327" s="582">
        <v>253</v>
      </c>
      <c r="C327" s="712">
        <f t="shared" si="75"/>
        <v>3.6822293432766644</v>
      </c>
      <c r="D327" s="712">
        <f t="shared" si="76"/>
        <v>1526.777977145204</v>
      </c>
      <c r="E327" s="712">
        <f t="shared" si="77"/>
        <v>889.66951603254893</v>
      </c>
      <c r="F327" s="712">
        <f t="shared" si="78"/>
        <v>512.82579615512429</v>
      </c>
      <c r="G327" s="712">
        <f t="shared" si="79"/>
        <v>357.08534589343742</v>
      </c>
      <c r="H327" s="719">
        <f t="shared" si="80"/>
        <v>300.79981034995978</v>
      </c>
      <c r="I327" s="712">
        <f t="shared" si="81"/>
        <v>300.39506975083867</v>
      </c>
      <c r="J327" s="712">
        <f t="shared" si="82"/>
        <v>300.11512611263367</v>
      </c>
      <c r="K327" s="712">
        <f t="shared" si="83"/>
        <v>299.95072071703942</v>
      </c>
      <c r="L327" s="712">
        <f t="shared" si="84"/>
        <v>299.89631254077182</v>
      </c>
      <c r="N327" s="582">
        <v>253</v>
      </c>
      <c r="O327" s="712">
        <f t="shared" si="85"/>
        <v>3.6822293432766644</v>
      </c>
      <c r="P327" s="712">
        <f t="shared" si="86"/>
        <v>903.02024845491144</v>
      </c>
      <c r="Q327" s="712">
        <f t="shared" si="87"/>
        <v>878.43143443516306</v>
      </c>
      <c r="R327" s="712">
        <f t="shared" si="88"/>
        <v>860.68032001432687</v>
      </c>
      <c r="S327" s="712">
        <f t="shared" si="89"/>
        <v>849.92676901157574</v>
      </c>
      <c r="T327" s="712">
        <f t="shared" si="90"/>
        <v>846.2667751826624</v>
      </c>
    </row>
    <row r="328" spans="2:20">
      <c r="B328" s="582">
        <v>254</v>
      </c>
      <c r="C328" s="712">
        <f t="shared" si="75"/>
        <v>3.6967836094556237</v>
      </c>
      <c r="D328" s="712">
        <f t="shared" si="76"/>
        <v>1526.9556965413105</v>
      </c>
      <c r="E328" s="712">
        <f t="shared" si="77"/>
        <v>890.84329807090876</v>
      </c>
      <c r="F328" s="712">
        <f t="shared" si="78"/>
        <v>513.82296175376007</v>
      </c>
      <c r="G328" s="712">
        <f t="shared" si="79"/>
        <v>357.53388299442469</v>
      </c>
      <c r="H328" s="719">
        <f t="shared" si="80"/>
        <v>300.83299970104491</v>
      </c>
      <c r="I328" s="712">
        <f t="shared" si="81"/>
        <v>300.42512209735708</v>
      </c>
      <c r="J328" s="712">
        <f t="shared" si="82"/>
        <v>300.14294886791208</v>
      </c>
      <c r="K328" s="712">
        <f t="shared" si="83"/>
        <v>299.97720913892886</v>
      </c>
      <c r="L328" s="712">
        <f t="shared" si="84"/>
        <v>299.92235403050836</v>
      </c>
      <c r="N328" s="582">
        <v>254</v>
      </c>
      <c r="O328" s="712">
        <f t="shared" si="85"/>
        <v>3.6967836094556237</v>
      </c>
      <c r="P328" s="712">
        <f t="shared" si="86"/>
        <v>904.61330840657286</v>
      </c>
      <c r="Q328" s="712">
        <f t="shared" si="87"/>
        <v>880.07802034740496</v>
      </c>
      <c r="R328" s="712">
        <f t="shared" si="88"/>
        <v>862.36540272051536</v>
      </c>
      <c r="S328" s="712">
        <f t="shared" si="89"/>
        <v>851.63496796667209</v>
      </c>
      <c r="T328" s="712">
        <f t="shared" si="90"/>
        <v>847.98249884871552</v>
      </c>
    </row>
    <row r="329" spans="2:20">
      <c r="B329" s="582">
        <v>255</v>
      </c>
      <c r="C329" s="712">
        <f t="shared" si="75"/>
        <v>3.7113378756345825</v>
      </c>
      <c r="D329" s="712">
        <f t="shared" si="76"/>
        <v>1527.1325807335922</v>
      </c>
      <c r="E329" s="712">
        <f t="shared" si="77"/>
        <v>892.01179138042789</v>
      </c>
      <c r="F329" s="712">
        <f t="shared" si="78"/>
        <v>514.81844959508771</v>
      </c>
      <c r="G329" s="712">
        <f t="shared" si="79"/>
        <v>357.98302118546746</v>
      </c>
      <c r="H329" s="719">
        <f t="shared" si="80"/>
        <v>300.86641123276297</v>
      </c>
      <c r="I329" s="712">
        <f t="shared" si="81"/>
        <v>300.45539295800859</v>
      </c>
      <c r="J329" s="712">
        <f t="shared" si="82"/>
        <v>300.17098721016447</v>
      </c>
      <c r="K329" s="712">
        <f t="shared" si="83"/>
        <v>300.00391125584139</v>
      </c>
      <c r="L329" s="712">
        <f t="shared" si="84"/>
        <v>299.94860853914588</v>
      </c>
      <c r="N329" s="582">
        <v>255</v>
      </c>
      <c r="O329" s="712">
        <f t="shared" si="85"/>
        <v>3.7113378756345825</v>
      </c>
      <c r="P329" s="712">
        <f t="shared" si="86"/>
        <v>906.20286683507936</v>
      </c>
      <c r="Q329" s="712">
        <f t="shared" si="87"/>
        <v>881.72098708719079</v>
      </c>
      <c r="R329" s="712">
        <f t="shared" si="88"/>
        <v>864.04678163884114</v>
      </c>
      <c r="S329" s="712">
        <f t="shared" si="89"/>
        <v>853.33941232471875</v>
      </c>
      <c r="T329" s="712">
        <f t="shared" si="90"/>
        <v>849.69445137851119</v>
      </c>
    </row>
    <row r="330" spans="2:20">
      <c r="B330" s="582">
        <v>256</v>
      </c>
      <c r="C330" s="712">
        <f t="shared" si="75"/>
        <v>3.7258921418135418</v>
      </c>
      <c r="D330" s="712">
        <f t="shared" si="76"/>
        <v>1527.3086356994972</v>
      </c>
      <c r="E330" s="712">
        <f t="shared" si="77"/>
        <v>893.17503233161563</v>
      </c>
      <c r="F330" s="712">
        <f t="shared" si="78"/>
        <v>515.81225367128832</v>
      </c>
      <c r="G330" s="712">
        <f t="shared" si="79"/>
        <v>358.43274848020462</v>
      </c>
      <c r="H330" s="719">
        <f t="shared" si="80"/>
        <v>300.90004502609048</v>
      </c>
      <c r="I330" s="712">
        <f t="shared" si="81"/>
        <v>300.48588251083379</v>
      </c>
      <c r="J330" s="712">
        <f t="shared" si="82"/>
        <v>300.19924138867924</v>
      </c>
      <c r="K330" s="712">
        <f t="shared" si="83"/>
        <v>300.03082736056069</v>
      </c>
      <c r="L330" s="712">
        <f t="shared" si="84"/>
        <v>299.97507637405636</v>
      </c>
      <c r="N330" s="582">
        <v>256</v>
      </c>
      <c r="O330" s="712">
        <f t="shared" si="85"/>
        <v>3.7258921418135418</v>
      </c>
      <c r="P330" s="712">
        <f t="shared" si="86"/>
        <v>907.78893143672917</v>
      </c>
      <c r="Q330" s="712">
        <f t="shared" si="87"/>
        <v>883.36034260940994</v>
      </c>
      <c r="R330" s="712">
        <f t="shared" si="88"/>
        <v>865.72446491017729</v>
      </c>
      <c r="S330" s="712">
        <f t="shared" si="89"/>
        <v>855.0401103382668</v>
      </c>
      <c r="T330" s="712">
        <f t="shared" si="90"/>
        <v>851.40264106095333</v>
      </c>
    </row>
    <row r="331" spans="2:20">
      <c r="B331" s="582">
        <v>257</v>
      </c>
      <c r="C331" s="712">
        <f t="shared" ref="C331:C394" si="91">$C$73*B331</f>
        <v>3.7404464079925011</v>
      </c>
      <c r="D331" s="712">
        <f t="shared" ref="D331:D394" si="92">(1-2*FoAb-2*FoAb*BiCombAb)*D330+2*FoAb*E330+2*FoAb*BiCombAb*Tcomb</f>
        <v>1527.4838673603417</v>
      </c>
      <c r="E331" s="712">
        <f t="shared" ref="E331:E394" si="93">FoAb*D330+(1-2*FoAb)*E330+FoAb*F330</f>
        <v>894.33305696678576</v>
      </c>
      <c r="F331" s="712">
        <f t="shared" ref="F331:F394" si="94">FoAb*E330+(1-2*FoAb)*F330+FoAb*G330</f>
        <v>516.80436813870438</v>
      </c>
      <c r="G331" s="712">
        <f t="shared" ref="G331:G394" si="95">FoAb*F330+(1-2*FoAb)*G330+FoAb*H330</f>
        <v>358.88305297366117</v>
      </c>
      <c r="H331" s="719">
        <f t="shared" ref="H331:H394" si="96">_FoN1*G330+(1-_FoN1-_FoN2)*H330+_FoN2*I330</f>
        <v>300.93390115644468</v>
      </c>
      <c r="I331" s="712">
        <f t="shared" ref="I331:I394" si="97">FoCase*H330+(1-2*FoCase)*I330+FoCase*J330</f>
        <v>300.51659092765647</v>
      </c>
      <c r="J331" s="712">
        <f t="shared" ref="J331:J394" si="98">FoCase*I330+(1-2*FoCase)*J330+FoCase*K330</f>
        <v>300.22771164606172</v>
      </c>
      <c r="K331" s="712">
        <f t="shared" ref="K331:K394" si="99">FoCase*J330+(1-2*FoCase)*K330+FoCase*L330</f>
        <v>300.05795773890924</v>
      </c>
      <c r="L331" s="712">
        <f t="shared" ref="L331:L394" si="100">(1-2*FoCase-2*FoCase*BiAtmCase)*L330+2*FoCase*K330+2*FoCase*BiAtmCase*Tatm</f>
        <v>300.0017578355596</v>
      </c>
      <c r="N331" s="582">
        <v>257</v>
      </c>
      <c r="O331" s="712">
        <f t="shared" ref="O331:O394" si="101">$O$73*N331</f>
        <v>3.7404464079925011</v>
      </c>
      <c r="P331" s="712">
        <f t="shared" ref="P331:P394" si="102">(1-2*FoCase-2*FoCase*BiCombCase)*P330+2*FoCase*Q330+2*FoCase*BiCombCase*Tcomb</f>
        <v>909.37150989090412</v>
      </c>
      <c r="Q331" s="712">
        <f t="shared" ref="Q331:Q394" si="103">FoCase*P330+(1-2*FoCase)*Q330+FoCase*R330</f>
        <v>884.99609485146743</v>
      </c>
      <c r="R331" s="712">
        <f t="shared" ref="R331:R394" si="104">FoCase*Q330+(1-2*FoCase)*R330+FoCase*S330</f>
        <v>867.39846065750351</v>
      </c>
      <c r="S331" s="712">
        <f t="shared" ref="S331:S394" si="105">FoCase*R330+(1-2*FoCase)*S330+FoCase*T330</f>
        <v>856.73707024172825</v>
      </c>
      <c r="T331" s="712">
        <f t="shared" ref="T331:T394" si="106">(1-2*FoCase-2*FoCase*BiAtmCase)*T330+2*FoCase*S330+2*FoCase*BiAtmCase*Tatm</f>
        <v>853.1070761667271</v>
      </c>
    </row>
    <row r="332" spans="2:20">
      <c r="B332" s="582">
        <v>258</v>
      </c>
      <c r="C332" s="712">
        <f t="shared" si="91"/>
        <v>3.7550006741714599</v>
      </c>
      <c r="D332" s="712">
        <f t="shared" si="92"/>
        <v>1527.6582815819579</v>
      </c>
      <c r="E332" s="712">
        <f t="shared" si="93"/>
        <v>895.48590100350373</v>
      </c>
      <c r="F332" s="712">
        <f t="shared" si="94"/>
        <v>517.79478731524603</v>
      </c>
      <c r="G332" s="712">
        <f t="shared" si="95"/>
        <v>359.3339228422293</v>
      </c>
      <c r="H332" s="719">
        <f t="shared" si="96"/>
        <v>300.96797969372989</v>
      </c>
      <c r="I332" s="712">
        <f t="shared" si="97"/>
        <v>300.5475183741296</v>
      </c>
      <c r="J332" s="712">
        <f t="shared" si="98"/>
        <v>300.2563982182794</v>
      </c>
      <c r="K332" s="712">
        <f t="shared" si="99"/>
        <v>300.08530266979358</v>
      </c>
      <c r="L332" s="712">
        <f t="shared" si="100"/>
        <v>300.02865321696731</v>
      </c>
      <c r="N332" s="582">
        <v>258</v>
      </c>
      <c r="O332" s="712">
        <f t="shared" si="101"/>
        <v>3.7550006741714599</v>
      </c>
      <c r="P332" s="712">
        <f t="shared" si="102"/>
        <v>910.95060986010685</v>
      </c>
      <c r="Q332" s="712">
        <f t="shared" si="103"/>
        <v>886.62825173332203</v>
      </c>
      <c r="R332" s="712">
        <f t="shared" si="104"/>
        <v>869.06877698594508</v>
      </c>
      <c r="S332" s="712">
        <f t="shared" si="105"/>
        <v>858.43030025141604</v>
      </c>
      <c r="T332" s="712">
        <f t="shared" si="106"/>
        <v>854.80776494833844</v>
      </c>
    </row>
    <row r="333" spans="2:20">
      <c r="B333" s="582">
        <v>259</v>
      </c>
      <c r="C333" s="712">
        <f t="shared" si="91"/>
        <v>3.7695549403504192</v>
      </c>
      <c r="D333" s="712">
        <f t="shared" si="92"/>
        <v>1527.831884175331</v>
      </c>
      <c r="E333" s="712">
        <f t="shared" si="93"/>
        <v>896.63359983799467</v>
      </c>
      <c r="F333" s="712">
        <f t="shared" si="94"/>
        <v>518.78350567783593</v>
      </c>
      <c r="G333" s="712">
        <f t="shared" si="95"/>
        <v>359.78534634363848</v>
      </c>
      <c r="H333" s="719">
        <f t="shared" si="96"/>
        <v>301.0022807023837</v>
      </c>
      <c r="I333" s="712">
        <f t="shared" si="97"/>
        <v>300.57866500978139</v>
      </c>
      <c r="J333" s="712">
        <f t="shared" si="98"/>
        <v>300.28530133470764</v>
      </c>
      <c r="K333" s="712">
        <f t="shared" si="99"/>
        <v>300.11286242524909</v>
      </c>
      <c r="L333" s="712">
        <f t="shared" si="100"/>
        <v>300.05576280462833</v>
      </c>
      <c r="N333" s="582">
        <v>259</v>
      </c>
      <c r="O333" s="712">
        <f t="shared" si="101"/>
        <v>3.7695549403504192</v>
      </c>
      <c r="P333" s="712">
        <f t="shared" si="102"/>
        <v>912.52623898999798</v>
      </c>
      <c r="Q333" s="712">
        <f t="shared" si="103"/>
        <v>888.25682115752431</v>
      </c>
      <c r="R333" s="712">
        <f t="shared" si="104"/>
        <v>870.73542198281268</v>
      </c>
      <c r="S333" s="712">
        <f t="shared" si="105"/>
        <v>860.11980856558364</v>
      </c>
      <c r="T333" s="712">
        <f t="shared" si="106"/>
        <v>856.50471564015493</v>
      </c>
    </row>
    <row r="334" spans="2:20">
      <c r="B334" s="582">
        <v>260</v>
      </c>
      <c r="C334" s="712">
        <f t="shared" si="91"/>
        <v>3.7841092065293784</v>
      </c>
      <c r="D334" s="712">
        <f t="shared" si="92"/>
        <v>1528.0046808972256</v>
      </c>
      <c r="E334" s="712">
        <f t="shared" si="93"/>
        <v>897.77618854851141</v>
      </c>
      <c r="F334" s="712">
        <f t="shared" si="94"/>
        <v>519.77051785989261</v>
      </c>
      <c r="G334" s="712">
        <f t="shared" si="95"/>
        <v>360.23731181691403</v>
      </c>
      <c r="H334" s="719">
        <f t="shared" si="96"/>
        <v>301.03680424142306</v>
      </c>
      <c r="I334" s="712">
        <f t="shared" si="97"/>
        <v>300.61003098806123</v>
      </c>
      <c r="J334" s="712">
        <f t="shared" si="98"/>
        <v>300.31442121817469</v>
      </c>
      <c r="K334" s="712">
        <f t="shared" si="99"/>
        <v>300.14063727048483</v>
      </c>
      <c r="L334" s="712">
        <f t="shared" si="100"/>
        <v>300.08308687797319</v>
      </c>
      <c r="N334" s="582">
        <v>260</v>
      </c>
      <c r="O334" s="712">
        <f t="shared" si="101"/>
        <v>3.7841092065293784</v>
      </c>
      <c r="P334" s="712">
        <f t="shared" si="102"/>
        <v>914.09840490943304</v>
      </c>
      <c r="Q334" s="712">
        <f t="shared" si="103"/>
        <v>889.88181100925522</v>
      </c>
      <c r="R334" s="712">
        <f t="shared" si="104"/>
        <v>872.3984037176408</v>
      </c>
      <c r="S334" s="712">
        <f t="shared" si="105"/>
        <v>861.80560336446501</v>
      </c>
      <c r="T334" s="712">
        <f t="shared" si="106"/>
        <v>858.19793645844481</v>
      </c>
    </row>
    <row r="335" spans="2:20">
      <c r="B335" s="582">
        <v>261</v>
      </c>
      <c r="C335" s="712">
        <f t="shared" si="91"/>
        <v>3.7986634727083377</v>
      </c>
      <c r="D335" s="712">
        <f t="shared" si="92"/>
        <v>1528.1766774508028</v>
      </c>
      <c r="E335" s="712">
        <f t="shared" si="93"/>
        <v>898.91370189866393</v>
      </c>
      <c r="F335" s="712">
        <f t="shared" si="94"/>
        <v>520.75581864885146</v>
      </c>
      <c r="G335" s="712">
        <f t="shared" si="95"/>
        <v>360.68980768232547</v>
      </c>
      <c r="H335" s="719">
        <f t="shared" si="96"/>
        <v>301.07155036449018</v>
      </c>
      <c r="I335" s="712">
        <f t="shared" si="97"/>
        <v>300.64161645638529</v>
      </c>
      <c r="J335" s="712">
        <f t="shared" si="98"/>
        <v>300.34375808500755</v>
      </c>
      <c r="K335" s="712">
        <f t="shared" si="99"/>
        <v>300.16862746392894</v>
      </c>
      <c r="L335" s="712">
        <f t="shared" si="100"/>
        <v>300.11062570955932</v>
      </c>
      <c r="N335" s="582">
        <v>261</v>
      </c>
      <c r="O335" s="712">
        <f t="shared" si="101"/>
        <v>3.7986634727083377</v>
      </c>
      <c r="P335" s="712">
        <f t="shared" si="102"/>
        <v>915.66711523049946</v>
      </c>
      <c r="Q335" s="712">
        <f t="shared" si="103"/>
        <v>891.50322915636434</v>
      </c>
      <c r="R335" s="712">
        <f t="shared" si="104"/>
        <v>874.05773024222742</v>
      </c>
      <c r="S335" s="712">
        <f t="shared" si="105"/>
        <v>863.487692810314</v>
      </c>
      <c r="T335" s="712">
        <f t="shared" si="106"/>
        <v>859.887435601417</v>
      </c>
    </row>
    <row r="336" spans="2:20">
      <c r="B336" s="582">
        <v>262</v>
      </c>
      <c r="C336" s="712">
        <f t="shared" si="91"/>
        <v>3.8132177388872965</v>
      </c>
      <c r="D336" s="712">
        <f t="shared" si="92"/>
        <v>1528.3478794862274</v>
      </c>
      <c r="E336" s="712">
        <f t="shared" si="93"/>
        <v>900.04617434071008</v>
      </c>
      <c r="F336" s="712">
        <f t="shared" si="94"/>
        <v>521.73940298372315</v>
      </c>
      <c r="G336" s="712">
        <f t="shared" si="95"/>
        <v>361.14282244132374</v>
      </c>
      <c r="H336" s="719">
        <f t="shared" si="96"/>
        <v>301.10651911989822</v>
      </c>
      <c r="I336" s="712">
        <f t="shared" si="97"/>
        <v>300.67342155618246</v>
      </c>
      <c r="J336" s="712">
        <f t="shared" si="98"/>
        <v>300.37331214507708</v>
      </c>
      <c r="K336" s="712">
        <f t="shared" si="99"/>
        <v>300.19683325727362</v>
      </c>
      <c r="L336" s="712">
        <f t="shared" si="100"/>
        <v>300.13837956511566</v>
      </c>
      <c r="N336" s="582">
        <v>262</v>
      </c>
      <c r="O336" s="712">
        <f t="shared" si="101"/>
        <v>3.8132177388872965</v>
      </c>
      <c r="P336" s="712">
        <f t="shared" si="102"/>
        <v>917.23237754855325</v>
      </c>
      <c r="Q336" s="712">
        <f t="shared" si="103"/>
        <v>893.12108344940771</v>
      </c>
      <c r="R336" s="712">
        <f t="shared" si="104"/>
        <v>875.71340959067265</v>
      </c>
      <c r="S336" s="712">
        <f t="shared" si="105"/>
        <v>865.16608504744408</v>
      </c>
      <c r="T336" s="712">
        <f t="shared" si="106"/>
        <v>861.57322124926122</v>
      </c>
    </row>
    <row r="337" spans="2:20">
      <c r="B337" s="582">
        <v>263</v>
      </c>
      <c r="C337" s="712">
        <f t="shared" si="91"/>
        <v>3.8277720050662558</v>
      </c>
      <c r="D337" s="712">
        <f t="shared" si="92"/>
        <v>1528.5182926012653</v>
      </c>
      <c r="E337" s="712">
        <f t="shared" si="93"/>
        <v>901.17364001880867</v>
      </c>
      <c r="F337" s="712">
        <f t="shared" si="94"/>
        <v>522.72126595268787</v>
      </c>
      <c r="G337" s="712">
        <f t="shared" si="95"/>
        <v>361.5963446764689</v>
      </c>
      <c r="H337" s="719">
        <f t="shared" si="96"/>
        <v>301.14171055067686</v>
      </c>
      <c r="I337" s="712">
        <f t="shared" si="97"/>
        <v>300.70544642293999</v>
      </c>
      <c r="J337" s="712">
        <f t="shared" si="98"/>
        <v>300.40308360184366</v>
      </c>
      <c r="K337" s="712">
        <f t="shared" si="99"/>
        <v>300.22525489552027</v>
      </c>
      <c r="L337" s="712">
        <f t="shared" si="100"/>
        <v>300.16634870358803</v>
      </c>
      <c r="N337" s="582">
        <v>263</v>
      </c>
      <c r="O337" s="712">
        <f t="shared" si="101"/>
        <v>3.8277720050662558</v>
      </c>
      <c r="P337" s="712">
        <f t="shared" si="102"/>
        <v>918.79419944225617</v>
      </c>
      <c r="Q337" s="712">
        <f t="shared" si="103"/>
        <v>894.73538172168583</v>
      </c>
      <c r="R337" s="712">
        <f t="shared" si="104"/>
        <v>877.36544977941821</v>
      </c>
      <c r="S337" s="712">
        <f t="shared" si="105"/>
        <v>866.84078820226739</v>
      </c>
      <c r="T337" s="712">
        <f t="shared" si="106"/>
        <v>863.25530156418688</v>
      </c>
    </row>
    <row r="338" spans="2:20">
      <c r="B338" s="582">
        <v>264</v>
      </c>
      <c r="C338" s="712">
        <f t="shared" si="91"/>
        <v>3.8423262712452151</v>
      </c>
      <c r="D338" s="712">
        <f t="shared" si="92"/>
        <v>1528.6879223418734</v>
      </c>
      <c r="E338" s="712">
        <f t="shared" si="93"/>
        <v>902.29613277223507</v>
      </c>
      <c r="F338" s="712">
        <f t="shared" si="94"/>
        <v>523.70140279072666</v>
      </c>
      <c r="G338" s="712">
        <f t="shared" si="95"/>
        <v>362.05036305134701</v>
      </c>
      <c r="H338" s="719">
        <f t="shared" si="96"/>
        <v>301.17712469461759</v>
      </c>
      <c r="I338" s="712">
        <f t="shared" si="97"/>
        <v>300.73769118624898</v>
      </c>
      <c r="J338" s="712">
        <f t="shared" si="98"/>
        <v>300.43307265240259</v>
      </c>
      <c r="K338" s="712">
        <f t="shared" si="99"/>
        <v>300.25389261702475</v>
      </c>
      <c r="L338" s="712">
        <f t="shared" si="100"/>
        <v>300.19453337718414</v>
      </c>
      <c r="N338" s="582">
        <v>264</v>
      </c>
      <c r="O338" s="712">
        <f t="shared" si="101"/>
        <v>3.8423262712452151</v>
      </c>
      <c r="P338" s="712">
        <f t="shared" si="102"/>
        <v>920.35258847361217</v>
      </c>
      <c r="Q338" s="712">
        <f t="shared" si="103"/>
        <v>896.3461317892818</v>
      </c>
      <c r="R338" s="712">
        <f t="shared" si="104"/>
        <v>879.01385880728503</v>
      </c>
      <c r="S338" s="712">
        <f t="shared" si="105"/>
        <v>868.51181038333448</v>
      </c>
      <c r="T338" s="712">
        <f t="shared" si="106"/>
        <v>864.93368469046322</v>
      </c>
    </row>
    <row r="339" spans="2:20">
      <c r="B339" s="582">
        <v>265</v>
      </c>
      <c r="C339" s="712">
        <f t="shared" si="91"/>
        <v>3.8568805374241739</v>
      </c>
      <c r="D339" s="712">
        <f t="shared" si="92"/>
        <v>1528.8567742027785</v>
      </c>
      <c r="E339" s="712">
        <f t="shared" si="93"/>
        <v>903.41368613855923</v>
      </c>
      <c r="F339" s="712">
        <f t="shared" si="94"/>
        <v>524.67980887728743</v>
      </c>
      <c r="G339" s="712">
        <f t="shared" si="95"/>
        <v>362.50486631047818</v>
      </c>
      <c r="H339" s="719">
        <f t="shared" si="96"/>
        <v>301.21276158431897</v>
      </c>
      <c r="I339" s="712">
        <f t="shared" si="97"/>
        <v>300.77015596985001</v>
      </c>
      <c r="J339" s="712">
        <f t="shared" si="98"/>
        <v>300.46327948752941</v>
      </c>
      <c r="K339" s="712">
        <f t="shared" si="99"/>
        <v>300.28274665354263</v>
      </c>
      <c r="L339" s="712">
        <f t="shared" si="100"/>
        <v>300.22293383141886</v>
      </c>
      <c r="N339" s="582">
        <v>265</v>
      </c>
      <c r="O339" s="712">
        <f t="shared" si="101"/>
        <v>3.8568805374241739</v>
      </c>
      <c r="P339" s="712">
        <f t="shared" si="102"/>
        <v>921.90755218800382</v>
      </c>
      <c r="Q339" s="712">
        <f t="shared" si="103"/>
        <v>897.95334145109939</v>
      </c>
      <c r="R339" s="712">
        <f t="shared" si="104"/>
        <v>880.6586446555134</v>
      </c>
      <c r="S339" s="712">
        <f t="shared" si="105"/>
        <v>870.17915968137345</v>
      </c>
      <c r="T339" s="712">
        <f t="shared" si="106"/>
        <v>866.60837875445839</v>
      </c>
    </row>
    <row r="340" spans="2:20">
      <c r="B340" s="582">
        <v>266</v>
      </c>
      <c r="C340" s="712">
        <f t="shared" si="91"/>
        <v>3.8714348036031332</v>
      </c>
      <c r="D340" s="712">
        <f t="shared" si="92"/>
        <v>1529.0248536280492</v>
      </c>
      <c r="E340" s="712">
        <f t="shared" si="93"/>
        <v>904.52633335678809</v>
      </c>
      <c r="F340" s="712">
        <f t="shared" si="94"/>
        <v>525.6564797339862</v>
      </c>
      <c r="G340" s="712">
        <f t="shared" si="95"/>
        <v>362.9598432792144</v>
      </c>
      <c r="H340" s="719">
        <f t="shared" si="96"/>
        <v>301.24862124723154</v>
      </c>
      <c r="I340" s="712">
        <f t="shared" si="97"/>
        <v>300.80284089167839</v>
      </c>
      <c r="J340" s="712">
        <f t="shared" si="98"/>
        <v>300.49370429172535</v>
      </c>
      <c r="K340" s="712">
        <f t="shared" si="99"/>
        <v>300.31181723027441</v>
      </c>
      <c r="L340" s="712">
        <f t="shared" si="100"/>
        <v>300.25155030515913</v>
      </c>
      <c r="N340" s="582">
        <v>266</v>
      </c>
      <c r="O340" s="712">
        <f t="shared" si="101"/>
        <v>3.8714348036031332</v>
      </c>
      <c r="P340" s="712">
        <f t="shared" si="102"/>
        <v>923.45909811422928</v>
      </c>
      <c r="Q340" s="712">
        <f t="shared" si="103"/>
        <v>899.55701848889998</v>
      </c>
      <c r="R340" s="712">
        <f t="shared" si="104"/>
        <v>882.29981528780081</v>
      </c>
      <c r="S340" s="712">
        <f t="shared" si="105"/>
        <v>871.84284416932894</v>
      </c>
      <c r="T340" s="712">
        <f t="shared" si="106"/>
        <v>868.27939186467881</v>
      </c>
    </row>
    <row r="341" spans="2:20">
      <c r="B341" s="582">
        <v>267</v>
      </c>
      <c r="C341" s="712">
        <f t="shared" si="91"/>
        <v>3.8859890697820925</v>
      </c>
      <c r="D341" s="712">
        <f t="shared" si="92"/>
        <v>1529.1921660116586</v>
      </c>
      <c r="E341" s="712">
        <f t="shared" si="93"/>
        <v>905.63410737047082</v>
      </c>
      <c r="F341" s="712">
        <f t="shared" si="94"/>
        <v>526.63141102234295</v>
      </c>
      <c r="G341" s="712">
        <f t="shared" si="95"/>
        <v>363.41528286362842</v>
      </c>
      <c r="H341" s="719">
        <f t="shared" si="96"/>
        <v>301.28470370570267</v>
      </c>
      <c r="I341" s="712">
        <f t="shared" si="97"/>
        <v>300.83574606390948</v>
      </c>
      <c r="J341" s="712">
        <f t="shared" si="98"/>
        <v>300.52434724326275</v>
      </c>
      <c r="K341" s="712">
        <f t="shared" si="99"/>
        <v>300.34110456591094</v>
      </c>
      <c r="L341" s="712">
        <f t="shared" si="100"/>
        <v>300.28038303066944</v>
      </c>
      <c r="N341" s="582">
        <v>267</v>
      </c>
      <c r="O341" s="712">
        <f t="shared" si="101"/>
        <v>3.8859890697820925</v>
      </c>
      <c r="P341" s="712">
        <f t="shared" si="102"/>
        <v>925.00723376453823</v>
      </c>
      <c r="Q341" s="712">
        <f t="shared" si="103"/>
        <v>901.15717066734123</v>
      </c>
      <c r="R341" s="712">
        <f t="shared" si="104"/>
        <v>883.93737865034029</v>
      </c>
      <c r="S341" s="712">
        <f t="shared" si="105"/>
        <v>873.50287190240158</v>
      </c>
      <c r="T341" s="712">
        <f t="shared" si="106"/>
        <v>869.94673211180873</v>
      </c>
    </row>
    <row r="342" spans="2:20">
      <c r="B342" s="582">
        <v>268</v>
      </c>
      <c r="C342" s="712">
        <f t="shared" si="91"/>
        <v>3.9005433359610517</v>
      </c>
      <c r="D342" s="712">
        <f t="shared" si="92"/>
        <v>1529.3587166980392</v>
      </c>
      <c r="E342" s="712">
        <f t="shared" si="93"/>
        <v>906.73704083076905</v>
      </c>
      <c r="F342" s="712">
        <f t="shared" si="94"/>
        <v>527.60459854155113</v>
      </c>
      <c r="G342" s="712">
        <f t="shared" si="95"/>
        <v>363.87117405039368</v>
      </c>
      <c r="H342" s="719">
        <f t="shared" si="96"/>
        <v>301.32100897702117</v>
      </c>
      <c r="I342" s="712">
        <f t="shared" si="97"/>
        <v>300.86887159300414</v>
      </c>
      <c r="J342" s="712">
        <f t="shared" si="98"/>
        <v>300.55520851423029</v>
      </c>
      <c r="K342" s="712">
        <f t="shared" si="99"/>
        <v>300.37060887267847</v>
      </c>
      <c r="L342" s="712">
        <f t="shared" si="100"/>
        <v>300.30943223365705</v>
      </c>
      <c r="N342" s="582">
        <v>268</v>
      </c>
      <c r="O342" s="712">
        <f t="shared" si="101"/>
        <v>3.9005433359610517</v>
      </c>
      <c r="P342" s="712">
        <f t="shared" si="102"/>
        <v>926.55196663466893</v>
      </c>
      <c r="Q342" s="712">
        <f t="shared" si="103"/>
        <v>902.75380573401389</v>
      </c>
      <c r="R342" s="712">
        <f t="shared" si="104"/>
        <v>885.57134267185972</v>
      </c>
      <c r="S342" s="712">
        <f t="shared" si="105"/>
        <v>875.15925091808663</v>
      </c>
      <c r="T342" s="712">
        <f t="shared" si="106"/>
        <v>871.61040756874888</v>
      </c>
    </row>
    <row r="343" spans="2:20">
      <c r="B343" s="582">
        <v>269</v>
      </c>
      <c r="C343" s="712">
        <f t="shared" si="91"/>
        <v>3.9150976021400106</v>
      </c>
      <c r="D343" s="712">
        <f t="shared" si="92"/>
        <v>1529.5245109826296</v>
      </c>
      <c r="E343" s="712">
        <f t="shared" si="93"/>
        <v>907.83516609949152</v>
      </c>
      <c r="F343" s="712">
        <f t="shared" si="94"/>
        <v>528.5760382262805</v>
      </c>
      <c r="G343" s="712">
        <f t="shared" si="95"/>
        <v>364.32750590665518</v>
      </c>
      <c r="H343" s="719">
        <f t="shared" si="96"/>
        <v>301.35753707346169</v>
      </c>
      <c r="I343" s="712">
        <f t="shared" si="97"/>
        <v>300.90221757975343</v>
      </c>
      <c r="J343" s="712">
        <f t="shared" si="98"/>
        <v>300.58628827057834</v>
      </c>
      <c r="K343" s="712">
        <f t="shared" si="99"/>
        <v>300.40033035638407</v>
      </c>
      <c r="L343" s="712">
        <f t="shared" si="100"/>
        <v>300.33869813331705</v>
      </c>
      <c r="N343" s="582">
        <v>269</v>
      </c>
      <c r="O343" s="712">
        <f t="shared" si="101"/>
        <v>3.9150976021400106</v>
      </c>
      <c r="P343" s="712">
        <f t="shared" si="102"/>
        <v>928.0933042038838</v>
      </c>
      <c r="Q343" s="712">
        <f t="shared" si="103"/>
        <v>904.34693141947946</v>
      </c>
      <c r="R343" s="712">
        <f t="shared" si="104"/>
        <v>887.20171526365959</v>
      </c>
      <c r="S343" s="712">
        <f t="shared" si="105"/>
        <v>876.81198923621309</v>
      </c>
      <c r="T343" s="712">
        <f t="shared" si="106"/>
        <v>873.27042629065625</v>
      </c>
    </row>
    <row r="344" spans="2:20">
      <c r="B344" s="582">
        <v>270</v>
      </c>
      <c r="C344" s="712">
        <f t="shared" si="91"/>
        <v>3.9296518683189698</v>
      </c>
      <c r="D344" s="712">
        <f t="shared" si="92"/>
        <v>1529.689554112414</v>
      </c>
      <c r="E344" s="712">
        <f t="shared" si="93"/>
        <v>908.92851525209437</v>
      </c>
      <c r="F344" s="712">
        <f t="shared" si="94"/>
        <v>529.54572614451365</v>
      </c>
      <c r="G344" s="712">
        <f t="shared" si="95"/>
        <v>364.78426757989246</v>
      </c>
      <c r="H344" s="719">
        <f t="shared" si="96"/>
        <v>301.39428800232906</v>
      </c>
      <c r="I344" s="712">
        <f t="shared" si="97"/>
        <v>300.93578411932378</v>
      </c>
      <c r="J344" s="712">
        <f t="shared" si="98"/>
        <v>300.61758667216418</v>
      </c>
      <c r="K344" s="712">
        <f t="shared" si="99"/>
        <v>300.430269216461</v>
      </c>
      <c r="L344" s="712">
        <f t="shared" si="100"/>
        <v>300.36818094237799</v>
      </c>
      <c r="N344" s="582">
        <v>270</v>
      </c>
      <c r="O344" s="712">
        <f t="shared" si="101"/>
        <v>3.9296518683189698</v>
      </c>
      <c r="P344" s="712">
        <f t="shared" si="102"/>
        <v>929.63125393500604</v>
      </c>
      <c r="Q344" s="712">
        <f t="shared" si="103"/>
        <v>905.93655543730836</v>
      </c>
      <c r="R344" s="712">
        <f t="shared" si="104"/>
        <v>888.8285043196513</v>
      </c>
      <c r="S344" s="712">
        <f t="shared" si="105"/>
        <v>878.46109485898251</v>
      </c>
      <c r="T344" s="712">
        <f t="shared" si="106"/>
        <v>874.92679631498243</v>
      </c>
    </row>
    <row r="345" spans="2:20">
      <c r="B345" s="582">
        <v>271</v>
      </c>
      <c r="C345" s="712">
        <f t="shared" si="91"/>
        <v>3.9442061344979291</v>
      </c>
      <c r="D345" s="712">
        <f t="shared" si="92"/>
        <v>1529.8538512864532</v>
      </c>
      <c r="E345" s="712">
        <f t="shared" si="93"/>
        <v>910.01712008064635</v>
      </c>
      <c r="F345" s="712">
        <f t="shared" si="94"/>
        <v>530.51365849541367</v>
      </c>
      <c r="G345" s="712">
        <f t="shared" si="95"/>
        <v>365.24144829777322</v>
      </c>
      <c r="H345" s="719">
        <f t="shared" si="96"/>
        <v>301.43126176600236</v>
      </c>
      <c r="I345" s="712">
        <f t="shared" si="97"/>
        <v>300.96957130130193</v>
      </c>
      <c r="J345" s="712">
        <f t="shared" si="98"/>
        <v>300.64910387279707</v>
      </c>
      <c r="K345" s="712">
        <f t="shared" si="99"/>
        <v>300.46042564601373</v>
      </c>
      <c r="L345" s="712">
        <f t="shared" si="100"/>
        <v>300.39788086714668</v>
      </c>
      <c r="N345" s="582">
        <v>271</v>
      </c>
      <c r="O345" s="712">
        <f t="shared" si="101"/>
        <v>3.9442061344979291</v>
      </c>
      <c r="P345" s="712">
        <f t="shared" si="102"/>
        <v>931.16582327445565</v>
      </c>
      <c r="Q345" s="712">
        <f t="shared" si="103"/>
        <v>907.52268548411621</v>
      </c>
      <c r="R345" s="712">
        <f t="shared" si="104"/>
        <v>890.45171771639571</v>
      </c>
      <c r="S345" s="712">
        <f t="shared" si="105"/>
        <v>880.1065757710079</v>
      </c>
      <c r="T345" s="712">
        <f t="shared" si="106"/>
        <v>876.57952566151289</v>
      </c>
    </row>
    <row r="346" spans="2:20">
      <c r="B346" s="582">
        <v>272</v>
      </c>
      <c r="C346" s="712">
        <f t="shared" si="91"/>
        <v>3.9587604006768879</v>
      </c>
      <c r="D346" s="712">
        <f t="shared" si="92"/>
        <v>1530.0174076564087</v>
      </c>
      <c r="E346" s="712">
        <f t="shared" si="93"/>
        <v>911.10101209676066</v>
      </c>
      <c r="F346" s="712">
        <f t="shared" si="94"/>
        <v>531.47983160722538</v>
      </c>
      <c r="G346" s="712">
        <f t="shared" si="95"/>
        <v>365.69903736800001</v>
      </c>
      <c r="H346" s="719">
        <f t="shared" si="96"/>
        <v>301.46845836197849</v>
      </c>
      <c r="I346" s="712">
        <f t="shared" si="97"/>
        <v>301.00357920973954</v>
      </c>
      <c r="J346" s="712">
        <f t="shared" si="98"/>
        <v>300.68084002028365</v>
      </c>
      <c r="K346" s="712">
        <f t="shared" si="99"/>
        <v>300.4907998318634</v>
      </c>
      <c r="L346" s="712">
        <f t="shared" si="100"/>
        <v>300.42779810755394</v>
      </c>
      <c r="N346" s="582">
        <v>272</v>
      </c>
      <c r="O346" s="712">
        <f t="shared" si="101"/>
        <v>3.9587604006768879</v>
      </c>
      <c r="P346" s="712">
        <f t="shared" si="102"/>
        <v>932.69701965228569</v>
      </c>
      <c r="Q346" s="712">
        <f t="shared" si="103"/>
        <v>909.10532923960159</v>
      </c>
      <c r="R346" s="712">
        <f t="shared" si="104"/>
        <v>892.07136331314121</v>
      </c>
      <c r="S346" s="712">
        <f t="shared" si="105"/>
        <v>881.74843993935178</v>
      </c>
      <c r="T346" s="712">
        <f t="shared" si="106"/>
        <v>878.22862233240596</v>
      </c>
    </row>
    <row r="347" spans="2:20">
      <c r="B347" s="582">
        <v>273</v>
      </c>
      <c r="C347" s="712">
        <f t="shared" si="91"/>
        <v>3.9733146668558472</v>
      </c>
      <c r="D347" s="712">
        <f t="shared" si="92"/>
        <v>1530.1802283270597</v>
      </c>
      <c r="E347" s="712">
        <f t="shared" si="93"/>
        <v>912.18022253449305</v>
      </c>
      <c r="F347" s="712">
        <f t="shared" si="94"/>
        <v>532.44424193520638</v>
      </c>
      <c r="G347" s="712">
        <f t="shared" si="95"/>
        <v>366.15702417814799</v>
      </c>
      <c r="H347" s="719">
        <f t="shared" si="96"/>
        <v>301.50587778291617</v>
      </c>
      <c r="I347" s="712">
        <f t="shared" si="97"/>
        <v>301.03780792319787</v>
      </c>
      <c r="J347" s="712">
        <f t="shared" si="98"/>
        <v>300.71279525647282</v>
      </c>
      <c r="K347" s="712">
        <f t="shared" si="99"/>
        <v>300.52139195459296</v>
      </c>
      <c r="L347" s="712">
        <f t="shared" si="100"/>
        <v>300.45793285719947</v>
      </c>
      <c r="N347" s="582">
        <v>273</v>
      </c>
      <c r="O347" s="712">
        <f t="shared" si="101"/>
        <v>3.9733146668558472</v>
      </c>
      <c r="P347" s="712">
        <f t="shared" si="102"/>
        <v>934.22485048221768</v>
      </c>
      <c r="Q347" s="712">
        <f t="shared" si="103"/>
        <v>910.68449436658352</v>
      </c>
      <c r="R347" s="712">
        <f t="shared" si="104"/>
        <v>893.68744895186126</v>
      </c>
      <c r="S347" s="712">
        <f t="shared" si="105"/>
        <v>883.3866953135655</v>
      </c>
      <c r="T347" s="712">
        <f t="shared" si="106"/>
        <v>879.8740943122308</v>
      </c>
    </row>
    <row r="348" spans="2:20">
      <c r="B348" s="582">
        <v>274</v>
      </c>
      <c r="C348" s="712">
        <f t="shared" si="91"/>
        <v>3.9878689330348065</v>
      </c>
      <c r="D348" s="712">
        <f t="shared" si="92"/>
        <v>1530.3423183568129</v>
      </c>
      <c r="E348" s="712">
        <f t="shared" si="93"/>
        <v>913.25478235320634</v>
      </c>
      <c r="F348" s="712">
        <f t="shared" si="94"/>
        <v>533.40688605959008</v>
      </c>
      <c r="G348" s="712">
        <f t="shared" si="95"/>
        <v>366.6153981954958</v>
      </c>
      <c r="H348" s="719">
        <f t="shared" si="96"/>
        <v>301.54352001667917</v>
      </c>
      <c r="I348" s="712">
        <f t="shared" si="97"/>
        <v>301.07225751479223</v>
      </c>
      <c r="J348" s="712">
        <f t="shared" si="98"/>
        <v>300.74496971730065</v>
      </c>
      <c r="K348" s="712">
        <f t="shared" si="99"/>
        <v>300.55220218859233</v>
      </c>
      <c r="L348" s="712">
        <f t="shared" si="100"/>
        <v>300.48828530339722</v>
      </c>
      <c r="N348" s="582">
        <v>274</v>
      </c>
      <c r="O348" s="712">
        <f t="shared" si="101"/>
        <v>3.9878689330348065</v>
      </c>
      <c r="P348" s="712">
        <f t="shared" si="102"/>
        <v>935.74932316167826</v>
      </c>
      <c r="Q348" s="712">
        <f t="shared" si="103"/>
        <v>912.26018851103777</v>
      </c>
      <c r="R348" s="712">
        <f t="shared" si="104"/>
        <v>895.29998245729348</v>
      </c>
      <c r="S348" s="712">
        <f t="shared" si="105"/>
        <v>885.02134982572716</v>
      </c>
      <c r="T348" s="712">
        <f t="shared" si="106"/>
        <v>881.51594956800716</v>
      </c>
    </row>
    <row r="349" spans="2:20">
      <c r="B349" s="582">
        <v>275</v>
      </c>
      <c r="C349" s="712">
        <f t="shared" si="91"/>
        <v>4.0024231992137658</v>
      </c>
      <c r="D349" s="712">
        <f t="shared" si="92"/>
        <v>1530.5036827582048</v>
      </c>
      <c r="E349" s="712">
        <f t="shared" si="93"/>
        <v>914.32472224040316</v>
      </c>
      <c r="F349" s="712">
        <f t="shared" si="94"/>
        <v>534.36776068357915</v>
      </c>
      <c r="G349" s="712">
        <f t="shared" si="95"/>
        <v>367.07414896684844</v>
      </c>
      <c r="H349" s="719">
        <f t="shared" si="96"/>
        <v>301.58138504637964</v>
      </c>
      <c r="I349" s="712">
        <f t="shared" si="97"/>
        <v>301.10692805223653</v>
      </c>
      <c r="J349" s="712">
        <f t="shared" si="98"/>
        <v>300.77736353283547</v>
      </c>
      <c r="K349" s="712">
        <f t="shared" si="99"/>
        <v>300.58323070210378</v>
      </c>
      <c r="L349" s="712">
        <f t="shared" si="100"/>
        <v>300.51885562722066</v>
      </c>
      <c r="N349" s="582">
        <v>275</v>
      </c>
      <c r="O349" s="712">
        <f t="shared" si="101"/>
        <v>4.0024231992137658</v>
      </c>
      <c r="P349" s="712">
        <f t="shared" si="102"/>
        <v>937.27044507183439</v>
      </c>
      <c r="Q349" s="712">
        <f t="shared" si="103"/>
        <v>913.83241930213501</v>
      </c>
      <c r="R349" s="712">
        <f t="shared" si="104"/>
        <v>896.90897163697582</v>
      </c>
      <c r="S349" s="712">
        <f t="shared" si="105"/>
        <v>886.65241139048078</v>
      </c>
      <c r="T349" s="712">
        <f t="shared" si="106"/>
        <v>883.15419604924296</v>
      </c>
    </row>
    <row r="350" spans="2:20">
      <c r="B350" s="582">
        <v>276</v>
      </c>
      <c r="C350" s="712">
        <f t="shared" si="91"/>
        <v>4.016977465392725</v>
      </c>
      <c r="D350" s="712">
        <f t="shared" si="92"/>
        <v>1530.6643264983986</v>
      </c>
      <c r="E350" s="712">
        <f t="shared" si="93"/>
        <v>915.39007261452571</v>
      </c>
      <c r="F350" s="712">
        <f t="shared" si="94"/>
        <v>535.32686263136907</v>
      </c>
      <c r="G350" s="712">
        <f t="shared" si="95"/>
        <v>367.53326611835325</v>
      </c>
      <c r="H350" s="719">
        <f t="shared" si="96"/>
        <v>301.61947285042118</v>
      </c>
      <c r="I350" s="712">
        <f t="shared" si="97"/>
        <v>301.14181959788704</v>
      </c>
      <c r="J350" s="712">
        <f t="shared" si="98"/>
        <v>300.80997682732266</v>
      </c>
      <c r="K350" s="712">
        <f t="shared" si="99"/>
        <v>300.61447765726666</v>
      </c>
      <c r="L350" s="712">
        <f t="shared" si="100"/>
        <v>300.54964400354794</v>
      </c>
      <c r="N350" s="582">
        <v>276</v>
      </c>
      <c r="O350" s="712">
        <f t="shared" si="101"/>
        <v>4.016977465392725</v>
      </c>
      <c r="P350" s="712">
        <f t="shared" si="102"/>
        <v>938.78822357762965</v>
      </c>
      <c r="Q350" s="712">
        <f t="shared" si="103"/>
        <v>915.40119435227643</v>
      </c>
      <c r="R350" s="712">
        <f t="shared" si="104"/>
        <v>898.51442428128655</v>
      </c>
      <c r="S350" s="712">
        <f t="shared" si="105"/>
        <v>888.27988790507334</v>
      </c>
      <c r="T350" s="712">
        <f t="shared" si="106"/>
        <v>884.78884168797356</v>
      </c>
    </row>
    <row r="351" spans="2:20">
      <c r="B351" s="582">
        <v>277</v>
      </c>
      <c r="C351" s="712">
        <f t="shared" si="91"/>
        <v>4.0315317315716843</v>
      </c>
      <c r="D351" s="712">
        <f t="shared" si="92"/>
        <v>1530.8242544996731</v>
      </c>
      <c r="E351" s="712">
        <f t="shared" si="93"/>
        <v>916.45086362772327</v>
      </c>
      <c r="F351" s="712">
        <f t="shared" si="94"/>
        <v>536.28418884620066</v>
      </c>
      <c r="G351" s="712">
        <f t="shared" si="95"/>
        <v>367.99273935530869</v>
      </c>
      <c r="H351" s="719">
        <f t="shared" si="96"/>
        <v>301.65778340254172</v>
      </c>
      <c r="I351" s="712">
        <f t="shared" si="97"/>
        <v>301.17693220878721</v>
      </c>
      <c r="J351" s="712">
        <f t="shared" si="98"/>
        <v>300.84280971922931</v>
      </c>
      <c r="K351" s="712">
        <f t="shared" si="99"/>
        <v>300.64594321016267</v>
      </c>
      <c r="L351" s="712">
        <f t="shared" si="100"/>
        <v>300.58065060110704</v>
      </c>
      <c r="N351" s="582">
        <v>277</v>
      </c>
      <c r="O351" s="712">
        <f t="shared" si="101"/>
        <v>4.0315317315716843</v>
      </c>
      <c r="P351" s="712">
        <f t="shared" si="102"/>
        <v>940.3026660278191</v>
      </c>
      <c r="Q351" s="712">
        <f t="shared" si="103"/>
        <v>916.96652125713183</v>
      </c>
      <c r="R351" s="712">
        <f t="shared" si="104"/>
        <v>900.11634816347987</v>
      </c>
      <c r="S351" s="712">
        <f t="shared" si="105"/>
        <v>889.90378724939455</v>
      </c>
      <c r="T351" s="712">
        <f t="shared" si="106"/>
        <v>886.41989439879944</v>
      </c>
    </row>
    <row r="352" spans="2:20">
      <c r="B352" s="582">
        <v>278</v>
      </c>
      <c r="C352" s="712">
        <f t="shared" si="91"/>
        <v>4.0460859977506427</v>
      </c>
      <c r="D352" s="712">
        <f t="shared" si="92"/>
        <v>1530.983471639905</v>
      </c>
      <c r="E352" s="712">
        <f t="shared" si="93"/>
        <v>917.50712516858914</v>
      </c>
      <c r="F352" s="712">
        <f t="shared" si="94"/>
        <v>537.23973638844268</v>
      </c>
      <c r="G352" s="712">
        <f t="shared" si="95"/>
        <v>368.45255846196608</v>
      </c>
      <c r="H352" s="719">
        <f t="shared" si="96"/>
        <v>301.6963166718561</v>
      </c>
      <c r="I352" s="712">
        <f t="shared" si="97"/>
        <v>301.21226593671088</v>
      </c>
      <c r="J352" s="712">
        <f t="shared" si="98"/>
        <v>300.87586232128916</v>
      </c>
      <c r="K352" s="712">
        <f t="shared" si="99"/>
        <v>300.67762751086104</v>
      </c>
      <c r="L352" s="712">
        <f t="shared" si="100"/>
        <v>300.61187558252072</v>
      </c>
      <c r="N352" s="582">
        <v>278</v>
      </c>
      <c r="O352" s="712">
        <f t="shared" si="101"/>
        <v>4.0460859977506427</v>
      </c>
      <c r="P352" s="712">
        <f t="shared" si="102"/>
        <v>941.81377975500561</v>
      </c>
      <c r="Q352" s="712">
        <f t="shared" si="103"/>
        <v>918.52840759567562</v>
      </c>
      <c r="R352" s="712">
        <f t="shared" si="104"/>
        <v>901.71475103972477</v>
      </c>
      <c r="S352" s="712">
        <f t="shared" si="105"/>
        <v>891.52411728601362</v>
      </c>
      <c r="T352" s="712">
        <f t="shared" si="106"/>
        <v>888.0473620789254</v>
      </c>
    </row>
    <row r="353" spans="2:20">
      <c r="B353" s="582">
        <v>279</v>
      </c>
      <c r="C353" s="712">
        <f t="shared" si="91"/>
        <v>4.060640263929602</v>
      </c>
      <c r="D353" s="712">
        <f t="shared" si="92"/>
        <v>1531.1419827530472</v>
      </c>
      <c r="E353" s="712">
        <f t="shared" si="93"/>
        <v>918.55888686486549</v>
      </c>
      <c r="F353" s="712">
        <f t="shared" si="94"/>
        <v>538.19350243370297</v>
      </c>
      <c r="G353" s="712">
        <f t="shared" si="95"/>
        <v>368.91271330132514</v>
      </c>
      <c r="H353" s="719">
        <f t="shared" si="96"/>
        <v>301.73507262289854</v>
      </c>
      <c r="I353" s="712">
        <f t="shared" si="97"/>
        <v>301.24782082820661</v>
      </c>
      <c r="J353" s="712">
        <f t="shared" si="98"/>
        <v>300.90913474054696</v>
      </c>
      <c r="K353" s="712">
        <f t="shared" si="99"/>
        <v>300.70953070346309</v>
      </c>
      <c r="L353" s="712">
        <f t="shared" si="100"/>
        <v>300.64331910435169</v>
      </c>
      <c r="N353" s="582">
        <v>279</v>
      </c>
      <c r="O353" s="712">
        <f t="shared" si="101"/>
        <v>4.060640263929602</v>
      </c>
      <c r="P353" s="712">
        <f t="shared" si="102"/>
        <v>943.32157207567536</v>
      </c>
      <c r="Q353" s="712">
        <f t="shared" si="103"/>
        <v>920.08686093022345</v>
      </c>
      <c r="R353" s="712">
        <f t="shared" si="104"/>
        <v>903.30964064914258</v>
      </c>
      <c r="S353" s="712">
        <f t="shared" si="105"/>
        <v>893.1408858602183</v>
      </c>
      <c r="T353" s="712">
        <f t="shared" si="106"/>
        <v>889.67125260819773</v>
      </c>
    </row>
    <row r="354" spans="2:20">
      <c r="B354" s="582">
        <v>280</v>
      </c>
      <c r="C354" s="712">
        <f t="shared" si="91"/>
        <v>4.0751945301085613</v>
      </c>
      <c r="D354" s="712">
        <f t="shared" si="92"/>
        <v>1531.2997926295973</v>
      </c>
      <c r="E354" s="712">
        <f t="shared" si="93"/>
        <v>919.60617808611823</v>
      </c>
      <c r="F354" s="712">
        <f t="shared" si="94"/>
        <v>539.14548427096713</v>
      </c>
      <c r="G354" s="712">
        <f t="shared" si="95"/>
        <v>369.37319381492239</v>
      </c>
      <c r="H354" s="719">
        <f t="shared" si="96"/>
        <v>301.77405121566488</v>
      </c>
      <c r="I354" s="712">
        <f t="shared" si="97"/>
        <v>301.28359692464124</v>
      </c>
      <c r="J354" s="712">
        <f t="shared" si="98"/>
        <v>300.94262707840284</v>
      </c>
      <c r="K354" s="712">
        <f t="shared" si="99"/>
        <v>300.74165292614748</v>
      </c>
      <c r="L354" s="712">
        <f t="shared" si="100"/>
        <v>300.67498131714774</v>
      </c>
      <c r="N354" s="582">
        <v>280</v>
      </c>
      <c r="O354" s="712">
        <f t="shared" si="101"/>
        <v>4.0751945301085613</v>
      </c>
      <c r="P354" s="712">
        <f t="shared" si="102"/>
        <v>944.8260502902325</v>
      </c>
      <c r="Q354" s="712">
        <f t="shared" si="103"/>
        <v>921.64188880646952</v>
      </c>
      <c r="R354" s="712">
        <f t="shared" si="104"/>
        <v>904.90102471384364</v>
      </c>
      <c r="S354" s="712">
        <f t="shared" si="105"/>
        <v>894.75410080005236</v>
      </c>
      <c r="T354" s="712">
        <f t="shared" si="106"/>
        <v>891.29157384914345</v>
      </c>
    </row>
    <row r="355" spans="2:20">
      <c r="B355" s="582">
        <v>281</v>
      </c>
      <c r="C355" s="712">
        <f t="shared" si="91"/>
        <v>4.0897487962875205</v>
      </c>
      <c r="D355" s="712">
        <f t="shared" si="92"/>
        <v>1531.4569060170629</v>
      </c>
      <c r="E355" s="712">
        <f t="shared" si="93"/>
        <v>920.64902794638067</v>
      </c>
      <c r="F355" s="712">
        <f t="shared" si="94"/>
        <v>540.09567930076616</v>
      </c>
      <c r="G355" s="712">
        <f t="shared" si="95"/>
        <v>369.83399002261382</v>
      </c>
      <c r="H355" s="719">
        <f t="shared" si="96"/>
        <v>301.81325240565462</v>
      </c>
      <c r="I355" s="712">
        <f t="shared" si="97"/>
        <v>301.31959426224319</v>
      </c>
      <c r="J355" s="712">
        <f t="shared" si="98"/>
        <v>300.97633943065705</v>
      </c>
      <c r="K355" s="712">
        <f t="shared" si="99"/>
        <v>300.77399431121478</v>
      </c>
      <c r="L355" s="712">
        <f t="shared" si="100"/>
        <v>300.70686236548647</v>
      </c>
      <c r="N355" s="582">
        <v>281</v>
      </c>
      <c r="O355" s="712">
        <f t="shared" si="101"/>
        <v>4.0897487962875205</v>
      </c>
      <c r="P355" s="712">
        <f t="shared" si="102"/>
        <v>946.32722168303519</v>
      </c>
      <c r="Q355" s="712">
        <f t="shared" si="103"/>
        <v>923.19349875352236</v>
      </c>
      <c r="R355" s="712">
        <f t="shared" si="104"/>
        <v>906.48891093896577</v>
      </c>
      <c r="S355" s="712">
        <f t="shared" si="105"/>
        <v>896.3637699163537</v>
      </c>
      <c r="T355" s="712">
        <f t="shared" si="106"/>
        <v>892.90833364700745</v>
      </c>
    </row>
    <row r="356" spans="2:20">
      <c r="B356" s="582">
        <v>282</v>
      </c>
      <c r="C356" s="712">
        <f t="shared" si="91"/>
        <v>4.1043030624664798</v>
      </c>
      <c r="D356" s="712">
        <f t="shared" si="92"/>
        <v>1531.6133276204198</v>
      </c>
      <c r="E356" s="712">
        <f t="shared" si="93"/>
        <v>921.68746530676776</v>
      </c>
      <c r="F356" s="712">
        <f t="shared" si="94"/>
        <v>541.04408503337106</v>
      </c>
      <c r="G356" s="712">
        <f t="shared" si="95"/>
        <v>370.2950920223513</v>
      </c>
      <c r="H356" s="719">
        <f t="shared" si="96"/>
        <v>301.85267614391267</v>
      </c>
      <c r="I356" s="712">
        <f t="shared" si="97"/>
        <v>301.35581287214603</v>
      </c>
      <c r="J356" s="712">
        <f t="shared" si="98"/>
        <v>301.01027188755398</v>
      </c>
      <c r="K356" s="712">
        <f t="shared" si="99"/>
        <v>300.80655498513244</v>
      </c>
      <c r="L356" s="712">
        <f t="shared" si="100"/>
        <v>300.73896238802013</v>
      </c>
      <c r="N356" s="582">
        <v>282</v>
      </c>
      <c r="O356" s="712">
        <f t="shared" si="101"/>
        <v>4.1043030624664798</v>
      </c>
      <c r="P356" s="712">
        <f t="shared" si="102"/>
        <v>947.82509352243062</v>
      </c>
      <c r="Q356" s="712">
        <f t="shared" si="103"/>
        <v>924.74169828394213</v>
      </c>
      <c r="R356" s="712">
        <f t="shared" si="104"/>
        <v>908.07330701271042</v>
      </c>
      <c r="S356" s="712">
        <f t="shared" si="105"/>
        <v>897.9699010027922</v>
      </c>
      <c r="T356" s="712">
        <f t="shared" si="106"/>
        <v>894.52153982979121</v>
      </c>
    </row>
    <row r="357" spans="2:20">
      <c r="B357" s="582">
        <v>283</v>
      </c>
      <c r="C357" s="712">
        <f t="shared" si="91"/>
        <v>4.1188573286454391</v>
      </c>
      <c r="D357" s="712">
        <f t="shared" si="92"/>
        <v>1531.769062102564</v>
      </c>
      <c r="E357" s="712">
        <f t="shared" si="93"/>
        <v>922.7215187780605</v>
      </c>
      <c r="F357" s="712">
        <f t="shared" si="94"/>
        <v>541.99069908701449</v>
      </c>
      <c r="G357" s="712">
        <f t="shared" si="95"/>
        <v>370.75648998995297</v>
      </c>
      <c r="H357" s="719">
        <f t="shared" si="96"/>
        <v>301.89232237707103</v>
      </c>
      <c r="I357" s="712">
        <f t="shared" si="97"/>
        <v>301.39225278043182</v>
      </c>
      <c r="J357" s="712">
        <f t="shared" si="98"/>
        <v>301.04442453382637</v>
      </c>
      <c r="K357" s="712">
        <f t="shared" si="99"/>
        <v>300.8393350685792</v>
      </c>
      <c r="L357" s="712">
        <f t="shared" si="100"/>
        <v>300.77128151752078</v>
      </c>
      <c r="N357" s="582">
        <v>283</v>
      </c>
      <c r="O357" s="712">
        <f t="shared" si="101"/>
        <v>4.1188573286454391</v>
      </c>
      <c r="P357" s="712">
        <f t="shared" si="102"/>
        <v>949.31967306079048</v>
      </c>
      <c r="Q357" s="712">
        <f t="shared" si="103"/>
        <v>926.28649489377597</v>
      </c>
      <c r="R357" s="712">
        <f t="shared" si="104"/>
        <v>909.65422060638093</v>
      </c>
      <c r="S357" s="712">
        <f t="shared" si="105"/>
        <v>899.57250183590713</v>
      </c>
      <c r="T357" s="712">
        <f t="shared" si="106"/>
        <v>896.13120020829012</v>
      </c>
    </row>
    <row r="358" spans="2:20">
      <c r="B358" s="582">
        <v>284</v>
      </c>
      <c r="C358" s="712">
        <f t="shared" si="91"/>
        <v>4.1334115948243983</v>
      </c>
      <c r="D358" s="712">
        <f t="shared" si="92"/>
        <v>1531.9241140847582</v>
      </c>
      <c r="E358" s="712">
        <f t="shared" si="93"/>
        <v>923.75121672326122</v>
      </c>
      <c r="F358" s="712">
        <f t="shared" si="94"/>
        <v>542.93551918613912</v>
      </c>
      <c r="G358" s="712">
        <f t="shared" si="95"/>
        <v>371.21817417886768</v>
      </c>
      <c r="H358" s="719">
        <f t="shared" si="96"/>
        <v>301.93219104739023</v>
      </c>
      <c r="I358" s="712">
        <f t="shared" si="97"/>
        <v>301.42891400817371</v>
      </c>
      <c r="J358" s="712">
        <f t="shared" si="98"/>
        <v>301.07879744873952</v>
      </c>
      <c r="K358" s="712">
        <f t="shared" si="99"/>
        <v>300.8723346764898</v>
      </c>
      <c r="L358" s="712">
        <f t="shared" si="100"/>
        <v>300.80381988092472</v>
      </c>
      <c r="N358" s="582">
        <v>284</v>
      </c>
      <c r="O358" s="712">
        <f t="shared" si="101"/>
        <v>4.1334115948243983</v>
      </c>
      <c r="P358" s="712">
        <f t="shared" si="102"/>
        <v>950.81096753454563</v>
      </c>
      <c r="Q358" s="712">
        <f t="shared" si="103"/>
        <v>927.82789606259496</v>
      </c>
      <c r="R358" s="712">
        <f t="shared" si="104"/>
        <v>911.23165937441888</v>
      </c>
      <c r="S358" s="712">
        <f t="shared" si="105"/>
        <v>901.17158017514544</v>
      </c>
      <c r="T358" s="712">
        <f t="shared" si="106"/>
        <v>897.73732257613176</v>
      </c>
    </row>
    <row r="359" spans="2:20">
      <c r="B359" s="582">
        <v>285</v>
      </c>
      <c r="C359" s="712">
        <f t="shared" si="91"/>
        <v>4.1479658610033567</v>
      </c>
      <c r="D359" s="712">
        <f t="shared" si="92"/>
        <v>1532.0784881470734</v>
      </c>
      <c r="E359" s="712">
        <f t="shared" si="93"/>
        <v>924.77658726011953</v>
      </c>
      <c r="F359" s="712">
        <f t="shared" si="94"/>
        <v>543.87854315967206</v>
      </c>
      <c r="G359" s="712">
        <f t="shared" si="95"/>
        <v>371.68013491993435</v>
      </c>
      <c r="H359" s="719">
        <f t="shared" si="96"/>
        <v>301.9722820928003</v>
      </c>
      <c r="I359" s="712">
        <f t="shared" si="97"/>
        <v>301.46579657147936</v>
      </c>
      <c r="J359" s="712">
        <f t="shared" si="98"/>
        <v>301.11339070613496</v>
      </c>
      <c r="K359" s="712">
        <f t="shared" si="99"/>
        <v>300.9055539180996</v>
      </c>
      <c r="L359" s="712">
        <f t="shared" si="100"/>
        <v>300.83657759937705</v>
      </c>
      <c r="N359" s="582">
        <v>285</v>
      </c>
      <c r="O359" s="712">
        <f t="shared" si="101"/>
        <v>4.1479658610033567</v>
      </c>
      <c r="P359" s="712">
        <f t="shared" si="102"/>
        <v>952.29898416422145</v>
      </c>
      <c r="Q359" s="712">
        <f t="shared" si="103"/>
        <v>929.36590925353028</v>
      </c>
      <c r="R359" s="712">
        <f t="shared" si="104"/>
        <v>912.80563095444177</v>
      </c>
      <c r="S359" s="712">
        <f t="shared" si="105"/>
        <v>902.76714376289817</v>
      </c>
      <c r="T359" s="712">
        <f t="shared" si="106"/>
        <v>899.33991470981323</v>
      </c>
    </row>
    <row r="360" spans="2:20">
      <c r="B360" s="582">
        <v>286</v>
      </c>
      <c r="C360" s="712">
        <f t="shared" si="91"/>
        <v>4.162520127182316</v>
      </c>
      <c r="D360" s="712">
        <f t="shared" si="92"/>
        <v>1532.2321888288236</v>
      </c>
      <c r="E360" s="712">
        <f t="shared" si="93"/>
        <v>925.79765826362984</v>
      </c>
      <c r="F360" s="712">
        <f t="shared" si="94"/>
        <v>544.81976893932597</v>
      </c>
      <c r="G360" s="712">
        <f t="shared" si="95"/>
        <v>372.14236262113536</v>
      </c>
      <c r="H360" s="719">
        <f t="shared" si="96"/>
        <v>302.01259544694199</v>
      </c>
      <c r="I360" s="712">
        <f t="shared" si="97"/>
        <v>301.50290048153329</v>
      </c>
      <c r="J360" s="712">
        <f t="shared" si="98"/>
        <v>301.14820437447463</v>
      </c>
      <c r="K360" s="712">
        <f t="shared" si="99"/>
        <v>300.93899289698868</v>
      </c>
      <c r="L360" s="712">
        <f t="shared" si="100"/>
        <v>300.86955478827656</v>
      </c>
      <c r="N360" s="582">
        <v>286</v>
      </c>
      <c r="O360" s="712">
        <f t="shared" si="101"/>
        <v>4.162520127182316</v>
      </c>
      <c r="P360" s="712">
        <f t="shared" si="102"/>
        <v>953.78373015447266</v>
      </c>
      <c r="Q360" s="712">
        <f t="shared" si="103"/>
        <v>930.90054191330921</v>
      </c>
      <c r="R360" s="712">
        <f t="shared" si="104"/>
        <v>914.37614296727975</v>
      </c>
      <c r="S360" s="712">
        <f t="shared" si="105"/>
        <v>904.35920032453953</v>
      </c>
      <c r="T360" s="712">
        <f t="shared" si="106"/>
        <v>900.93898436873906</v>
      </c>
    </row>
    <row r="361" spans="2:20">
      <c r="B361" s="582">
        <v>287</v>
      </c>
      <c r="C361" s="712">
        <f t="shared" si="91"/>
        <v>4.1770743933612753</v>
      </c>
      <c r="D361" s="712">
        <f t="shared" si="92"/>
        <v>1532.385220628996</v>
      </c>
      <c r="E361" s="712">
        <f t="shared" si="93"/>
        <v>926.81445736850105</v>
      </c>
      <c r="F361" s="712">
        <f t="shared" si="94"/>
        <v>545.75919455792427</v>
      </c>
      <c r="G361" s="712">
        <f t="shared" si="95"/>
        <v>372.60484776734512</v>
      </c>
      <c r="H361" s="719">
        <f t="shared" si="96"/>
        <v>302.0531310392073</v>
      </c>
      <c r="I361" s="712">
        <f t="shared" si="97"/>
        <v>301.54022574463983</v>
      </c>
      <c r="J361" s="712">
        <f t="shared" si="98"/>
        <v>301.18323851688422</v>
      </c>
      <c r="K361" s="712">
        <f t="shared" si="99"/>
        <v>300.97265171112639</v>
      </c>
      <c r="L361" s="712">
        <f t="shared" si="100"/>
        <v>300.90275155732013</v>
      </c>
      <c r="N361" s="582">
        <v>287</v>
      </c>
      <c r="O361" s="712">
        <f t="shared" si="101"/>
        <v>4.1770743933612753</v>
      </c>
      <c r="P361" s="712">
        <f t="shared" si="102"/>
        <v>955.2652126941183</v>
      </c>
      <c r="Q361" s="712">
        <f t="shared" si="103"/>
        <v>932.43180147229134</v>
      </c>
      <c r="R361" s="712">
        <f t="shared" si="104"/>
        <v>915.94320301701214</v>
      </c>
      <c r="S361" s="712">
        <f t="shared" si="105"/>
        <v>905.94775756846309</v>
      </c>
      <c r="T361" s="712">
        <f t="shared" si="106"/>
        <v>902.5345392952587</v>
      </c>
    </row>
    <row r="362" spans="2:20">
      <c r="B362" s="582">
        <v>288</v>
      </c>
      <c r="C362" s="712">
        <f t="shared" si="91"/>
        <v>4.1916286595402346</v>
      </c>
      <c r="D362" s="712">
        <f t="shared" si="92"/>
        <v>1532.5375880066761</v>
      </c>
      <c r="E362" s="712">
        <f t="shared" si="93"/>
        <v>927.82701197159781</v>
      </c>
      <c r="F362" s="712">
        <f t="shared" si="94"/>
        <v>546.69681814775299</v>
      </c>
      <c r="G362" s="712">
        <f t="shared" si="95"/>
        <v>373.06758092007334</v>
      </c>
      <c r="H362" s="719">
        <f t="shared" si="96"/>
        <v>302.09388879478036</v>
      </c>
      <c r="I362" s="712">
        <f t="shared" si="97"/>
        <v>301.57777236226502</v>
      </c>
      <c r="J362" s="712">
        <f t="shared" si="98"/>
        <v>301.2184931911969</v>
      </c>
      <c r="K362" s="712">
        <f t="shared" si="99"/>
        <v>301.00653045291563</v>
      </c>
      <c r="L362" s="712">
        <f t="shared" si="100"/>
        <v>300.93616801054691</v>
      </c>
      <c r="N362" s="582">
        <v>288</v>
      </c>
      <c r="O362" s="712">
        <f t="shared" si="101"/>
        <v>4.1916286595402346</v>
      </c>
      <c r="P362" s="712">
        <f t="shared" si="102"/>
        <v>956.74343895617653</v>
      </c>
      <c r="Q362" s="712">
        <f t="shared" si="103"/>
        <v>933.95969534450433</v>
      </c>
      <c r="R362" s="712">
        <f t="shared" si="104"/>
        <v>917.50681869100492</v>
      </c>
      <c r="S362" s="712">
        <f t="shared" si="105"/>
        <v>907.53282318611946</v>
      </c>
      <c r="T362" s="712">
        <f t="shared" si="106"/>
        <v>904.12658721470427</v>
      </c>
    </row>
    <row r="363" spans="2:20">
      <c r="B363" s="582">
        <v>289</v>
      </c>
      <c r="C363" s="712">
        <f t="shared" si="91"/>
        <v>4.2061829257191938</v>
      </c>
      <c r="D363" s="712">
        <f t="shared" si="92"/>
        <v>1532.6892953814661</v>
      </c>
      <c r="E363" s="712">
        <f t="shared" si="93"/>
        <v>928.83534923435434</v>
      </c>
      <c r="F363" s="712">
        <f t="shared" si="94"/>
        <v>547.632637938936</v>
      </c>
      <c r="G363" s="712">
        <f t="shared" si="95"/>
        <v>373.53055271720325</v>
      </c>
      <c r="H363" s="719">
        <f t="shared" si="96"/>
        <v>302.13486863467733</v>
      </c>
      <c r="I363" s="712">
        <f t="shared" si="97"/>
        <v>301.61554033107939</v>
      </c>
      <c r="J363" s="712">
        <f t="shared" si="98"/>
        <v>301.25396844999699</v>
      </c>
      <c r="K363" s="712">
        <f t="shared" si="99"/>
        <v>301.0406292092365</v>
      </c>
      <c r="L363" s="712">
        <f t="shared" si="100"/>
        <v>300.96980424638286</v>
      </c>
      <c r="N363" s="582">
        <v>289</v>
      </c>
      <c r="O363" s="712">
        <f t="shared" si="101"/>
        <v>4.2061829257191938</v>
      </c>
      <c r="P363" s="712">
        <f t="shared" si="102"/>
        <v>958.21841609789919</v>
      </c>
      <c r="Q363" s="712">
        <f t="shared" si="103"/>
        <v>935.48423092767962</v>
      </c>
      <c r="R363" s="712">
        <f t="shared" si="104"/>
        <v>919.06699755994725</v>
      </c>
      <c r="S363" s="712">
        <f t="shared" si="105"/>
        <v>909.11440485205367</v>
      </c>
      <c r="T363" s="712">
        <f t="shared" si="106"/>
        <v>905.71513583542742</v>
      </c>
    </row>
    <row r="364" spans="2:20">
      <c r="B364" s="582">
        <v>290</v>
      </c>
      <c r="C364" s="712">
        <f t="shared" si="91"/>
        <v>4.2207371918981531</v>
      </c>
      <c r="D364" s="712">
        <f t="shared" si="92"/>
        <v>1532.8403471338997</v>
      </c>
      <c r="E364" s="712">
        <f t="shared" si="93"/>
        <v>929.83949608516173</v>
      </c>
      <c r="F364" s="712">
        <f t="shared" si="94"/>
        <v>548.56665225783547</v>
      </c>
      <c r="G364" s="712">
        <f t="shared" si="95"/>
        <v>373.99375387272516</v>
      </c>
      <c r="H364" s="719">
        <f t="shared" si="96"/>
        <v>302.17607047578667</v>
      </c>
      <c r="I364" s="712">
        <f t="shared" si="97"/>
        <v>301.65352964299962</v>
      </c>
      <c r="J364" s="712">
        <f t="shared" si="98"/>
        <v>301.2896643406628</v>
      </c>
      <c r="K364" s="712">
        <f t="shared" si="99"/>
        <v>301.07494806149089</v>
      </c>
      <c r="L364" s="712">
        <f t="shared" si="100"/>
        <v>301.00366035768491</v>
      </c>
      <c r="N364" s="582">
        <v>290</v>
      </c>
      <c r="O364" s="712">
        <f t="shared" si="101"/>
        <v>4.2207371918981531</v>
      </c>
      <c r="P364" s="712">
        <f t="shared" si="102"/>
        <v>959.6901512608066</v>
      </c>
      <c r="Q364" s="712">
        <f t="shared" si="103"/>
        <v>937.00541560328918</v>
      </c>
      <c r="R364" s="712">
        <f t="shared" si="104"/>
        <v>920.62374717788759</v>
      </c>
      <c r="S364" s="712">
        <f t="shared" si="105"/>
        <v>910.69251022394201</v>
      </c>
      <c r="T364" s="712">
        <f t="shared" si="106"/>
        <v>907.30019284883713</v>
      </c>
    </row>
    <row r="365" spans="2:20">
      <c r="B365" s="582">
        <v>291</v>
      </c>
      <c r="C365" s="712">
        <f t="shared" si="91"/>
        <v>4.2352914580771124</v>
      </c>
      <c r="D365" s="712">
        <f t="shared" si="92"/>
        <v>1532.9907476058509</v>
      </c>
      <c r="E365" s="712">
        <f t="shared" si="93"/>
        <v>930.83947922172717</v>
      </c>
      <c r="F365" s="712">
        <f t="shared" si="94"/>
        <v>549.49885952547584</v>
      </c>
      <c r="G365" s="712">
        <f t="shared" si="95"/>
        <v>374.45717517646568</v>
      </c>
      <c r="H365" s="719">
        <f t="shared" si="96"/>
        <v>302.21749423090927</v>
      </c>
      <c r="I365" s="712">
        <f t="shared" si="97"/>
        <v>301.69174028523059</v>
      </c>
      <c r="J365" s="712">
        <f t="shared" si="98"/>
        <v>301.32558090541028</v>
      </c>
      <c r="K365" s="712">
        <f t="shared" si="99"/>
        <v>301.1094870856457</v>
      </c>
      <c r="L365" s="712">
        <f t="shared" si="100"/>
        <v>301.03773643178499</v>
      </c>
      <c r="N365" s="582">
        <v>291</v>
      </c>
      <c r="O365" s="712">
        <f t="shared" si="101"/>
        <v>4.2352914580771124</v>
      </c>
      <c r="P365" s="712">
        <f t="shared" si="102"/>
        <v>961.15865157072233</v>
      </c>
      <c r="Q365" s="712">
        <f t="shared" si="103"/>
        <v>938.52325673658015</v>
      </c>
      <c r="R365" s="712">
        <f t="shared" si="104"/>
        <v>922.17707508227102</v>
      </c>
      <c r="S365" s="712">
        <f t="shared" si="105"/>
        <v>912.26714694262955</v>
      </c>
      <c r="T365" s="712">
        <f t="shared" si="106"/>
        <v>908.88176592943648</v>
      </c>
    </row>
    <row r="366" spans="2:20">
      <c r="B366" s="582">
        <v>292</v>
      </c>
      <c r="C366" s="712">
        <f t="shared" si="91"/>
        <v>4.2498457242560708</v>
      </c>
      <c r="D366" s="712">
        <f t="shared" si="92"/>
        <v>1533.1405011009376</v>
      </c>
      <c r="E366" s="712">
        <f t="shared" si="93"/>
        <v>931.83532511340775</v>
      </c>
      <c r="F366" s="712">
        <f t="shared" si="94"/>
        <v>550.42925825599195</v>
      </c>
      <c r="G366" s="712">
        <f t="shared" si="95"/>
        <v>374.92080749381182</v>
      </c>
      <c r="H366" s="719">
        <f t="shared" si="96"/>
        <v>302.25913980879773</v>
      </c>
      <c r="I366" s="712">
        <f t="shared" si="97"/>
        <v>301.73017224030718</v>
      </c>
      <c r="J366" s="712">
        <f t="shared" si="98"/>
        <v>301.36171818133562</v>
      </c>
      <c r="K366" s="712">
        <f t="shared" si="99"/>
        <v>301.14424635227738</v>
      </c>
      <c r="L366" s="712">
        <f t="shared" si="100"/>
        <v>301.07203255053389</v>
      </c>
      <c r="N366" s="582">
        <v>292</v>
      </c>
      <c r="O366" s="712">
        <f t="shared" si="101"/>
        <v>4.2498457242560708</v>
      </c>
      <c r="P366" s="712">
        <f t="shared" si="102"/>
        <v>962.62392413780719</v>
      </c>
      <c r="Q366" s="712">
        <f t="shared" si="103"/>
        <v>940.03776167661101</v>
      </c>
      <c r="R366" s="712">
        <f t="shared" si="104"/>
        <v>923.72698879397535</v>
      </c>
      <c r="S366" s="712">
        <f t="shared" si="105"/>
        <v>913.83832263216664</v>
      </c>
      <c r="T366" s="712">
        <f t="shared" si="106"/>
        <v>910.45986273486062</v>
      </c>
    </row>
    <row r="367" spans="2:20">
      <c r="B367" s="582">
        <v>293</v>
      </c>
      <c r="C367" s="712">
        <f t="shared" si="91"/>
        <v>4.26439999043503</v>
      </c>
      <c r="D367" s="712">
        <f t="shared" si="92"/>
        <v>1533.2896118849217</v>
      </c>
      <c r="E367" s="712">
        <f t="shared" si="93"/>
        <v>932.8270600035172</v>
      </c>
      <c r="F367" s="712">
        <f t="shared" si="94"/>
        <v>551.35784705509957</v>
      </c>
      <c r="G367" s="712">
        <f t="shared" si="95"/>
        <v>375.3846417654313</v>
      </c>
      <c r="H367" s="719">
        <f t="shared" si="96"/>
        <v>302.30100711419607</v>
      </c>
      <c r="I367" s="712">
        <f t="shared" si="97"/>
        <v>301.76882548613571</v>
      </c>
      <c r="J367" s="712">
        <f t="shared" si="98"/>
        <v>301.39807620045855</v>
      </c>
      <c r="K367" s="712">
        <f t="shared" si="99"/>
        <v>301.17922592661472</v>
      </c>
      <c r="L367" s="712">
        <f t="shared" si="100"/>
        <v>301.10654879034547</v>
      </c>
      <c r="N367" s="582">
        <v>293</v>
      </c>
      <c r="O367" s="712">
        <f t="shared" si="101"/>
        <v>4.26439999043503</v>
      </c>
      <c r="P367" s="712">
        <f t="shared" si="102"/>
        <v>964.08597605659406</v>
      </c>
      <c r="Q367" s="712">
        <f t="shared" si="103"/>
        <v>941.54893775628727</v>
      </c>
      <c r="R367" s="712">
        <f t="shared" si="104"/>
        <v>925.27349581734779</v>
      </c>
      <c r="S367" s="712">
        <f t="shared" si="105"/>
        <v>915.40604489984639</v>
      </c>
      <c r="T367" s="712">
        <f t="shared" si="106"/>
        <v>912.03449090591278</v>
      </c>
    </row>
    <row r="368" spans="2:20">
      <c r="B368" s="582">
        <v>294</v>
      </c>
      <c r="C368" s="712">
        <f t="shared" si="91"/>
        <v>4.2789542566139893</v>
      </c>
      <c r="D368" s="712">
        <f t="shared" si="92"/>
        <v>1533.4380841861027</v>
      </c>
      <c r="E368" s="712">
        <f t="shared" si="93"/>
        <v>933.814709911607</v>
      </c>
      <c r="F368" s="712">
        <f t="shared" si="94"/>
        <v>552.2846246185901</v>
      </c>
      <c r="G368" s="712">
        <f t="shared" si="95"/>
        <v>375.84866900698836</v>
      </c>
      <c r="H368" s="719">
        <f t="shared" si="96"/>
        <v>302.34309604787893</v>
      </c>
      <c r="I368" s="712">
        <f t="shared" si="97"/>
        <v>301.8076999960353</v>
      </c>
      <c r="J368" s="712">
        <f t="shared" si="98"/>
        <v>301.43465498976485</v>
      </c>
      <c r="K368" s="712">
        <f t="shared" si="99"/>
        <v>301.21442586858302</v>
      </c>
      <c r="L368" s="712">
        <f t="shared" si="100"/>
        <v>301.14128522224007</v>
      </c>
      <c r="N368" s="582">
        <v>294</v>
      </c>
      <c r="O368" s="712">
        <f t="shared" si="101"/>
        <v>4.2789542566139893</v>
      </c>
      <c r="P368" s="712">
        <f t="shared" si="102"/>
        <v>965.54481440602228</v>
      </c>
      <c r="Q368" s="712">
        <f t="shared" si="103"/>
        <v>943.05679229239661</v>
      </c>
      <c r="R368" s="712">
        <f t="shared" si="104"/>
        <v>926.8166036402406</v>
      </c>
      <c r="S368" s="712">
        <f t="shared" si="105"/>
        <v>916.97032133624089</v>
      </c>
      <c r="T368" s="712">
        <f t="shared" si="106"/>
        <v>913.60565806660213</v>
      </c>
    </row>
    <row r="369" spans="2:20">
      <c r="B369" s="582">
        <v>295</v>
      </c>
      <c r="C369" s="712">
        <f t="shared" si="91"/>
        <v>4.2935085227929486</v>
      </c>
      <c r="D369" s="712">
        <f t="shared" si="92"/>
        <v>1533.5859221957076</v>
      </c>
      <c r="E369" s="712">
        <f t="shared" si="93"/>
        <v>934.7983006357224</v>
      </c>
      <c r="F369" s="712">
        <f t="shared" si="94"/>
        <v>553.20958973084669</v>
      </c>
      <c r="G369" s="712">
        <f t="shared" si="95"/>
        <v>376.31288030885582</v>
      </c>
      <c r="H369" s="719">
        <f t="shared" si="96"/>
        <v>302.38540650669034</v>
      </c>
      <c r="I369" s="712">
        <f t="shared" si="97"/>
        <v>301.84679573877912</v>
      </c>
      <c r="J369" s="712">
        <f t="shared" si="98"/>
        <v>301.4714545712489</v>
      </c>
      <c r="K369" s="712">
        <f t="shared" si="99"/>
        <v>301.24984623284729</v>
      </c>
      <c r="L369" s="712">
        <f t="shared" si="100"/>
        <v>301.17624191188838</v>
      </c>
      <c r="N369" s="582">
        <v>295</v>
      </c>
      <c r="O369" s="712">
        <f t="shared" si="101"/>
        <v>4.2935085227929486</v>
      </c>
      <c r="P369" s="712">
        <f t="shared" si="102"/>
        <v>967.00044624947157</v>
      </c>
      <c r="Q369" s="712">
        <f t="shared" si="103"/>
        <v>944.56133258564478</v>
      </c>
      <c r="R369" s="712">
        <f t="shared" si="104"/>
        <v>928.3563197340485</v>
      </c>
      <c r="S369" s="712">
        <f t="shared" si="105"/>
        <v>918.53115951523841</v>
      </c>
      <c r="T369" s="712">
        <f t="shared" si="106"/>
        <v>915.17337182418044</v>
      </c>
    </row>
    <row r="370" spans="2:20">
      <c r="B370" s="582">
        <v>296</v>
      </c>
      <c r="C370" s="712">
        <f t="shared" si="91"/>
        <v>4.3080627889719079</v>
      </c>
      <c r="D370" s="712">
        <f t="shared" si="92"/>
        <v>1533.7331300682747</v>
      </c>
      <c r="E370" s="712">
        <f t="shared" si="93"/>
        <v>935.77785775463269</v>
      </c>
      <c r="F370" s="712">
        <f t="shared" si="94"/>
        <v>554.13274126338331</v>
      </c>
      <c r="G370" s="712">
        <f t="shared" si="95"/>
        <v>376.77726683582284</v>
      </c>
      <c r="H370" s="719">
        <f t="shared" si="96"/>
        <v>302.42793838358295</v>
      </c>
      <c r="I370" s="712">
        <f t="shared" si="97"/>
        <v>301.88611267863524</v>
      </c>
      <c r="J370" s="712">
        <f t="shared" si="98"/>
        <v>301.50847496195638</v>
      </c>
      <c r="K370" s="712">
        <f t="shared" si="99"/>
        <v>301.28548706885522</v>
      </c>
      <c r="L370" s="712">
        <f t="shared" si="100"/>
        <v>301.21141891965488</v>
      </c>
      <c r="N370" s="582">
        <v>296</v>
      </c>
      <c r="O370" s="712">
        <f t="shared" si="101"/>
        <v>4.3080627889719079</v>
      </c>
      <c r="P370" s="712">
        <f t="shared" si="102"/>
        <v>968.45287863479655</v>
      </c>
      <c r="Q370" s="712">
        <f t="shared" si="103"/>
        <v>946.06256592069042</v>
      </c>
      <c r="R370" s="712">
        <f t="shared" si="104"/>
        <v>929.89265155374369</v>
      </c>
      <c r="S370" s="712">
        <f t="shared" si="105"/>
        <v>920.08856699407988</v>
      </c>
      <c r="T370" s="712">
        <f t="shared" si="106"/>
        <v>916.7376397691786</v>
      </c>
    </row>
    <row r="371" spans="2:20">
      <c r="B371" s="582">
        <v>297</v>
      </c>
      <c r="C371" s="712">
        <f t="shared" si="91"/>
        <v>4.3226170551508671</v>
      </c>
      <c r="D371" s="712">
        <f t="shared" si="92"/>
        <v>1533.8797119220353</v>
      </c>
      <c r="E371" s="712">
        <f t="shared" si="93"/>
        <v>936.7534066300359</v>
      </c>
      <c r="F371" s="712">
        <f t="shared" si="94"/>
        <v>555.05407817340517</v>
      </c>
      <c r="G371" s="712">
        <f t="shared" si="95"/>
        <v>377.24181982679914</v>
      </c>
      <c r="H371" s="719">
        <f t="shared" si="96"/>
        <v>302.47069156765633</v>
      </c>
      <c r="I371" s="712">
        <f t="shared" si="97"/>
        <v>301.92565077540775</v>
      </c>
      <c r="J371" s="712">
        <f t="shared" si="98"/>
        <v>301.54571617402632</v>
      </c>
      <c r="K371" s="712">
        <f t="shared" si="99"/>
        <v>301.32134842088078</v>
      </c>
      <c r="L371" s="712">
        <f t="shared" si="100"/>
        <v>301.24681630064117</v>
      </c>
      <c r="N371" s="582">
        <v>297</v>
      </c>
      <c r="O371" s="712">
        <f t="shared" si="101"/>
        <v>4.3226170551508671</v>
      </c>
      <c r="P371" s="712">
        <f t="shared" si="102"/>
        <v>969.9021185943609</v>
      </c>
      <c r="Q371" s="712">
        <f t="shared" si="103"/>
        <v>947.56049956618074</v>
      </c>
      <c r="R371" s="712">
        <f t="shared" si="104"/>
        <v>931.42560653791259</v>
      </c>
      <c r="S371" s="712">
        <f t="shared" si="105"/>
        <v>921.64255131339564</v>
      </c>
      <c r="T371" s="712">
        <f t="shared" si="106"/>
        <v>918.29846947544365</v>
      </c>
    </row>
    <row r="372" spans="2:20">
      <c r="B372" s="582">
        <v>298</v>
      </c>
      <c r="C372" s="712">
        <f t="shared" si="91"/>
        <v>4.3371713213298264</v>
      </c>
      <c r="D372" s="712">
        <f t="shared" si="92"/>
        <v>1534.0256718392886</v>
      </c>
      <c r="E372" s="712">
        <f t="shared" si="93"/>
        <v>937.72497240874043</v>
      </c>
      <c r="F372" s="712">
        <f t="shared" si="94"/>
        <v>555.97359950239172</v>
      </c>
      <c r="G372" s="712">
        <f t="shared" si="95"/>
        <v>377.70653059451564</v>
      </c>
      <c r="H372" s="719">
        <f t="shared" si="96"/>
        <v>302.51366594419528</v>
      </c>
      <c r="I372" s="712">
        <f t="shared" si="97"/>
        <v>301.96540998447699</v>
      </c>
      <c r="J372" s="712">
        <f t="shared" si="98"/>
        <v>301.58317821473338</v>
      </c>
      <c r="K372" s="712">
        <f t="shared" si="99"/>
        <v>301.35743032806698</v>
      </c>
      <c r="L372" s="712">
        <f t="shared" si="100"/>
        <v>301.28243410472925</v>
      </c>
      <c r="N372" s="582">
        <v>298</v>
      </c>
      <c r="O372" s="712">
        <f t="shared" si="101"/>
        <v>4.3371713213298264</v>
      </c>
      <c r="P372" s="712">
        <f t="shared" si="102"/>
        <v>971.34817314507097</v>
      </c>
      <c r="Q372" s="712">
        <f t="shared" si="103"/>
        <v>949.05514077478642</v>
      </c>
      <c r="R372" s="712">
        <f t="shared" si="104"/>
        <v>932.95519210879183</v>
      </c>
      <c r="S372" s="712">
        <f t="shared" si="105"/>
        <v>923.19311999724152</v>
      </c>
      <c r="T372" s="712">
        <f t="shared" si="106"/>
        <v>919.85586850017569</v>
      </c>
    </row>
    <row r="373" spans="2:20">
      <c r="B373" s="582">
        <v>299</v>
      </c>
      <c r="C373" s="712">
        <f t="shared" si="91"/>
        <v>4.3517255875087848</v>
      </c>
      <c r="D373" s="712">
        <f t="shared" si="92"/>
        <v>1534.1710138667727</v>
      </c>
      <c r="E373" s="712">
        <f t="shared" si="93"/>
        <v>938.69258002482047</v>
      </c>
      <c r="F373" s="712">
        <f t="shared" si="94"/>
        <v>556.89130437469987</v>
      </c>
      <c r="G373" s="712">
        <f t="shared" si="95"/>
        <v>378.17139052522134</v>
      </c>
      <c r="H373" s="719">
        <f t="shared" si="96"/>
        <v>302.55686139470799</v>
      </c>
      <c r="I373" s="712">
        <f t="shared" si="97"/>
        <v>302.00539025684037</v>
      </c>
      <c r="J373" s="712">
        <f t="shared" si="98"/>
        <v>301.62086108652977</v>
      </c>
      <c r="K373" s="712">
        <f t="shared" si="99"/>
        <v>301.39373282446849</v>
      </c>
      <c r="L373" s="712">
        <f t="shared" si="100"/>
        <v>301.3182723766248</v>
      </c>
      <c r="N373" s="582">
        <v>299</v>
      </c>
      <c r="O373" s="712">
        <f t="shared" si="101"/>
        <v>4.3517255875087848</v>
      </c>
      <c r="P373" s="712">
        <f t="shared" si="102"/>
        <v>972.79104928841025</v>
      </c>
      <c r="Q373" s="712">
        <f t="shared" si="103"/>
        <v>950.5464967832371</v>
      </c>
      <c r="R373" s="712">
        <f t="shared" si="104"/>
        <v>934.48141567230391</v>
      </c>
      <c r="S373" s="712">
        <f t="shared" si="105"/>
        <v>924.74028055313602</v>
      </c>
      <c r="T373" s="712">
        <f t="shared" si="106"/>
        <v>921.4098443839639</v>
      </c>
    </row>
    <row r="374" spans="2:20">
      <c r="B374" s="582">
        <v>300</v>
      </c>
      <c r="C374" s="712">
        <f t="shared" si="91"/>
        <v>4.3662798536877441</v>
      </c>
      <c r="D374" s="712">
        <f t="shared" si="92"/>
        <v>1534.3157420160314</v>
      </c>
      <c r="E374" s="712">
        <f t="shared" si="93"/>
        <v>939.65625420174888</v>
      </c>
      <c r="F374" s="712">
        <f t="shared" si="94"/>
        <v>557.80719199618841</v>
      </c>
      <c r="G374" s="712">
        <f t="shared" si="95"/>
        <v>378.63639107837707</v>
      </c>
      <c r="H374" s="719">
        <f t="shared" si="96"/>
        <v>302.60027779696406</v>
      </c>
      <c r="I374" s="712">
        <f t="shared" si="97"/>
        <v>302.0455915391525</v>
      </c>
      <c r="J374" s="712">
        <f t="shared" si="98"/>
        <v>301.65876478708697</v>
      </c>
      <c r="K374" s="712">
        <f t="shared" si="99"/>
        <v>301.43025593909476</v>
      </c>
      <c r="L374" s="712">
        <f t="shared" si="100"/>
        <v>301.3543311558999</v>
      </c>
      <c r="N374" s="582">
        <v>300</v>
      </c>
      <c r="O374" s="712">
        <f t="shared" si="101"/>
        <v>4.3662798536877441</v>
      </c>
      <c r="P374" s="712">
        <f t="shared" si="102"/>
        <v>974.23075401047288</v>
      </c>
      <c r="Q374" s="712">
        <f t="shared" si="103"/>
        <v>952.03457481235614</v>
      </c>
      <c r="R374" s="712">
        <f t="shared" si="104"/>
        <v>936.00428461809327</v>
      </c>
      <c r="S374" s="712">
        <f t="shared" si="105"/>
        <v>926.28404047209574</v>
      </c>
      <c r="T374" s="712">
        <f t="shared" si="106"/>
        <v>922.96040465082353</v>
      </c>
    </row>
    <row r="375" spans="2:20">
      <c r="B375" s="582">
        <v>301</v>
      </c>
      <c r="C375" s="712">
        <f t="shared" si="91"/>
        <v>4.3808341198667033</v>
      </c>
      <c r="D375" s="712">
        <f t="shared" si="92"/>
        <v>1534.459860263777</v>
      </c>
      <c r="E375" s="712">
        <f t="shared" si="93"/>
        <v>940.61601945450548</v>
      </c>
      <c r="F375" s="712">
        <f t="shared" si="94"/>
        <v>558.72126165286363</v>
      </c>
      <c r="G375" s="712">
        <f t="shared" si="95"/>
        <v>379.10152378634558</v>
      </c>
      <c r="H375" s="719">
        <f t="shared" si="96"/>
        <v>302.64391502503224</v>
      </c>
      <c r="I375" s="712">
        <f t="shared" si="97"/>
        <v>302.08601377376505</v>
      </c>
      <c r="J375" s="712">
        <f t="shared" si="98"/>
        <v>301.69688930933773</v>
      </c>
      <c r="K375" s="712">
        <f t="shared" si="99"/>
        <v>301.46699969595238</v>
      </c>
      <c r="L375" s="712">
        <f t="shared" si="100"/>
        <v>301.39061047703609</v>
      </c>
      <c r="N375" s="582">
        <v>301</v>
      </c>
      <c r="O375" s="712">
        <f t="shared" si="101"/>
        <v>4.3808341198667033</v>
      </c>
      <c r="P375" s="712">
        <f t="shared" si="102"/>
        <v>975.66729428199801</v>
      </c>
      <c r="Q375" s="712">
        <f t="shared" si="103"/>
        <v>953.51938206709553</v>
      </c>
      <c r="R375" s="712">
        <f t="shared" si="104"/>
        <v>937.52380631956203</v>
      </c>
      <c r="S375" s="712">
        <f t="shared" si="105"/>
        <v>927.8244072286725</v>
      </c>
      <c r="T375" s="712">
        <f t="shared" si="106"/>
        <v>924.50755680823215</v>
      </c>
    </row>
    <row r="376" spans="2:20">
      <c r="B376" s="582">
        <v>302</v>
      </c>
      <c r="C376" s="712">
        <f t="shared" si="91"/>
        <v>4.3953883860456626</v>
      </c>
      <c r="D376" s="712">
        <f t="shared" si="92"/>
        <v>1534.6033725522489</v>
      </c>
      <c r="E376" s="712">
        <f t="shared" si="93"/>
        <v>941.57190009166163</v>
      </c>
      <c r="F376" s="712">
        <f t="shared" si="94"/>
        <v>559.63351270954502</v>
      </c>
      <c r="G376" s="712">
        <f t="shared" si="95"/>
        <v>379.56678025407899</v>
      </c>
      <c r="H376" s="719">
        <f t="shared" si="96"/>
        <v>302.68777294931755</v>
      </c>
      <c r="I376" s="712">
        <f t="shared" si="97"/>
        <v>302.12665689876695</v>
      </c>
      <c r="J376" s="712">
        <f t="shared" si="98"/>
        <v>301.7352346415172</v>
      </c>
      <c r="K376" s="712">
        <f t="shared" si="99"/>
        <v>301.50396411408747</v>
      </c>
      <c r="L376" s="712">
        <f t="shared" si="100"/>
        <v>301.42711036946696</v>
      </c>
      <c r="N376" s="582">
        <v>302</v>
      </c>
      <c r="O376" s="712">
        <f t="shared" si="101"/>
        <v>4.3953883860456626</v>
      </c>
      <c r="P376" s="712">
        <f t="shared" si="102"/>
        <v>977.10067705840299</v>
      </c>
      <c r="Q376" s="712">
        <f t="shared" si="103"/>
        <v>955.00092573657082</v>
      </c>
      <c r="R376" s="712">
        <f t="shared" si="104"/>
        <v>939.03998813390592</v>
      </c>
      <c r="S376" s="712">
        <f t="shared" si="105"/>
        <v>929.36138828098899</v>
      </c>
      <c r="T376" s="712">
        <f t="shared" si="106"/>
        <v>926.05130834716579</v>
      </c>
    </row>
    <row r="377" spans="2:20">
      <c r="B377" s="582">
        <v>303</v>
      </c>
      <c r="C377" s="712">
        <f t="shared" si="91"/>
        <v>4.4099426522246219</v>
      </c>
      <c r="D377" s="712">
        <f t="shared" si="92"/>
        <v>1534.7462827895658</v>
      </c>
      <c r="E377" s="712">
        <f t="shared" si="93"/>
        <v>942.52392021744254</v>
      </c>
      <c r="F377" s="712">
        <f t="shared" si="94"/>
        <v>560.54394460855019</v>
      </c>
      <c r="G377" s="712">
        <f t="shared" si="95"/>
        <v>380.03215215880283</v>
      </c>
      <c r="H377" s="719">
        <f t="shared" si="96"/>
        <v>302.73185143659884</v>
      </c>
      <c r="I377" s="712">
        <f t="shared" si="97"/>
        <v>302.16752084802386</v>
      </c>
      <c r="J377" s="712">
        <f t="shared" si="98"/>
        <v>301.77380076720436</v>
      </c>
      <c r="K377" s="712">
        <f t="shared" si="99"/>
        <v>301.541149207628</v>
      </c>
      <c r="L377" s="712">
        <f t="shared" si="100"/>
        <v>301.46383085762079</v>
      </c>
      <c r="N377" s="582">
        <v>303</v>
      </c>
      <c r="O377" s="712">
        <f t="shared" si="101"/>
        <v>4.4099426522246219</v>
      </c>
      <c r="P377" s="712">
        <f t="shared" si="102"/>
        <v>978.53090927981702</v>
      </c>
      <c r="Q377" s="712">
        <f t="shared" si="103"/>
        <v>956.4792129940962</v>
      </c>
      <c r="R377" s="712">
        <f t="shared" si="104"/>
        <v>940.55283740214918</v>
      </c>
      <c r="S377" s="712">
        <f t="shared" si="105"/>
        <v>930.89499107077518</v>
      </c>
      <c r="T377" s="712">
        <f t="shared" si="106"/>
        <v>927.59166674213554</v>
      </c>
    </row>
    <row r="378" spans="2:20">
      <c r="B378" s="582">
        <v>304</v>
      </c>
      <c r="C378" s="712">
        <f t="shared" si="91"/>
        <v>4.4244969184035812</v>
      </c>
      <c r="D378" s="712">
        <f t="shared" si="92"/>
        <v>1534.8885948500774</v>
      </c>
      <c r="E378" s="712">
        <f t="shared" si="93"/>
        <v>943.47210373376572</v>
      </c>
      <c r="F378" s="712">
        <f t="shared" si="94"/>
        <v>561.45255686840085</v>
      </c>
      <c r="G378" s="712">
        <f t="shared" si="95"/>
        <v>380.49763124969758</v>
      </c>
      <c r="H378" s="719">
        <f t="shared" si="96"/>
        <v>302.77615035006585</v>
      </c>
      <c r="I378" s="712">
        <f t="shared" si="97"/>
        <v>302.20860555121783</v>
      </c>
      <c r="J378" s="712">
        <f t="shared" si="98"/>
        <v>301.81258766536331</v>
      </c>
      <c r="K378" s="712">
        <f t="shared" si="99"/>
        <v>301.5785549858258</v>
      </c>
      <c r="L378" s="712">
        <f t="shared" si="100"/>
        <v>301.50077196096299</v>
      </c>
      <c r="N378" s="582">
        <v>304</v>
      </c>
      <c r="O378" s="712">
        <f t="shared" si="101"/>
        <v>4.4244969184035812</v>
      </c>
      <c r="P378" s="712">
        <f t="shared" si="102"/>
        <v>979.95799787111548</v>
      </c>
      <c r="Q378" s="712">
        <f t="shared" si="103"/>
        <v>957.95425099721888</v>
      </c>
      <c r="R378" s="712">
        <f t="shared" si="104"/>
        <v>942.0623614491808</v>
      </c>
      <c r="S378" s="712">
        <f t="shared" si="105"/>
        <v>932.42522302340421</v>
      </c>
      <c r="T378" s="712">
        <f t="shared" si="106"/>
        <v>929.12863945122388</v>
      </c>
    </row>
    <row r="379" spans="2:20">
      <c r="B379" s="582">
        <v>305</v>
      </c>
      <c r="C379" s="712">
        <f t="shared" si="91"/>
        <v>4.4390511845825404</v>
      </c>
      <c r="D379" s="712">
        <f t="shared" si="92"/>
        <v>1535.0303125747093</v>
      </c>
      <c r="E379" s="712">
        <f t="shared" si="93"/>
        <v>944.41647434225717</v>
      </c>
      <c r="F379" s="712">
        <f t="shared" si="94"/>
        <v>562.3593490825474</v>
      </c>
      <c r="G379" s="712">
        <f t="shared" si="95"/>
        <v>380.96320934757654</v>
      </c>
      <c r="H379" s="719">
        <f t="shared" si="96"/>
        <v>302.82066954935556</v>
      </c>
      <c r="I379" s="712">
        <f t="shared" si="97"/>
        <v>302.24991093388633</v>
      </c>
      <c r="J379" s="712">
        <f t="shared" si="98"/>
        <v>301.85159531038414</v>
      </c>
      <c r="K379" s="712">
        <f t="shared" si="99"/>
        <v>301.61618145309865</v>
      </c>
      <c r="L379" s="712">
        <f t="shared" si="100"/>
        <v>301.5379336940382</v>
      </c>
      <c r="N379" s="582">
        <v>305</v>
      </c>
      <c r="O379" s="712">
        <f t="shared" si="101"/>
        <v>4.4390511845825404</v>
      </c>
      <c r="P379" s="712">
        <f t="shared" si="102"/>
        <v>981.38194974195255</v>
      </c>
      <c r="Q379" s="712">
        <f t="shared" si="103"/>
        <v>959.42604688775384</v>
      </c>
      <c r="R379" s="712">
        <f t="shared" si="104"/>
        <v>943.5685675837899</v>
      </c>
      <c r="S379" s="712">
        <f t="shared" si="105"/>
        <v>933.95209154792815</v>
      </c>
      <c r="T379" s="712">
        <f t="shared" si="106"/>
        <v>930.66223391612027</v>
      </c>
    </row>
    <row r="380" spans="2:20">
      <c r="B380" s="582">
        <v>306</v>
      </c>
      <c r="C380" s="712">
        <f t="shared" si="91"/>
        <v>4.4536054507614988</v>
      </c>
      <c r="D380" s="712">
        <f t="shared" si="92"/>
        <v>1535.1714397713042</v>
      </c>
      <c r="E380" s="712">
        <f t="shared" si="93"/>
        <v>945.35705554624576</v>
      </c>
      <c r="F380" s="712">
        <f t="shared" si="94"/>
        <v>563.2643209181125</v>
      </c>
      <c r="G380" s="712">
        <f t="shared" si="95"/>
        <v>381.42887834456218</v>
      </c>
      <c r="H380" s="719">
        <f t="shared" si="96"/>
        <v>302.86540889058926</v>
      </c>
      <c r="I380" s="712">
        <f t="shared" si="97"/>
        <v>302.29143691746168</v>
      </c>
      <c r="J380" s="712">
        <f t="shared" si="98"/>
        <v>301.89082367212359</v>
      </c>
      <c r="K380" s="712">
        <f t="shared" si="99"/>
        <v>301.65402860907204</v>
      </c>
      <c r="L380" s="712">
        <f t="shared" si="100"/>
        <v>301.57531606651241</v>
      </c>
      <c r="N380" s="582">
        <v>306</v>
      </c>
      <c r="O380" s="712">
        <f t="shared" si="101"/>
        <v>4.4536054507614988</v>
      </c>
      <c r="P380" s="712">
        <f t="shared" si="102"/>
        <v>982.80277178679546</v>
      </c>
      <c r="Q380" s="712">
        <f t="shared" si="103"/>
        <v>960.89460779181854</v>
      </c>
      <c r="R380" s="712">
        <f t="shared" si="104"/>
        <v>945.07146309870075</v>
      </c>
      <c r="S380" s="712">
        <f t="shared" si="105"/>
        <v>935.47560403711441</v>
      </c>
      <c r="T380" s="712">
        <f t="shared" si="106"/>
        <v>932.1924575621573</v>
      </c>
    </row>
    <row r="381" spans="2:20">
      <c r="B381" s="582">
        <v>307</v>
      </c>
      <c r="C381" s="712">
        <f t="shared" si="91"/>
        <v>4.4681597169404581</v>
      </c>
      <c r="D381" s="712">
        <f t="shared" si="92"/>
        <v>1535.3119802149604</v>
      </c>
      <c r="E381" s="712">
        <f t="shared" si="93"/>
        <v>946.29387065273374</v>
      </c>
      <c r="F381" s="712">
        <f t="shared" si="94"/>
        <v>564.1674721146544</v>
      </c>
      <c r="G381" s="712">
        <f t="shared" si="95"/>
        <v>381.89463020375922</v>
      </c>
      <c r="H381" s="719">
        <f t="shared" si="96"/>
        <v>302.91036822640888</v>
      </c>
      <c r="I381" s="712">
        <f t="shared" si="97"/>
        <v>302.33318341930976</v>
      </c>
      <c r="J381" s="712">
        <f t="shared" si="98"/>
        <v>301.93027271594605</v>
      </c>
      <c r="K381" s="712">
        <f t="shared" si="99"/>
        <v>301.69209644862076</v>
      </c>
      <c r="L381" s="712">
        <f t="shared" si="100"/>
        <v>301.61291908321527</v>
      </c>
      <c r="N381" s="582">
        <v>307</v>
      </c>
      <c r="O381" s="712">
        <f t="shared" si="101"/>
        <v>4.4681597169404581</v>
      </c>
      <c r="P381" s="712">
        <f t="shared" si="102"/>
        <v>984.22047088495708</v>
      </c>
      <c r="Q381" s="712">
        <f t="shared" si="103"/>
        <v>962.35994081986723</v>
      </c>
      <c r="R381" s="712">
        <f t="shared" si="104"/>
        <v>946.57105527060867</v>
      </c>
      <c r="S381" s="712">
        <f t="shared" si="105"/>
        <v>936.99576786748071</v>
      </c>
      <c r="T381" s="712">
        <f t="shared" si="106"/>
        <v>933.71931779834711</v>
      </c>
    </row>
    <row r="382" spans="2:20">
      <c r="B382" s="582">
        <v>308</v>
      </c>
      <c r="C382" s="712">
        <f t="shared" si="91"/>
        <v>4.4827139831194174</v>
      </c>
      <c r="D382" s="712">
        <f t="shared" si="92"/>
        <v>1535.4519376483652</v>
      </c>
      <c r="E382" s="712">
        <f t="shared" si="93"/>
        <v>947.22694277434778</v>
      </c>
      <c r="F382" s="712">
        <f t="shared" si="94"/>
        <v>565.0688024829476</v>
      </c>
      <c r="G382" s="712">
        <f t="shared" si="95"/>
        <v>382.36045695892511</v>
      </c>
      <c r="H382" s="719">
        <f t="shared" si="96"/>
        <v>302.95554740601256</v>
      </c>
      <c r="I382" s="712">
        <f t="shared" si="97"/>
        <v>302.37515035276863</v>
      </c>
      <c r="J382" s="712">
        <f t="shared" si="98"/>
        <v>301.96994240276371</v>
      </c>
      <c r="K382" s="712">
        <f t="shared" si="99"/>
        <v>301.73038496191032</v>
      </c>
      <c r="L382" s="712">
        <f t="shared" si="100"/>
        <v>301.65074274418146</v>
      </c>
      <c r="N382" s="582">
        <v>308</v>
      </c>
      <c r="O382" s="712">
        <f t="shared" si="101"/>
        <v>4.4827139831194174</v>
      </c>
      <c r="P382" s="712">
        <f t="shared" si="102"/>
        <v>985.63505390063006</v>
      </c>
      <c r="Q382" s="712">
        <f t="shared" si="103"/>
        <v>963.82205306672574</v>
      </c>
      <c r="R382" s="712">
        <f t="shared" si="104"/>
        <v>948.0673513602145</v>
      </c>
      <c r="S382" s="712">
        <f t="shared" si="105"/>
        <v>938.51259039933177</v>
      </c>
      <c r="T382" s="712">
        <f t="shared" si="106"/>
        <v>935.24282201741664</v>
      </c>
    </row>
    <row r="383" spans="2:20">
      <c r="B383" s="582">
        <v>309</v>
      </c>
      <c r="C383" s="712">
        <f t="shared" si="91"/>
        <v>4.4972682492983767</v>
      </c>
      <c r="D383" s="712">
        <f t="shared" si="92"/>
        <v>1535.5913157821249</v>
      </c>
      <c r="E383" s="712">
        <f t="shared" si="93"/>
        <v>948.15629483126656</v>
      </c>
      <c r="F383" s="712">
        <f t="shared" si="94"/>
        <v>565.9683119037835</v>
      </c>
      <c r="G383" s="712">
        <f t="shared" si="95"/>
        <v>382.82635071413864</v>
      </c>
      <c r="H383" s="719">
        <f t="shared" si="96"/>
        <v>303.00094627519127</v>
      </c>
      <c r="I383" s="712">
        <f t="shared" si="97"/>
        <v>302.41733762718729</v>
      </c>
      <c r="J383" s="712">
        <f t="shared" si="98"/>
        <v>302.00983268907697</v>
      </c>
      <c r="K383" s="712">
        <f t="shared" si="99"/>
        <v>301.76889413443837</v>
      </c>
      <c r="L383" s="712">
        <f t="shared" si="100"/>
        <v>301.68878704469239</v>
      </c>
      <c r="N383" s="582">
        <v>309</v>
      </c>
      <c r="O383" s="712">
        <f t="shared" si="101"/>
        <v>4.4972682492983767</v>
      </c>
      <c r="P383" s="712">
        <f t="shared" si="102"/>
        <v>987.04652768291942</v>
      </c>
      <c r="Q383" s="712">
        <f t="shared" si="103"/>
        <v>965.28095161162537</v>
      </c>
      <c r="R383" s="712">
        <f t="shared" si="104"/>
        <v>949.5603586122603</v>
      </c>
      <c r="S383" s="712">
        <f t="shared" si="105"/>
        <v>940.02607897679422</v>
      </c>
      <c r="T383" s="712">
        <f t="shared" si="106"/>
        <v>936.76297759584406</v>
      </c>
    </row>
    <row r="384" spans="2:20">
      <c r="B384" s="582">
        <v>310</v>
      </c>
      <c r="C384" s="712">
        <f t="shared" si="91"/>
        <v>4.5118225154773359</v>
      </c>
      <c r="D384" s="712">
        <f t="shared" si="92"/>
        <v>1535.730118295091</v>
      </c>
      <c r="E384" s="712">
        <f t="shared" si="93"/>
        <v>949.08194955312786</v>
      </c>
      <c r="F384" s="712">
        <f t="shared" si="94"/>
        <v>566.866000326787</v>
      </c>
      <c r="G384" s="712">
        <f t="shared" si="95"/>
        <v>383.29230364346591</v>
      </c>
      <c r="H384" s="719">
        <f t="shared" si="96"/>
        <v>303.04656467636403</v>
      </c>
      <c r="I384" s="712">
        <f t="shared" si="97"/>
        <v>302.45974514796382</v>
      </c>
      <c r="J384" s="712">
        <f t="shared" si="98"/>
        <v>302.04994352701453</v>
      </c>
      <c r="K384" s="712">
        <f t="shared" si="99"/>
        <v>301.80762394707591</v>
      </c>
      <c r="L384" s="712">
        <f t="shared" si="100"/>
        <v>301.72705197531798</v>
      </c>
      <c r="N384" s="582">
        <v>310</v>
      </c>
      <c r="O384" s="712">
        <f t="shared" si="101"/>
        <v>4.5118225154773359</v>
      </c>
      <c r="P384" s="712">
        <f t="shared" si="102"/>
        <v>988.45489906587602</v>
      </c>
      <c r="Q384" s="712">
        <f t="shared" si="103"/>
        <v>966.7366435182372</v>
      </c>
      <c r="R384" s="712">
        <f t="shared" si="104"/>
        <v>951.05008425556446</v>
      </c>
      <c r="S384" s="712">
        <f t="shared" si="105"/>
        <v>941.53624092785265</v>
      </c>
      <c r="T384" s="712">
        <f t="shared" si="106"/>
        <v>938.27979189389373</v>
      </c>
    </row>
    <row r="385" spans="2:20">
      <c r="B385" s="582">
        <v>311</v>
      </c>
      <c r="C385" s="712">
        <f t="shared" si="91"/>
        <v>4.5263767816562952</v>
      </c>
      <c r="D385" s="712">
        <f t="shared" si="92"/>
        <v>1535.8683488346817</v>
      </c>
      <c r="E385" s="712">
        <f t="shared" si="93"/>
        <v>950.00392948091451</v>
      </c>
      <c r="F385" s="712">
        <f t="shared" si="94"/>
        <v>567.76186776925238</v>
      </c>
      <c r="G385" s="712">
        <f t="shared" si="95"/>
        <v>383.75830799062447</v>
      </c>
      <c r="H385" s="719">
        <f t="shared" si="96"/>
        <v>303.09240244861348</v>
      </c>
      <c r="I385" s="712">
        <f t="shared" si="97"/>
        <v>302.50237281658349</v>
      </c>
      <c r="J385" s="712">
        <f t="shared" si="98"/>
        <v>302.09027486437327</v>
      </c>
      <c r="K385" s="712">
        <f t="shared" si="99"/>
        <v>301.84657437610787</v>
      </c>
      <c r="L385" s="712">
        <f t="shared" si="100"/>
        <v>301.76553752195764</v>
      </c>
      <c r="N385" s="582">
        <v>311</v>
      </c>
      <c r="O385" s="712">
        <f t="shared" si="101"/>
        <v>4.5263767816562952</v>
      </c>
      <c r="P385" s="712">
        <f t="shared" si="102"/>
        <v>989.86017486852938</v>
      </c>
      <c r="Q385" s="712">
        <f t="shared" si="103"/>
        <v>968.1891358347068</v>
      </c>
      <c r="R385" s="712">
        <f t="shared" si="104"/>
        <v>952.53653550305637</v>
      </c>
      <c r="S385" s="712">
        <f t="shared" si="105"/>
        <v>943.04308356438435</v>
      </c>
      <c r="T385" s="712">
        <f t="shared" si="106"/>
        <v>939.79327225565282</v>
      </c>
    </row>
    <row r="386" spans="2:20">
      <c r="B386" s="582">
        <v>312</v>
      </c>
      <c r="C386" s="712">
        <f t="shared" si="91"/>
        <v>4.5409310478352545</v>
      </c>
      <c r="D386" s="712">
        <f t="shared" si="92"/>
        <v>1536.0060110172021</v>
      </c>
      <c r="E386" s="712">
        <f t="shared" si="93"/>
        <v>950.92225696881951</v>
      </c>
      <c r="F386" s="712">
        <f t="shared" si="94"/>
        <v>568.65591431499661</v>
      </c>
      <c r="G386" s="712">
        <f t="shared" si="95"/>
        <v>384.22435606864502</v>
      </c>
      <c r="H386" s="719">
        <f t="shared" si="96"/>
        <v>303.13845942772116</v>
      </c>
      <c r="I386" s="712">
        <f t="shared" si="97"/>
        <v>302.54522053065671</v>
      </c>
      <c r="J386" s="712">
        <f t="shared" si="98"/>
        <v>302.1308266446581</v>
      </c>
      <c r="K386" s="712">
        <f t="shared" si="99"/>
        <v>301.88574539327431</v>
      </c>
      <c r="L386" s="712">
        <f t="shared" si="100"/>
        <v>301.80424366588147</v>
      </c>
      <c r="N386" s="582">
        <v>312</v>
      </c>
      <c r="O386" s="712">
        <f t="shared" si="101"/>
        <v>4.5409310478352545</v>
      </c>
      <c r="P386" s="712">
        <f t="shared" si="102"/>
        <v>991.26236189492113</v>
      </c>
      <c r="Q386" s="712">
        <f t="shared" si="103"/>
        <v>969.63843559368797</v>
      </c>
      <c r="R386" s="712">
        <f t="shared" si="104"/>
        <v>954.01971955181159</v>
      </c>
      <c r="S386" s="712">
        <f t="shared" si="105"/>
        <v>944.54661418219575</v>
      </c>
      <c r="T386" s="712">
        <f t="shared" si="106"/>
        <v>941.30342600906556</v>
      </c>
    </row>
    <row r="387" spans="2:20">
      <c r="B387" s="582">
        <v>313</v>
      </c>
      <c r="C387" s="712">
        <f t="shared" si="91"/>
        <v>4.5554853140142129</v>
      </c>
      <c r="D387" s="712">
        <f t="shared" si="92"/>
        <v>1536.1431084281578</v>
      </c>
      <c r="E387" s="712">
        <f t="shared" si="93"/>
        <v>951.83695418609034</v>
      </c>
      <c r="F387" s="712">
        <f t="shared" si="94"/>
        <v>569.54814011322878</v>
      </c>
      <c r="G387" s="712">
        <f t="shared" si="95"/>
        <v>384.69044025953133</v>
      </c>
      <c r="H387" s="719">
        <f t="shared" si="96"/>
        <v>303.18473544620264</v>
      </c>
      <c r="I387" s="712">
        <f t="shared" si="97"/>
        <v>302.58828818395671</v>
      </c>
      <c r="J387" s="712">
        <f t="shared" si="98"/>
        <v>302.17159880712131</v>
      </c>
      <c r="K387" s="712">
        <f t="shared" si="99"/>
        <v>301.92513696581102</v>
      </c>
      <c r="L387" s="712">
        <f t="shared" si="100"/>
        <v>301.84317038377151</v>
      </c>
      <c r="N387" s="582">
        <v>313</v>
      </c>
      <c r="O387" s="712">
        <f t="shared" si="101"/>
        <v>4.5554853140142129</v>
      </c>
      <c r="P387" s="712">
        <f t="shared" si="102"/>
        <v>992.66146693413782</v>
      </c>
      <c r="Q387" s="712">
        <f t="shared" si="103"/>
        <v>971.08454981237651</v>
      </c>
      <c r="R387" s="712">
        <f t="shared" si="104"/>
        <v>955.49964358308648</v>
      </c>
      <c r="S387" s="712">
        <f t="shared" si="105"/>
        <v>946.04684006105708</v>
      </c>
      <c r="T387" s="712">
        <f t="shared" si="106"/>
        <v>942.81026046597015</v>
      </c>
    </row>
    <row r="388" spans="2:20">
      <c r="B388" s="582">
        <v>314</v>
      </c>
      <c r="C388" s="712">
        <f t="shared" si="91"/>
        <v>4.5700395801931721</v>
      </c>
      <c r="D388" s="712">
        <f t="shared" si="92"/>
        <v>1536.2796446225666</v>
      </c>
      <c r="E388" s="712">
        <f t="shared" si="93"/>
        <v>952.74804311885339</v>
      </c>
      <c r="F388" s="712">
        <f t="shared" si="94"/>
        <v>570.43854537743766</v>
      </c>
      <c r="G388" s="712">
        <f t="shared" si="95"/>
        <v>385.1565530139186</v>
      </c>
      <c r="H388" s="719">
        <f t="shared" si="96"/>
        <v>303.23123033334195</v>
      </c>
      <c r="I388" s="712">
        <f t="shared" si="97"/>
        <v>302.63157566645719</v>
      </c>
      <c r="J388" s="712">
        <f t="shared" si="98"/>
        <v>302.21259128680202</v>
      </c>
      <c r="K388" s="712">
        <f t="shared" si="99"/>
        <v>301.96474905648972</v>
      </c>
      <c r="L388" s="712">
        <f t="shared" si="100"/>
        <v>301.88231764776197</v>
      </c>
      <c r="N388" s="582">
        <v>314</v>
      </c>
      <c r="O388" s="712">
        <f t="shared" si="101"/>
        <v>4.5700395801931721</v>
      </c>
      <c r="P388" s="712">
        <f t="shared" si="102"/>
        <v>994.05749676034327</v>
      </c>
      <c r="Q388" s="712">
        <f t="shared" si="103"/>
        <v>972.527485492545</v>
      </c>
      <c r="R388" s="712">
        <f t="shared" si="104"/>
        <v>956.97631476235301</v>
      </c>
      <c r="S388" s="712">
        <f t="shared" si="105"/>
        <v>947.54376846473724</v>
      </c>
      <c r="T388" s="712">
        <f t="shared" si="106"/>
        <v>944.3137829221331</v>
      </c>
    </row>
    <row r="389" spans="2:20">
      <c r="B389" s="582">
        <v>315</v>
      </c>
      <c r="C389" s="712">
        <f t="shared" si="91"/>
        <v>4.5845938463721314</v>
      </c>
      <c r="D389" s="712">
        <f t="shared" si="92"/>
        <v>1536.4156231252668</v>
      </c>
      <c r="E389" s="712">
        <f t="shared" si="93"/>
        <v>953.65554557191786</v>
      </c>
      <c r="F389" s="712">
        <f t="shared" si="94"/>
        <v>571.32713038429574</v>
      </c>
      <c r="G389" s="712">
        <f t="shared" si="95"/>
        <v>385.62268685072934</v>
      </c>
      <c r="H389" s="719">
        <f t="shared" si="96"/>
        <v>303.27794391522656</v>
      </c>
      <c r="I389" s="712">
        <f t="shared" si="97"/>
        <v>302.67508286436919</v>
      </c>
      <c r="J389" s="712">
        <f t="shared" si="98"/>
        <v>302.25380401456556</v>
      </c>
      <c r="K389" s="712">
        <f t="shared" si="99"/>
        <v>302.00458162365851</v>
      </c>
      <c r="L389" s="712">
        <f t="shared" si="100"/>
        <v>301.92168542548058</v>
      </c>
      <c r="N389" s="582">
        <v>315</v>
      </c>
      <c r="O389" s="712">
        <f t="shared" si="101"/>
        <v>4.5845938463721314</v>
      </c>
      <c r="P389" s="712">
        <f t="shared" si="102"/>
        <v>995.45045813281217</v>
      </c>
      <c r="Q389" s="712">
        <f t="shared" si="103"/>
        <v>973.96724962057579</v>
      </c>
      <c r="R389" s="712">
        <f t="shared" si="104"/>
        <v>958.44974023933401</v>
      </c>
      <c r="S389" s="712">
        <f t="shared" si="105"/>
        <v>949.03740664104032</v>
      </c>
      <c r="T389" s="712">
        <f t="shared" si="106"/>
        <v>945.81400065728496</v>
      </c>
    </row>
    <row r="390" spans="2:20">
      <c r="B390" s="582">
        <v>316</v>
      </c>
      <c r="C390" s="712">
        <f t="shared" si="91"/>
        <v>4.5991481125510907</v>
      </c>
      <c r="D390" s="712">
        <f t="shared" si="92"/>
        <v>1536.5510474312209</v>
      </c>
      <c r="E390" s="712">
        <f t="shared" si="93"/>
        <v>954.55948317056038</v>
      </c>
      <c r="F390" s="712">
        <f t="shared" si="94"/>
        <v>572.21389547257922</v>
      </c>
      <c r="G390" s="712">
        <f t="shared" si="95"/>
        <v>386.08883435682816</v>
      </c>
      <c r="H390" s="719">
        <f t="shared" si="96"/>
        <v>303.32487601478141</v>
      </c>
      <c r="I390" s="712">
        <f t="shared" si="97"/>
        <v>302.71880966017875</v>
      </c>
      <c r="J390" s="712">
        <f t="shared" si="98"/>
        <v>302.29523691714212</v>
      </c>
      <c r="K390" s="712">
        <f t="shared" si="99"/>
        <v>302.04463462128189</v>
      </c>
      <c r="L390" s="712">
        <f t="shared" si="100"/>
        <v>301.96127368008842</v>
      </c>
      <c r="N390" s="582">
        <v>316</v>
      </c>
      <c r="O390" s="712">
        <f t="shared" si="101"/>
        <v>4.5991481125510907</v>
      </c>
      <c r="P390" s="712">
        <f t="shared" si="102"/>
        <v>996.84035779596218</v>
      </c>
      <c r="Q390" s="712">
        <f t="shared" si="103"/>
        <v>975.40384916749542</v>
      </c>
      <c r="R390" s="712">
        <f t="shared" si="104"/>
        <v>959.91992714803678</v>
      </c>
      <c r="S390" s="712">
        <f t="shared" si="105"/>
        <v>950.52776182183902</v>
      </c>
      <c r="T390" s="712">
        <f t="shared" si="106"/>
        <v>947.31092093515565</v>
      </c>
    </row>
    <row r="391" spans="2:20">
      <c r="B391" s="582">
        <v>317</v>
      </c>
      <c r="C391" s="712">
        <f t="shared" si="91"/>
        <v>4.61370237873005</v>
      </c>
      <c r="D391" s="712">
        <f t="shared" si="92"/>
        <v>1536.6859210058167</v>
      </c>
      <c r="E391" s="712">
        <f t="shared" si="93"/>
        <v>955.4598773622896</v>
      </c>
      <c r="F391" s="712">
        <f t="shared" si="94"/>
        <v>573.09884104210437</v>
      </c>
      <c r="G391" s="712">
        <f t="shared" si="95"/>
        <v>386.55498818667473</v>
      </c>
      <c r="H391" s="719">
        <f t="shared" si="96"/>
        <v>303.37202645180326</v>
      </c>
      <c r="I391" s="712">
        <f t="shared" si="97"/>
        <v>302.76275593268338</v>
      </c>
      <c r="J391" s="712">
        <f t="shared" si="98"/>
        <v>302.33688991716576</v>
      </c>
      <c r="K391" s="712">
        <f t="shared" si="99"/>
        <v>302.08490799898078</v>
      </c>
      <c r="L391" s="712">
        <f t="shared" si="100"/>
        <v>302.00108237032055</v>
      </c>
      <c r="N391" s="582">
        <v>317</v>
      </c>
      <c r="O391" s="712">
        <f t="shared" si="101"/>
        <v>4.61370237873005</v>
      </c>
      <c r="P391" s="712">
        <f t="shared" si="102"/>
        <v>998.22720247938685</v>
      </c>
      <c r="Q391" s="712">
        <f t="shared" si="103"/>
        <v>976.83729108900843</v>
      </c>
      <c r="R391" s="712">
        <f t="shared" si="104"/>
        <v>961.3868826067885</v>
      </c>
      <c r="S391" s="712">
        <f t="shared" si="105"/>
        <v>952.01484122311103</v>
      </c>
      <c r="T391" s="712">
        <f t="shared" si="106"/>
        <v>948.80455100350957</v>
      </c>
    </row>
    <row r="392" spans="2:20">
      <c r="B392" s="582">
        <v>318</v>
      </c>
      <c r="C392" s="712">
        <f t="shared" si="91"/>
        <v>4.6282566449090092</v>
      </c>
      <c r="D392" s="712">
        <f t="shared" si="92"/>
        <v>1536.8202472851647</v>
      </c>
      <c r="E392" s="712">
        <f t="shared" si="93"/>
        <v>956.35674941859122</v>
      </c>
      <c r="F392" s="712">
        <f t="shared" si="94"/>
        <v>573.98196755268089</v>
      </c>
      <c r="G392" s="712">
        <f t="shared" si="95"/>
        <v>387.02114106197541</v>
      </c>
      <c r="H392" s="719">
        <f t="shared" si="96"/>
        <v>303.41939504299449</v>
      </c>
      <c r="I392" s="712">
        <f t="shared" si="97"/>
        <v>302.80692155702894</v>
      </c>
      <c r="J392" s="712">
        <f t="shared" si="98"/>
        <v>302.3787629332129</v>
      </c>
      <c r="K392" s="712">
        <f t="shared" si="99"/>
        <v>302.12540170207217</v>
      </c>
      <c r="L392" s="712">
        <f t="shared" si="100"/>
        <v>302.04111145052605</v>
      </c>
      <c r="N392" s="582">
        <v>318</v>
      </c>
      <c r="O392" s="712">
        <f t="shared" si="101"/>
        <v>4.6282566449090092</v>
      </c>
      <c r="P392" s="712">
        <f t="shared" si="102"/>
        <v>999.61099889788841</v>
      </c>
      <c r="Q392" s="712">
        <f t="shared" si="103"/>
        <v>978.26758232553038</v>
      </c>
      <c r="R392" s="712">
        <f t="shared" si="104"/>
        <v>962.85061371827032</v>
      </c>
      <c r="S392" s="712">
        <f t="shared" si="105"/>
        <v>953.49865204497314</v>
      </c>
      <c r="T392" s="712">
        <f t="shared" si="106"/>
        <v>950.29489809418033</v>
      </c>
    </row>
    <row r="393" spans="2:20">
      <c r="B393" s="582">
        <v>319</v>
      </c>
      <c r="C393" s="712">
        <f t="shared" si="91"/>
        <v>4.6428109110879685</v>
      </c>
      <c r="D393" s="712">
        <f t="shared" si="92"/>
        <v>1536.9540296763923</v>
      </c>
      <c r="E393" s="712">
        <f t="shared" si="93"/>
        <v>957.25012043665458</v>
      </c>
      <c r="F393" s="712">
        <f t="shared" si="94"/>
        <v>574.86327552307921</v>
      </c>
      <c r="G393" s="712">
        <f t="shared" si="95"/>
        <v>387.48728577133295</v>
      </c>
      <c r="H393" s="719">
        <f t="shared" si="96"/>
        <v>303.46698160199674</v>
      </c>
      <c r="I393" s="712">
        <f t="shared" si="97"/>
        <v>302.85130640474591</v>
      </c>
      <c r="J393" s="712">
        <f t="shared" si="98"/>
        <v>302.42085587984093</v>
      </c>
      <c r="K393" s="712">
        <f t="shared" si="99"/>
        <v>302.16611567160862</v>
      </c>
      <c r="L393" s="712">
        <f t="shared" si="100"/>
        <v>302.08136087070773</v>
      </c>
      <c r="N393" s="582">
        <v>319</v>
      </c>
      <c r="O393" s="712">
        <f t="shared" si="101"/>
        <v>4.6428109110879685</v>
      </c>
      <c r="P393" s="712">
        <f t="shared" si="102"/>
        <v>1000.9917537515097</v>
      </c>
      <c r="Q393" s="712">
        <f t="shared" si="103"/>
        <v>979.69472980222235</v>
      </c>
      <c r="R393" s="712">
        <f t="shared" si="104"/>
        <v>964.31112756955179</v>
      </c>
      <c r="S393" s="712">
        <f t="shared" si="105"/>
        <v>954.97920147171658</v>
      </c>
      <c r="T393" s="712">
        <f t="shared" si="106"/>
        <v>951.78196942310626</v>
      </c>
    </row>
    <row r="394" spans="2:20">
      <c r="B394" s="582">
        <v>320</v>
      </c>
      <c r="C394" s="712">
        <f t="shared" si="91"/>
        <v>4.6573651772669269</v>
      </c>
      <c r="D394" s="712">
        <f t="shared" si="92"/>
        <v>1537.0872715579342</v>
      </c>
      <c r="E394" s="712">
        <f t="shared" si="93"/>
        <v>958.14001134108025</v>
      </c>
      <c r="F394" s="712">
        <f t="shared" si="94"/>
        <v>575.74276553001516</v>
      </c>
      <c r="G394" s="712">
        <f t="shared" si="95"/>
        <v>387.95341516989544</v>
      </c>
      <c r="H394" s="719">
        <f t="shared" si="96"/>
        <v>303.51478593942454</v>
      </c>
      <c r="I394" s="712">
        <f t="shared" si="97"/>
        <v>302.895910343786</v>
      </c>
      <c r="J394" s="712">
        <f t="shared" si="98"/>
        <v>302.46316866762629</v>
      </c>
      <c r="K394" s="712">
        <f t="shared" si="99"/>
        <v>302.20704984441772</v>
      </c>
      <c r="L394" s="712">
        <f t="shared" si="100"/>
        <v>302.12183057656227</v>
      </c>
      <c r="N394" s="582">
        <v>320</v>
      </c>
      <c r="O394" s="712">
        <f t="shared" si="101"/>
        <v>4.6573651772669269</v>
      </c>
      <c r="P394" s="712">
        <f t="shared" si="102"/>
        <v>1002.3694737255672</v>
      </c>
      <c r="Q394" s="712">
        <f t="shared" si="103"/>
        <v>981.11874042902377</v>
      </c>
      <c r="R394" s="712">
        <f t="shared" si="104"/>
        <v>965.76843123212507</v>
      </c>
      <c r="S394" s="712">
        <f t="shared" si="105"/>
        <v>956.45649667184148</v>
      </c>
      <c r="T394" s="712">
        <f t="shared" si="106"/>
        <v>953.26577219036528</v>
      </c>
    </row>
    <row r="395" spans="2:20">
      <c r="B395" s="582">
        <v>321</v>
      </c>
      <c r="C395" s="712">
        <f t="shared" ref="C395:C458" si="107">$C$73*B395</f>
        <v>4.6719194434458862</v>
      </c>
      <c r="D395" s="712">
        <f t="shared" ref="D395:D458" si="108">(1-2*FoAb-2*FoAb*BiCombAb)*D394+2*FoAb*E394+2*FoAb*BiCombAb*Tcomb</f>
        <v>1537.2199762798198</v>
      </c>
      <c r="E395" s="712">
        <f t="shared" ref="E395:E458" si="109">FoAb*D394+(1-2*FoAb)*E394+FoAb*F394</f>
        <v>959.02644288556814</v>
      </c>
      <c r="F395" s="712">
        <f t="shared" ref="F395:F458" si="110">FoAb*E394+(1-2*FoAb)*F394+FoAb*G394</f>
        <v>576.62043820714848</v>
      </c>
      <c r="G395" s="712">
        <f t="shared" ref="G395:G458" si="111">FoAb*F394+(1-2*FoAb)*G394+FoAb*H394</f>
        <v>388.41952217900382</v>
      </c>
      <c r="H395" s="719">
        <f t="shared" ref="H395:H458" si="112">_FoN1*G394+(1-_FoN1-_FoN2)*H394+_FoN2*I394</f>
        <v>303.5628078628983</v>
      </c>
      <c r="I395" s="712">
        <f t="shared" ref="I395:I458" si="113">FoCase*H394+(1-2*FoCase)*I394+FoCase*J394</f>
        <v>302.94073323855798</v>
      </c>
      <c r="J395" s="712">
        <f t="shared" ref="J395:J458" si="114">FoCase*I394+(1-2*FoCase)*J394+FoCase*K394</f>
        <v>302.50570120320236</v>
      </c>
      <c r="K395" s="712">
        <f t="shared" ref="K395:K458" si="115">FoCase*J394+(1-2*FoCase)*K394+FoCase*L394</f>
        <v>302.24820415314133</v>
      </c>
      <c r="L395" s="712">
        <f t="shared" ref="L395:L458" si="116">(1-2*FoCase-2*FoCase*BiAtmCase)*L394+2*FoCase*K394+2*FoCase*BiAtmCase*Tatm</f>
        <v>302.16252050951925</v>
      </c>
      <c r="N395" s="582">
        <v>321</v>
      </c>
      <c r="O395" s="712">
        <f t="shared" ref="O395:O458" si="117">$O$73*N395</f>
        <v>4.6719194434458862</v>
      </c>
      <c r="P395" s="712">
        <f t="shared" ref="P395:P458" si="118">(1-2*FoCase-2*FoCase*BiCombCase)*P394+2*FoCase*Q394+2*FoCase*BiCombCase*Tcomb</f>
        <v>1003.7441654906833</v>
      </c>
      <c r="Q395" s="712">
        <f t="shared" ref="Q395:Q458" si="119">FoCase*P394+(1-2*FoCase)*Q394+FoCase*R394</f>
        <v>982.53962110068608</v>
      </c>
      <c r="R395" s="712">
        <f t="shared" ref="R395:R458" si="120">FoCase*Q394+(1-2*FoCase)*R394+FoCase*S394</f>
        <v>967.22253176193954</v>
      </c>
      <c r="S395" s="712">
        <f t="shared" ref="S395:S458" si="121">FoCase*R394+(1-2*FoCase)*S394+FoCase*T394</f>
        <v>957.93054479809155</v>
      </c>
      <c r="T395" s="712">
        <f t="shared" ref="T395:T458" si="122">(1-2*FoCase-2*FoCase*BiAtmCase)*T394+2*FoCase*S394+2*FoCase*BiAtmCase*Tatm</f>
        <v>954.74631358020963</v>
      </c>
    </row>
    <row r="396" spans="2:20">
      <c r="B396" s="582">
        <v>322</v>
      </c>
      <c r="C396" s="712">
        <f t="shared" si="107"/>
        <v>4.6864737096248454</v>
      </c>
      <c r="D396" s="712">
        <f t="shared" si="108"/>
        <v>1537.3521471639576</v>
      </c>
      <c r="E396" s="712">
        <f t="shared" si="109"/>
        <v>959.90943565458804</v>
      </c>
      <c r="F396" s="712">
        <f t="shared" si="110"/>
        <v>577.49629424409727</v>
      </c>
      <c r="G396" s="712">
        <f t="shared" si="111"/>
        <v>388.885599785838</v>
      </c>
      <c r="H396" s="719">
        <f t="shared" si="112"/>
        <v>303.61104717707752</v>
      </c>
      <c r="I396" s="712">
        <f t="shared" si="113"/>
        <v>302.98577494996346</v>
      </c>
      <c r="J396" s="712">
        <f t="shared" si="114"/>
        <v>302.54845338929761</v>
      </c>
      <c r="K396" s="712">
        <f t="shared" si="115"/>
        <v>302.28957852627428</v>
      </c>
      <c r="L396" s="712">
        <f t="shared" si="116"/>
        <v>302.20343060678113</v>
      </c>
      <c r="N396" s="582">
        <v>322</v>
      </c>
      <c r="O396" s="712">
        <f t="shared" si="117"/>
        <v>4.6864737096248454</v>
      </c>
      <c r="P396" s="712">
        <f t="shared" si="118"/>
        <v>1005.1158357028179</v>
      </c>
      <c r="Q396" s="712">
        <f t="shared" si="119"/>
        <v>983.95737869680647</v>
      </c>
      <c r="R396" s="712">
        <f t="shared" si="120"/>
        <v>968.67343619943517</v>
      </c>
      <c r="S396" s="712">
        <f t="shared" si="121"/>
        <v>959.40135298748942</v>
      </c>
      <c r="T396" s="712">
        <f t="shared" si="122"/>
        <v>956.22360076110022</v>
      </c>
    </row>
    <row r="397" spans="2:20">
      <c r="B397" s="582">
        <v>323</v>
      </c>
      <c r="C397" s="712">
        <f t="shared" si="107"/>
        <v>4.7010279758038047</v>
      </c>
      <c r="D397" s="712">
        <f t="shared" si="108"/>
        <v>1537.4837875044163</v>
      </c>
      <c r="E397" s="712">
        <f t="shared" si="109"/>
        <v>960.78901006503111</v>
      </c>
      <c r="F397" s="712">
        <f t="shared" si="110"/>
        <v>578.37033438546666</v>
      </c>
      <c r="G397" s="712">
        <f t="shared" si="111"/>
        <v>389.35164104306199</v>
      </c>
      <c r="H397" s="719">
        <f t="shared" si="112"/>
        <v>303.65950368369369</v>
      </c>
      <c r="I397" s="712">
        <f t="shared" si="113"/>
        <v>303.03103533543276</v>
      </c>
      <c r="J397" s="712">
        <f t="shared" si="114"/>
        <v>302.59142512477297</v>
      </c>
      <c r="K397" s="712">
        <f t="shared" si="115"/>
        <v>302.33117288820364</v>
      </c>
      <c r="L397" s="712">
        <f t="shared" si="116"/>
        <v>302.2445608013619</v>
      </c>
      <c r="N397" s="582">
        <v>323</v>
      </c>
      <c r="O397" s="712">
        <f t="shared" si="117"/>
        <v>4.7010279758038047</v>
      </c>
      <c r="P397" s="712">
        <f t="shared" si="118"/>
        <v>1006.4844910033019</v>
      </c>
      <c r="Q397" s="712">
        <f t="shared" si="119"/>
        <v>985.37202008186046</v>
      </c>
      <c r="R397" s="712">
        <f t="shared" si="120"/>
        <v>970.12115156957771</v>
      </c>
      <c r="S397" s="712">
        <f t="shared" si="121"/>
        <v>960.86892836137008</v>
      </c>
      <c r="T397" s="712">
        <f t="shared" si="122"/>
        <v>957.69764088574232</v>
      </c>
    </row>
    <row r="398" spans="2:20">
      <c r="B398" s="582">
        <v>324</v>
      </c>
      <c r="C398" s="712">
        <f t="shared" si="107"/>
        <v>4.715582241982764</v>
      </c>
      <c r="D398" s="712">
        <f t="shared" si="108"/>
        <v>1537.6149005677025</v>
      </c>
      <c r="E398" s="712">
        <f t="shared" si="109"/>
        <v>961.66518636784485</v>
      </c>
      <c r="F398" s="712">
        <f t="shared" si="110"/>
        <v>579.24255942989282</v>
      </c>
      <c r="G398" s="712">
        <f t="shared" si="111"/>
        <v>389.81763906846822</v>
      </c>
      <c r="H398" s="719">
        <f t="shared" si="112"/>
        <v>303.70817718158241</v>
      </c>
      <c r="I398" s="712">
        <f t="shared" si="113"/>
        <v>303.07651424896034</v>
      </c>
      <c r="J398" s="712">
        <f t="shared" si="114"/>
        <v>302.63461630465935</v>
      </c>
      <c r="K398" s="712">
        <f t="shared" si="115"/>
        <v>302.37298715924686</v>
      </c>
      <c r="L398" s="712">
        <f t="shared" si="116"/>
        <v>302.28591102212636</v>
      </c>
      <c r="N398" s="582">
        <v>324</v>
      </c>
      <c r="O398" s="712">
        <f t="shared" si="117"/>
        <v>4.715582241982764</v>
      </c>
      <c r="P398" s="712">
        <f t="shared" si="118"/>
        <v>1007.8501380188681</v>
      </c>
      <c r="Q398" s="712">
        <f t="shared" si="119"/>
        <v>986.78355210523569</v>
      </c>
      <c r="R398" s="712">
        <f t="shared" si="120"/>
        <v>971.56568488189191</v>
      </c>
      <c r="S398" s="712">
        <f t="shared" si="121"/>
        <v>962.33327802541612</v>
      </c>
      <c r="T398" s="712">
        <f t="shared" si="122"/>
        <v>959.16844109111946</v>
      </c>
    </row>
    <row r="399" spans="2:20">
      <c r="B399" s="582">
        <v>325</v>
      </c>
      <c r="C399" s="712">
        <f t="shared" si="107"/>
        <v>4.7301365081617233</v>
      </c>
      <c r="D399" s="712">
        <f t="shared" si="108"/>
        <v>1537.7454895930355</v>
      </c>
      <c r="E399" s="712">
        <f t="shared" si="109"/>
        <v>962.53798464964837</v>
      </c>
      <c r="F399" s="712">
        <f t="shared" si="110"/>
        <v>580.11297022910071</v>
      </c>
      <c r="G399" s="712">
        <f t="shared" si="111"/>
        <v>390.28358704462039</v>
      </c>
      <c r="H399" s="719">
        <f t="shared" si="112"/>
        <v>303.75706746671636</v>
      </c>
      <c r="I399" s="712">
        <f t="shared" si="113"/>
        <v>303.12221154113968</v>
      </c>
      <c r="J399" s="712">
        <f t="shared" si="114"/>
        <v>302.67802682019499</v>
      </c>
      <c r="K399" s="712">
        <f t="shared" si="115"/>
        <v>302.41502125569048</v>
      </c>
      <c r="L399" s="712">
        <f t="shared" si="116"/>
        <v>302.32748119382893</v>
      </c>
      <c r="N399" s="582">
        <v>325</v>
      </c>
      <c r="O399" s="712">
        <f t="shared" si="117"/>
        <v>4.7301365081617233</v>
      </c>
      <c r="P399" s="712">
        <f t="shared" si="118"/>
        <v>1009.212783361684</v>
      </c>
      <c r="Q399" s="712">
        <f t="shared" si="119"/>
        <v>988.19198160126496</v>
      </c>
      <c r="R399" s="712">
        <f t="shared" si="120"/>
        <v>973.00704313049573</v>
      </c>
      <c r="S399" s="712">
        <f t="shared" si="121"/>
        <v>963.79440906969194</v>
      </c>
      <c r="T399" s="712">
        <f t="shared" si="122"/>
        <v>960.63600849852821</v>
      </c>
    </row>
    <row r="400" spans="2:20">
      <c r="B400" s="582">
        <v>326</v>
      </c>
      <c r="C400" s="712">
        <f t="shared" si="107"/>
        <v>4.7446907743406825</v>
      </c>
      <c r="D400" s="712">
        <f t="shared" si="108"/>
        <v>1537.8755577926183</v>
      </c>
      <c r="E400" s="712">
        <f t="shared" si="109"/>
        <v>963.40742483433121</v>
      </c>
      <c r="F400" s="712">
        <f t="shared" si="110"/>
        <v>580.98156768697595</v>
      </c>
      <c r="G400" s="712">
        <f t="shared" si="111"/>
        <v>390.74947821849611</v>
      </c>
      <c r="H400" s="719">
        <f t="shared" si="112"/>
        <v>303.80617433223711</v>
      </c>
      <c r="I400" s="712">
        <f t="shared" si="113"/>
        <v>303.16812705919887</v>
      </c>
      <c r="J400" s="712">
        <f t="shared" si="114"/>
        <v>302.72165655886232</v>
      </c>
      <c r="K400" s="712">
        <f t="shared" si="115"/>
        <v>302.45727508982827</v>
      </c>
      <c r="L400" s="712">
        <f t="shared" si="116"/>
        <v>302.36927123715213</v>
      </c>
      <c r="N400" s="582">
        <v>326</v>
      </c>
      <c r="O400" s="712">
        <f t="shared" si="117"/>
        <v>4.7446907743406825</v>
      </c>
      <c r="P400" s="712">
        <f t="shared" si="118"/>
        <v>1010.5724336293839</v>
      </c>
      <c r="Q400" s="712">
        <f t="shared" si="119"/>
        <v>989.59731538925928</v>
      </c>
      <c r="R400" s="712">
        <f t="shared" si="120"/>
        <v>974.44523329413414</v>
      </c>
      <c r="S400" s="712">
        <f t="shared" si="121"/>
        <v>965.25232856867819</v>
      </c>
      <c r="T400" s="712">
        <f t="shared" si="122"/>
        <v>962.10035021361261</v>
      </c>
    </row>
    <row r="401" spans="2:20">
      <c r="B401" s="582">
        <v>327</v>
      </c>
      <c r="C401" s="712">
        <f t="shared" si="107"/>
        <v>4.7592450405196409</v>
      </c>
      <c r="D401" s="712">
        <f t="shared" si="108"/>
        <v>1538.0051083519072</v>
      </c>
      <c r="E401" s="712">
        <f t="shared" si="109"/>
        <v>964.2735266846347</v>
      </c>
      <c r="F401" s="712">
        <f t="shared" si="110"/>
        <v>581.84835275865146</v>
      </c>
      <c r="G401" s="712">
        <f t="shared" si="111"/>
        <v>391.21530590112809</v>
      </c>
      <c r="H401" s="719">
        <f t="shared" si="112"/>
        <v>303.8554975684869</v>
      </c>
      <c r="I401" s="712">
        <f t="shared" si="113"/>
        <v>303.21426064703496</v>
      </c>
      <c r="J401" s="712">
        <f t="shared" si="114"/>
        <v>302.76550540442497</v>
      </c>
      <c r="K401" s="712">
        <f t="shared" si="115"/>
        <v>302.49974856999927</v>
      </c>
      <c r="L401" s="712">
        <f t="shared" si="116"/>
        <v>302.4112810687451</v>
      </c>
      <c r="N401" s="582">
        <v>327</v>
      </c>
      <c r="O401" s="712">
        <f t="shared" si="117"/>
        <v>4.7592450405196409</v>
      </c>
      <c r="P401" s="712">
        <f t="shared" si="118"/>
        <v>1011.9290954051002</v>
      </c>
      <c r="Q401" s="712">
        <f t="shared" si="119"/>
        <v>990.99956027354131</v>
      </c>
      <c r="R401" s="712">
        <f t="shared" si="120"/>
        <v>975.88026233621281</v>
      </c>
      <c r="S401" s="712">
        <f t="shared" si="121"/>
        <v>966.70704358130592</v>
      </c>
      <c r="T401" s="712">
        <f t="shared" si="122"/>
        <v>963.56147332639853</v>
      </c>
    </row>
    <row r="402" spans="2:20">
      <c r="B402" s="582">
        <v>328</v>
      </c>
      <c r="C402" s="712">
        <f t="shared" si="107"/>
        <v>4.7737993066986002</v>
      </c>
      <c r="D402" s="712">
        <f t="shared" si="108"/>
        <v>1538.1341444298762</v>
      </c>
      <c r="E402" s="712">
        <f t="shared" si="109"/>
        <v>965.13630980371624</v>
      </c>
      <c r="F402" s="712">
        <f t="shared" si="110"/>
        <v>582.71332644960683</v>
      </c>
      <c r="G402" s="712">
        <f t="shared" si="111"/>
        <v>391.68106346724494</v>
      </c>
      <c r="H402" s="719">
        <f t="shared" si="112"/>
        <v>303.90503696304069</v>
      </c>
      <c r="I402" s="712">
        <f t="shared" si="113"/>
        <v>303.26061214524884</v>
      </c>
      <c r="J402" s="712">
        <f t="shared" si="114"/>
        <v>302.8095732369643</v>
      </c>
      <c r="K402" s="712">
        <f t="shared" si="115"/>
        <v>302.54244160062575</v>
      </c>
      <c r="L402" s="712">
        <f t="shared" si="116"/>
        <v>302.45351060126177</v>
      </c>
      <c r="N402" s="582">
        <v>328</v>
      </c>
      <c r="O402" s="712">
        <f t="shared" si="117"/>
        <v>4.7737993066986002</v>
      </c>
      <c r="P402" s="712">
        <f t="shared" si="118"/>
        <v>1013.2827752574958</v>
      </c>
      <c r="Q402" s="712">
        <f t="shared" si="119"/>
        <v>992.39872304347728</v>
      </c>
      <c r="R402" s="712">
        <f t="shared" si="120"/>
        <v>977.31213720483208</v>
      </c>
      <c r="S402" s="712">
        <f t="shared" si="121"/>
        <v>968.15856115099041</v>
      </c>
      <c r="T402" s="712">
        <f t="shared" si="122"/>
        <v>965.01938491132819</v>
      </c>
    </row>
    <row r="403" spans="2:20">
      <c r="B403" s="582">
        <v>329</v>
      </c>
      <c r="C403" s="712">
        <f t="shared" si="107"/>
        <v>4.7883535728775595</v>
      </c>
      <c r="D403" s="712">
        <f t="shared" si="108"/>
        <v>1538.2626691592811</v>
      </c>
      <c r="E403" s="712">
        <f t="shared" si="109"/>
        <v>965.99579363669557</v>
      </c>
      <c r="F403" s="712">
        <f t="shared" si="110"/>
        <v>583.57648981478224</v>
      </c>
      <c r="G403" s="712">
        <f t="shared" si="111"/>
        <v>392.14674435491139</v>
      </c>
      <c r="H403" s="719">
        <f t="shared" si="112"/>
        <v>303.95479230073755</v>
      </c>
      <c r="I403" s="712">
        <f t="shared" si="113"/>
        <v>303.30718139117937</v>
      </c>
      <c r="J403" s="712">
        <f t="shared" si="114"/>
        <v>302.85385993291584</v>
      </c>
      <c r="K403" s="712">
        <f t="shared" si="115"/>
        <v>302.58535408225066</v>
      </c>
      <c r="L403" s="712">
        <f t="shared" si="116"/>
        <v>302.49595974339906</v>
      </c>
      <c r="N403" s="582">
        <v>329</v>
      </c>
      <c r="O403" s="712">
        <f t="shared" si="117"/>
        <v>4.7883535728775595</v>
      </c>
      <c r="P403" s="712">
        <f t="shared" si="118"/>
        <v>1014.633479740796</v>
      </c>
      <c r="Q403" s="712">
        <f t="shared" si="119"/>
        <v>993.79481047351078</v>
      </c>
      <c r="R403" s="712">
        <f t="shared" si="120"/>
        <v>978.74086483282053</v>
      </c>
      <c r="S403" s="712">
        <f t="shared" si="121"/>
        <v>969.60688830566596</v>
      </c>
      <c r="T403" s="712">
        <f t="shared" si="122"/>
        <v>966.4740920272942</v>
      </c>
    </row>
    <row r="404" spans="2:20">
      <c r="B404" s="582">
        <v>330</v>
      </c>
      <c r="C404" s="712">
        <f t="shared" si="107"/>
        <v>4.8029078390565187</v>
      </c>
      <c r="D404" s="712">
        <f t="shared" si="108"/>
        <v>1538.3906856469177</v>
      </c>
      <c r="E404" s="712">
        <f t="shared" si="109"/>
        <v>966.85199747218587</v>
      </c>
      <c r="F404" s="712">
        <f t="shared" si="110"/>
        <v>584.43784395770479</v>
      </c>
      <c r="G404" s="712">
        <f t="shared" si="111"/>
        <v>392.61234206516747</v>
      </c>
      <c r="H404" s="719">
        <f t="shared" si="112"/>
        <v>304.00476336371185</v>
      </c>
      <c r="I404" s="712">
        <f t="shared" si="113"/>
        <v>303.35396821893789</v>
      </c>
      <c r="J404" s="712">
        <f t="shared" si="114"/>
        <v>302.89836536510569</v>
      </c>
      <c r="K404" s="712">
        <f t="shared" si="115"/>
        <v>302.62848591157518</v>
      </c>
      <c r="L404" s="712">
        <f t="shared" si="116"/>
        <v>302.53862839993462</v>
      </c>
      <c r="N404" s="582">
        <v>330</v>
      </c>
      <c r="O404" s="712">
        <f t="shared" si="117"/>
        <v>4.8029078390565187</v>
      </c>
      <c r="P404" s="712">
        <f t="shared" si="118"/>
        <v>1015.9812153948197</v>
      </c>
      <c r="Q404" s="712">
        <f t="shared" si="119"/>
        <v>995.18782932319527</v>
      </c>
      <c r="R404" s="712">
        <f t="shared" si="120"/>
        <v>980.16645213776826</v>
      </c>
      <c r="S404" s="712">
        <f t="shared" si="121"/>
        <v>971.05203205781936</v>
      </c>
      <c r="T404" s="712">
        <f t="shared" si="122"/>
        <v>967.92560171767377</v>
      </c>
    </row>
    <row r="405" spans="2:20">
      <c r="B405" s="582">
        <v>331</v>
      </c>
      <c r="C405" s="712">
        <f t="shared" si="107"/>
        <v>4.817462105235478</v>
      </c>
      <c r="D405" s="712">
        <f t="shared" si="108"/>
        <v>1538.5181969738801</v>
      </c>
      <c r="E405" s="712">
        <f t="shared" si="109"/>
        <v>967.704940443807</v>
      </c>
      <c r="F405" s="712">
        <f t="shared" si="110"/>
        <v>585.29739002962879</v>
      </c>
      <c r="G405" s="712">
        <f t="shared" si="111"/>
        <v>393.07785016166758</v>
      </c>
      <c r="H405" s="719">
        <f t="shared" si="112"/>
        <v>304.05494993142423</v>
      </c>
      <c r="I405" s="712">
        <f t="shared" si="113"/>
        <v>303.40097245944213</v>
      </c>
      <c r="J405" s="712">
        <f t="shared" si="114"/>
        <v>302.94308940278626</v>
      </c>
      <c r="K405" s="712">
        <f t="shared" si="115"/>
        <v>302.67183698149609</v>
      </c>
      <c r="L405" s="712">
        <f t="shared" si="116"/>
        <v>302.58151647176447</v>
      </c>
      <c r="N405" s="582">
        <v>331</v>
      </c>
      <c r="O405" s="712">
        <f t="shared" si="117"/>
        <v>4.817462105235478</v>
      </c>
      <c r="P405" s="712">
        <f t="shared" si="118"/>
        <v>1017.3259887450116</v>
      </c>
      <c r="Q405" s="712">
        <f t="shared" si="119"/>
        <v>996.57778633722683</v>
      </c>
      <c r="R405" s="712">
        <f t="shared" si="120"/>
        <v>981.58890602206066</v>
      </c>
      <c r="S405" s="712">
        <f t="shared" si="121"/>
        <v>972.4939994045244</v>
      </c>
      <c r="T405" s="712">
        <f t="shared" si="122"/>
        <v>969.37392101036301</v>
      </c>
    </row>
    <row r="406" spans="2:20">
      <c r="B406" s="582">
        <v>332</v>
      </c>
      <c r="C406" s="712">
        <f t="shared" si="107"/>
        <v>4.8320163714144373</v>
      </c>
      <c r="D406" s="712">
        <f t="shared" si="108"/>
        <v>1538.6452061958132</v>
      </c>
      <c r="E406" s="712">
        <f t="shared" si="109"/>
        <v>968.55464153168305</v>
      </c>
      <c r="F406" s="712">
        <f t="shared" si="110"/>
        <v>586.15512922868822</v>
      </c>
      <c r="G406" s="712">
        <f t="shared" si="111"/>
        <v>393.54326227031879</v>
      </c>
      <c r="H406" s="719">
        <f t="shared" si="112"/>
        <v>304.10535178069267</v>
      </c>
      <c r="I406" s="712">
        <f t="shared" si="113"/>
        <v>303.4481939404497</v>
      </c>
      <c r="J406" s="712">
        <f t="shared" si="114"/>
        <v>302.98803191167258</v>
      </c>
      <c r="K406" s="712">
        <f t="shared" si="115"/>
        <v>302.71540718114255</v>
      </c>
      <c r="L406" s="712">
        <f t="shared" si="116"/>
        <v>302.62462385594051</v>
      </c>
      <c r="N406" s="582">
        <v>332</v>
      </c>
      <c r="O406" s="712">
        <f t="shared" si="117"/>
        <v>4.8320163714144373</v>
      </c>
      <c r="P406" s="712">
        <f t="shared" si="118"/>
        <v>1018.6678063024734</v>
      </c>
      <c r="Q406" s="712">
        <f t="shared" si="119"/>
        <v>997.96468824547651</v>
      </c>
      <c r="R406" s="712">
        <f t="shared" si="120"/>
        <v>983.00823337291217</v>
      </c>
      <c r="S406" s="712">
        <f t="shared" si="121"/>
        <v>973.93279732747499</v>
      </c>
      <c r="T406" s="712">
        <f t="shared" si="122"/>
        <v>970.81905691781071</v>
      </c>
    </row>
    <row r="407" spans="2:20">
      <c r="B407" s="582">
        <v>333</v>
      </c>
      <c r="C407" s="712">
        <f t="shared" si="107"/>
        <v>4.8465706375933966</v>
      </c>
      <c r="D407" s="712">
        <f t="shared" si="108"/>
        <v>1538.7717163431648</v>
      </c>
      <c r="E407" s="712">
        <f t="shared" si="109"/>
        <v>969.40111956392354</v>
      </c>
      <c r="F407" s="712">
        <f t="shared" si="110"/>
        <v>587.01106279906298</v>
      </c>
      <c r="G407" s="712">
        <f t="shared" si="111"/>
        <v>394.00857207891897</v>
      </c>
      <c r="H407" s="719">
        <f t="shared" si="112"/>
        <v>304.15596868572305</v>
      </c>
      <c r="I407" s="712">
        <f t="shared" si="113"/>
        <v>303.49563248659206</v>
      </c>
      <c r="J407" s="712">
        <f t="shared" si="114"/>
        <v>303.03319275397729</v>
      </c>
      <c r="K407" s="712">
        <f t="shared" si="115"/>
        <v>302.75919639591342</v>
      </c>
      <c r="L407" s="712">
        <f t="shared" si="116"/>
        <v>302.66795044570779</v>
      </c>
      <c r="N407" s="582">
        <v>333</v>
      </c>
      <c r="O407" s="712">
        <f t="shared" si="117"/>
        <v>4.8465706375933966</v>
      </c>
      <c r="P407" s="712">
        <f t="shared" si="118"/>
        <v>1020.0066745639956</v>
      </c>
      <c r="Q407" s="712">
        <f t="shared" si="119"/>
        <v>999.34854176302383</v>
      </c>
      <c r="R407" s="712">
        <f t="shared" si="120"/>
        <v>984.42444106239861</v>
      </c>
      <c r="S407" s="712">
        <f t="shared" si="121"/>
        <v>975.36843279301956</v>
      </c>
      <c r="T407" s="712">
        <f t="shared" si="122"/>
        <v>972.26101643705249</v>
      </c>
    </row>
    <row r="408" spans="2:20">
      <c r="B408" s="582">
        <v>334</v>
      </c>
      <c r="C408" s="712">
        <f t="shared" si="107"/>
        <v>4.861124903772355</v>
      </c>
      <c r="D408" s="712">
        <f t="shared" si="108"/>
        <v>1538.8977304214336</v>
      </c>
      <c r="E408" s="712">
        <f t="shared" si="109"/>
        <v>970.24439321808848</v>
      </c>
      <c r="F408" s="712">
        <f t="shared" si="110"/>
        <v>587.86519203015644</v>
      </c>
      <c r="G408" s="712">
        <f t="shared" si="111"/>
        <v>394.47377333679424</v>
      </c>
      <c r="H408" s="719">
        <f t="shared" si="112"/>
        <v>304.20680041813949</v>
      </c>
      <c r="I408" s="712">
        <f t="shared" si="113"/>
        <v>303.54328791940748</v>
      </c>
      <c r="J408" s="712">
        <f t="shared" si="114"/>
        <v>303.07857178844677</v>
      </c>
      <c r="K408" s="712">
        <f t="shared" si="115"/>
        <v>302.80320450751339</v>
      </c>
      <c r="L408" s="712">
        <f t="shared" si="116"/>
        <v>302.71149613054149</v>
      </c>
      <c r="N408" s="582">
        <v>334</v>
      </c>
      <c r="O408" s="712">
        <f t="shared" si="117"/>
        <v>4.861124903772355</v>
      </c>
      <c r="P408" s="712">
        <f t="shared" si="118"/>
        <v>1021.3426000120887</v>
      </c>
      <c r="Q408" s="712">
        <f t="shared" si="119"/>
        <v>1000.729353590188</v>
      </c>
      <c r="R408" s="712">
        <f t="shared" si="120"/>
        <v>985.83753594749135</v>
      </c>
      <c r="S408" s="712">
        <f t="shared" si="121"/>
        <v>976.80091275219456</v>
      </c>
      <c r="T408" s="712">
        <f t="shared" si="122"/>
        <v>973.69980654974449</v>
      </c>
    </row>
    <row r="409" spans="2:20">
      <c r="B409" s="582">
        <v>335</v>
      </c>
      <c r="C409" s="712">
        <f t="shared" si="107"/>
        <v>4.8756791699513142</v>
      </c>
      <c r="D409" s="712">
        <f t="shared" si="108"/>
        <v>1539.023251411415</v>
      </c>
      <c r="E409" s="712">
        <f t="shared" si="109"/>
        <v>971.08448102263776</v>
      </c>
      <c r="F409" s="712">
        <f t="shared" si="110"/>
        <v>588.71751825578644</v>
      </c>
      <c r="G409" s="712">
        <f t="shared" si="111"/>
        <v>394.93885985443654</v>
      </c>
      <c r="H409" s="719">
        <f t="shared" si="112"/>
        <v>304.25784674701464</v>
      </c>
      <c r="I409" s="712">
        <f t="shared" si="113"/>
        <v>303.59116005737462</v>
      </c>
      <c r="J409" s="712">
        <f t="shared" si="114"/>
        <v>303.12416887039575</v>
      </c>
      <c r="K409" s="712">
        <f t="shared" si="115"/>
        <v>302.84743139398978</v>
      </c>
      <c r="L409" s="712">
        <f t="shared" si="116"/>
        <v>302.75526079618396</v>
      </c>
      <c r="N409" s="582">
        <v>335</v>
      </c>
      <c r="O409" s="712">
        <f t="shared" si="117"/>
        <v>4.8756791699513142</v>
      </c>
      <c r="P409" s="712">
        <f t="shared" si="118"/>
        <v>1022.675589115015</v>
      </c>
      <c r="Q409" s="712">
        <f t="shared" si="119"/>
        <v>1002.1071304125614</v>
      </c>
      <c r="R409" s="712">
        <f t="shared" si="120"/>
        <v>987.2475248700905</v>
      </c>
      <c r="S409" s="712">
        <f t="shared" si="121"/>
        <v>978.23024414075826</v>
      </c>
      <c r="T409" s="712">
        <f t="shared" si="122"/>
        <v>975.1354342221972</v>
      </c>
    </row>
    <row r="410" spans="2:20">
      <c r="B410" s="582">
        <v>336</v>
      </c>
      <c r="C410" s="712">
        <f t="shared" si="107"/>
        <v>4.8902334361302735</v>
      </c>
      <c r="D410" s="712">
        <f t="shared" si="108"/>
        <v>1539.1482822694436</v>
      </c>
      <c r="E410" s="712">
        <f t="shared" si="109"/>
        <v>971.92140135836519</v>
      </c>
      <c r="F410" s="712">
        <f t="shared" si="110"/>
        <v>589.56804285338796</v>
      </c>
      <c r="G410" s="712">
        <f t="shared" si="111"/>
        <v>395.40382550314052</v>
      </c>
      <c r="H410" s="719">
        <f t="shared" si="112"/>
        <v>304.30910743889956</v>
      </c>
      <c r="I410" s="712">
        <f t="shared" si="113"/>
        <v>303.63924871594514</v>
      </c>
      <c r="J410" s="712">
        <f t="shared" si="114"/>
        <v>303.16998385174281</v>
      </c>
      <c r="K410" s="712">
        <f t="shared" si="115"/>
        <v>302.89187692976878</v>
      </c>
      <c r="L410" s="712">
        <f t="shared" si="116"/>
        <v>302.79924432468124</v>
      </c>
      <c r="N410" s="582">
        <v>336</v>
      </c>
      <c r="O410" s="712">
        <f t="shared" si="117"/>
        <v>4.8902334361302735</v>
      </c>
      <c r="P410" s="712">
        <f t="shared" si="118"/>
        <v>1024.005648326819</v>
      </c>
      <c r="Q410" s="712">
        <f t="shared" si="119"/>
        <v>1003.4818789010415</v>
      </c>
      <c r="R410" s="712">
        <f t="shared" si="120"/>
        <v>988.65441465705726</v>
      </c>
      <c r="S410" s="712">
        <f t="shared" si="121"/>
        <v>979.65643387922398</v>
      </c>
      <c r="T410" s="712">
        <f t="shared" si="122"/>
        <v>976.56790640540964</v>
      </c>
    </row>
    <row r="411" spans="2:20">
      <c r="B411" s="582">
        <v>337</v>
      </c>
      <c r="C411" s="712">
        <f t="shared" si="107"/>
        <v>4.9047877023092328</v>
      </c>
      <c r="D411" s="712">
        <f t="shared" si="108"/>
        <v>1539.2728259276339</v>
      </c>
      <c r="E411" s="712">
        <f t="shared" si="109"/>
        <v>972.75517245981632</v>
      </c>
      <c r="F411" s="712">
        <f t="shared" si="110"/>
        <v>590.41676724322826</v>
      </c>
      <c r="G411" s="712">
        <f t="shared" si="111"/>
        <v>395.86866421464049</v>
      </c>
      <c r="H411" s="719">
        <f t="shared" si="112"/>
        <v>304.36058225785354</v>
      </c>
      <c r="I411" s="712">
        <f t="shared" si="113"/>
        <v>303.68755370757657</v>
      </c>
      <c r="J411" s="712">
        <f t="shared" si="114"/>
        <v>303.21601658104498</v>
      </c>
      <c r="K411" s="712">
        <f t="shared" si="115"/>
        <v>302.93654098569141</v>
      </c>
      <c r="L411" s="712">
        <f t="shared" si="116"/>
        <v>302.84344659441967</v>
      </c>
      <c r="N411" s="582">
        <v>337</v>
      </c>
      <c r="O411" s="712">
        <f t="shared" si="117"/>
        <v>4.9047877023092328</v>
      </c>
      <c r="P411" s="712">
        <f t="shared" si="118"/>
        <v>1025.3327840873603</v>
      </c>
      <c r="Q411" s="712">
        <f t="shared" si="119"/>
        <v>1004.853605711863</v>
      </c>
      <c r="R411" s="712">
        <f t="shared" si="120"/>
        <v>990.05821212024773</v>
      </c>
      <c r="S411" s="712">
        <f t="shared" si="121"/>
        <v>981.07948887289422</v>
      </c>
      <c r="T411" s="712">
        <f t="shared" si="122"/>
        <v>977.99723003510201</v>
      </c>
    </row>
    <row r="412" spans="2:20">
      <c r="B412" s="582">
        <v>338</v>
      </c>
      <c r="C412" s="712">
        <f t="shared" si="107"/>
        <v>4.9193419684881921</v>
      </c>
      <c r="D412" s="712">
        <f t="shared" si="108"/>
        <v>1539.396885294118</v>
      </c>
      <c r="E412" s="712">
        <f t="shared" si="109"/>
        <v>973.58581241669208</v>
      </c>
      <c r="F412" s="712">
        <f t="shared" si="110"/>
        <v>591.26369288763294</v>
      </c>
      <c r="G412" s="712">
        <f t="shared" si="111"/>
        <v>396.33336998074725</v>
      </c>
      <c r="H412" s="719">
        <f t="shared" si="112"/>
        <v>304.41227096547379</v>
      </c>
      <c r="I412" s="712">
        <f t="shared" si="113"/>
        <v>303.73607484176466</v>
      </c>
      <c r="J412" s="712">
        <f t="shared" si="114"/>
        <v>303.26226690353235</v>
      </c>
      <c r="K412" s="712">
        <f t="shared" si="115"/>
        <v>302.98142342904947</v>
      </c>
      <c r="L412" s="712">
        <f t="shared" si="116"/>
        <v>302.8878674801619</v>
      </c>
      <c r="N412" s="582">
        <v>338</v>
      </c>
      <c r="O412" s="712">
        <f t="shared" si="117"/>
        <v>4.9193419684881921</v>
      </c>
      <c r="P412" s="712">
        <f t="shared" si="118"/>
        <v>1026.6570028223432</v>
      </c>
      <c r="Q412" s="712">
        <f t="shared" si="119"/>
        <v>1006.2223174866307</v>
      </c>
      <c r="R412" s="712">
        <f t="shared" si="120"/>
        <v>991.45892405654581</v>
      </c>
      <c r="S412" s="712">
        <f t="shared" si="121"/>
        <v>982.49941601189357</v>
      </c>
      <c r="T412" s="712">
        <f t="shared" si="122"/>
        <v>979.42341203175044</v>
      </c>
    </row>
    <row r="413" spans="2:20">
      <c r="B413" s="582">
        <v>339</v>
      </c>
      <c r="C413" s="712">
        <f t="shared" si="107"/>
        <v>4.9338962346671513</v>
      </c>
      <c r="D413" s="712">
        <f t="shared" si="108"/>
        <v>1539.5204632532796</v>
      </c>
      <c r="E413" s="712">
        <f t="shared" si="109"/>
        <v>974.41333917523639</v>
      </c>
      <c r="F413" s="712">
        <f t="shared" si="110"/>
        <v>592.1088212902248</v>
      </c>
      <c r="G413" s="712">
        <f t="shared" si="111"/>
        <v>396.79793685298483</v>
      </c>
      <c r="H413" s="719">
        <f t="shared" si="112"/>
        <v>304.46417332092466</v>
      </c>
      <c r="I413" s="712">
        <f t="shared" si="113"/>
        <v>303.78481192507604</v>
      </c>
      <c r="J413" s="712">
        <f t="shared" si="114"/>
        <v>303.30873466114247</v>
      </c>
      <c r="K413" s="712">
        <f t="shared" si="115"/>
        <v>303.02652412362124</v>
      </c>
      <c r="L413" s="712">
        <f t="shared" si="116"/>
        <v>302.93250685308328</v>
      </c>
      <c r="N413" s="582">
        <v>339</v>
      </c>
      <c r="O413" s="712">
        <f t="shared" si="117"/>
        <v>4.9338962346671513</v>
      </c>
      <c r="P413" s="712">
        <f t="shared" si="118"/>
        <v>1027.9783109433486</v>
      </c>
      <c r="Q413" s="712">
        <f t="shared" si="119"/>
        <v>1007.588020852351</v>
      </c>
      <c r="R413" s="712">
        <f t="shared" si="120"/>
        <v>992.85655724789581</v>
      </c>
      <c r="S413" s="712">
        <f t="shared" si="121"/>
        <v>983.91622217120198</v>
      </c>
      <c r="T413" s="712">
        <f t="shared" si="122"/>
        <v>980.84645930061981</v>
      </c>
    </row>
    <row r="414" spans="2:20">
      <c r="B414" s="582">
        <v>340</v>
      </c>
      <c r="C414" s="712">
        <f t="shared" si="107"/>
        <v>4.9484505008461106</v>
      </c>
      <c r="D414" s="712">
        <f t="shared" si="108"/>
        <v>1539.6435626659875</v>
      </c>
      <c r="E414" s="712">
        <f t="shared" si="109"/>
        <v>975.2377705396093</v>
      </c>
      <c r="F414" s="712">
        <f t="shared" si="110"/>
        <v>592.95215399517338</v>
      </c>
      <c r="G414" s="712">
        <f t="shared" si="111"/>
        <v>397.26235894222691</v>
      </c>
      <c r="H414" s="719">
        <f t="shared" si="112"/>
        <v>304.5162890809666</v>
      </c>
      <c r="I414" s="712">
        <f t="shared" si="113"/>
        <v>303.83376476118002</v>
      </c>
      <c r="J414" s="712">
        <f t="shared" si="114"/>
        <v>303.35541969255473</v>
      </c>
      <c r="K414" s="712">
        <f t="shared" si="115"/>
        <v>303.07184292970669</v>
      </c>
      <c r="L414" s="712">
        <f t="shared" si="116"/>
        <v>302.97736458080766</v>
      </c>
      <c r="N414" s="582">
        <v>340</v>
      </c>
      <c r="O414" s="712">
        <f t="shared" si="117"/>
        <v>4.9484505008461106</v>
      </c>
      <c r="P414" s="712">
        <f t="shared" si="118"/>
        <v>1029.2967148478642</v>
      </c>
      <c r="Q414" s="712">
        <f t="shared" si="119"/>
        <v>1008.9507224214642</v>
      </c>
      <c r="R414" s="712">
        <f t="shared" si="120"/>
        <v>994.2511184613353</v>
      </c>
      <c r="S414" s="712">
        <f t="shared" si="121"/>
        <v>985.32991421068846</v>
      </c>
      <c r="T414" s="712">
        <f t="shared" si="122"/>
        <v>982.26637873179732</v>
      </c>
    </row>
    <row r="415" spans="2:20">
      <c r="B415" s="582">
        <v>341</v>
      </c>
      <c r="C415" s="712">
        <f t="shared" si="107"/>
        <v>4.963004767025069</v>
      </c>
      <c r="D415" s="712">
        <f t="shared" si="108"/>
        <v>1539.7661863698245</v>
      </c>
      <c r="E415" s="712">
        <f t="shared" si="109"/>
        <v>976.05912417324589</v>
      </c>
      <c r="F415" s="712">
        <f t="shared" si="110"/>
        <v>593.79369258645625</v>
      </c>
      <c r="G415" s="712">
        <f t="shared" si="111"/>
        <v>397.7266304183338</v>
      </c>
      <c r="H415" s="719">
        <f t="shared" si="112"/>
        <v>304.56861799998563</v>
      </c>
      <c r="I415" s="712">
        <f t="shared" si="113"/>
        <v>303.88293315088055</v>
      </c>
      <c r="J415" s="712">
        <f t="shared" si="114"/>
        <v>303.40232183322422</v>
      </c>
      <c r="K415" s="712">
        <f t="shared" si="115"/>
        <v>303.117379704163</v>
      </c>
      <c r="L415" s="712">
        <f t="shared" si="116"/>
        <v>303.02244052744288</v>
      </c>
      <c r="N415" s="582">
        <v>341</v>
      </c>
      <c r="O415" s="712">
        <f t="shared" si="117"/>
        <v>4.963004767025069</v>
      </c>
      <c r="P415" s="712">
        <f t="shared" si="118"/>
        <v>1030.612220919317</v>
      </c>
      <c r="Q415" s="712">
        <f t="shared" si="119"/>
        <v>1010.3104287918766</v>
      </c>
      <c r="R415" s="712">
        <f t="shared" si="120"/>
        <v>995.64261444902831</v>
      </c>
      <c r="S415" s="712">
        <f t="shared" si="121"/>
        <v>986.74049897514442</v>
      </c>
      <c r="T415" s="712">
        <f t="shared" si="122"/>
        <v>983.68317720022549</v>
      </c>
    </row>
    <row r="416" spans="2:20">
      <c r="B416" s="582">
        <v>342</v>
      </c>
      <c r="C416" s="712">
        <f t="shared" si="107"/>
        <v>4.9775590332040283</v>
      </c>
      <c r="D416" s="712">
        <f t="shared" si="108"/>
        <v>1539.8883371793161</v>
      </c>
      <c r="E416" s="712">
        <f t="shared" si="109"/>
        <v>976.87741760019935</v>
      </c>
      <c r="F416" s="712">
        <f t="shared" si="110"/>
        <v>594.6334386871315</v>
      </c>
      <c r="G416" s="712">
        <f t="shared" si="111"/>
        <v>398.19074550978911</v>
      </c>
      <c r="H416" s="719">
        <f t="shared" si="112"/>
        <v>304.62115983002144</v>
      </c>
      <c r="I416" s="712">
        <f t="shared" si="113"/>
        <v>303.93231689214798</v>
      </c>
      <c r="J416" s="712">
        <f t="shared" si="114"/>
        <v>303.44944091541549</v>
      </c>
      <c r="K416" s="712">
        <f t="shared" si="115"/>
        <v>303.16313430043965</v>
      </c>
      <c r="L416" s="712">
        <f t="shared" si="116"/>
        <v>303.06773455361633</v>
      </c>
      <c r="N416" s="582">
        <v>342</v>
      </c>
      <c r="O416" s="712">
        <f t="shared" si="117"/>
        <v>4.9775590332040283</v>
      </c>
      <c r="P416" s="712">
        <f t="shared" si="118"/>
        <v>1031.9248355271029</v>
      </c>
      <c r="Q416" s="712">
        <f t="shared" si="119"/>
        <v>1011.6671465469926</v>
      </c>
      <c r="R416" s="712">
        <f t="shared" si="120"/>
        <v>997.03105194829732</v>
      </c>
      <c r="S416" s="712">
        <f t="shared" si="121"/>
        <v>988.14798329431619</v>
      </c>
      <c r="T416" s="712">
        <f t="shared" si="122"/>
        <v>985.09686156573628</v>
      </c>
    </row>
    <row r="417" spans="2:20">
      <c r="B417" s="582">
        <v>343</v>
      </c>
      <c r="C417" s="712">
        <f t="shared" si="107"/>
        <v>4.9921132993829875</v>
      </c>
      <c r="D417" s="712">
        <f t="shared" si="108"/>
        <v>1540.0100178861533</v>
      </c>
      <c r="E417" s="712">
        <f t="shared" si="109"/>
        <v>977.69266820647067</v>
      </c>
      <c r="F417" s="712">
        <f t="shared" si="110"/>
        <v>595.47139395862041</v>
      </c>
      <c r="G417" s="712">
        <f t="shared" si="111"/>
        <v>398.65469850333648</v>
      </c>
      <c r="H417" s="719">
        <f t="shared" si="112"/>
        <v>304.67391432079643</v>
      </c>
      <c r="I417" s="712">
        <f t="shared" si="113"/>
        <v>303.98191578015064</v>
      </c>
      <c r="J417" s="712">
        <f t="shared" si="114"/>
        <v>303.49677676823626</v>
      </c>
      <c r="K417" s="712">
        <f t="shared" si="115"/>
        <v>303.20910656861304</v>
      </c>
      <c r="L417" s="712">
        <f t="shared" si="116"/>
        <v>303.1132465165104</v>
      </c>
      <c r="N417" s="582">
        <v>343</v>
      </c>
      <c r="O417" s="712">
        <f t="shared" si="117"/>
        <v>4.9921132993829875</v>
      </c>
      <c r="P417" s="712">
        <f t="shared" si="118"/>
        <v>1033.2345650266179</v>
      </c>
      <c r="Q417" s="712">
        <f t="shared" si="119"/>
        <v>1013.0208822557461</v>
      </c>
      <c r="R417" s="712">
        <f t="shared" si="120"/>
        <v>998.41643768165659</v>
      </c>
      <c r="S417" s="712">
        <f t="shared" si="121"/>
        <v>989.55237398293843</v>
      </c>
      <c r="T417" s="712">
        <f t="shared" si="122"/>
        <v>986.50743867308381</v>
      </c>
    </row>
    <row r="418" spans="2:20">
      <c r="B418" s="582">
        <v>344</v>
      </c>
      <c r="C418" s="712">
        <f t="shared" si="107"/>
        <v>5.0066675655619468</v>
      </c>
      <c r="D418" s="712">
        <f t="shared" si="108"/>
        <v>1540.1312312594166</v>
      </c>
      <c r="E418" s="712">
        <f t="shared" si="109"/>
        <v>978.50489324132445</v>
      </c>
      <c r="F418" s="712">
        <f t="shared" si="110"/>
        <v>596.30756010000209</v>
      </c>
      <c r="G418" s="712">
        <f t="shared" si="111"/>
        <v>399.11848374361693</v>
      </c>
      <c r="H418" s="719">
        <f t="shared" si="112"/>
        <v>304.72688121974363</v>
      </c>
      <c r="I418" s="712">
        <f t="shared" si="113"/>
        <v>304.0317296072858</v>
      </c>
      <c r="J418" s="712">
        <f t="shared" si="114"/>
        <v>303.54432921767079</v>
      </c>
      <c r="K418" s="712">
        <f t="shared" si="115"/>
        <v>303.25529635542125</v>
      </c>
      <c r="L418" s="712">
        <f t="shared" si="116"/>
        <v>303.15897626989727</v>
      </c>
      <c r="N418" s="582">
        <v>344</v>
      </c>
      <c r="O418" s="712">
        <f t="shared" si="117"/>
        <v>5.0066675655619468</v>
      </c>
      <c r="P418" s="712">
        <f t="shared" si="118"/>
        <v>1034.5414157592888</v>
      </c>
      <c r="Q418" s="712">
        <f t="shared" si="119"/>
        <v>1014.3716424726325</v>
      </c>
      <c r="R418" s="712">
        <f t="shared" si="120"/>
        <v>999.79877835684408</v>
      </c>
      <c r="S418" s="712">
        <f t="shared" si="121"/>
        <v>990.95367784076723</v>
      </c>
      <c r="T418" s="712">
        <f t="shared" si="122"/>
        <v>987.91491535197736</v>
      </c>
    </row>
    <row r="419" spans="2:20">
      <c r="B419" s="582">
        <v>345</v>
      </c>
      <c r="C419" s="712">
        <f t="shared" si="107"/>
        <v>5.0212218317409061</v>
      </c>
      <c r="D419" s="712">
        <f t="shared" si="108"/>
        <v>1540.2519800457956</v>
      </c>
      <c r="E419" s="712">
        <f t="shared" si="109"/>
        <v>979.31410981858949</v>
      </c>
      <c r="F419" s="712">
        <f t="shared" si="110"/>
        <v>597.14193884731833</v>
      </c>
      <c r="G419" s="712">
        <f t="shared" si="111"/>
        <v>399.58209563280604</v>
      </c>
      <c r="H419" s="719">
        <f t="shared" si="112"/>
        <v>304.78006027203497</v>
      </c>
      <c r="I419" s="712">
        <f t="shared" si="113"/>
        <v>304.08175816321102</v>
      </c>
      <c r="J419" s="712">
        <f t="shared" si="114"/>
        <v>303.59209808661296</v>
      </c>
      <c r="K419" s="712">
        <f t="shared" si="115"/>
        <v>303.30170350429859</v>
      </c>
      <c r="L419" s="712">
        <f t="shared" si="116"/>
        <v>303.20492366417398</v>
      </c>
      <c r="N419" s="582">
        <v>345</v>
      </c>
      <c r="O419" s="712">
        <f t="shared" si="117"/>
        <v>5.0212218317409061</v>
      </c>
      <c r="P419" s="712">
        <f t="shared" si="118"/>
        <v>1035.8453940526047</v>
      </c>
      <c r="Q419" s="712">
        <f t="shared" si="119"/>
        <v>1015.7194337377408</v>
      </c>
      <c r="R419" s="712">
        <f t="shared" si="120"/>
        <v>1001.1780806668546</v>
      </c>
      <c r="S419" s="712">
        <f t="shared" si="121"/>
        <v>992.3519016526127</v>
      </c>
      <c r="T419" s="712">
        <f t="shared" si="122"/>
        <v>989.31929841711451</v>
      </c>
    </row>
    <row r="420" spans="2:20">
      <c r="B420" s="582">
        <v>346</v>
      </c>
      <c r="C420" s="712">
        <f t="shared" si="107"/>
        <v>5.0357760979198654</v>
      </c>
      <c r="D420" s="712">
        <f t="shared" si="108"/>
        <v>1540.3722669698054</v>
      </c>
      <c r="E420" s="712">
        <f t="shared" si="109"/>
        <v>980.12033491794637</v>
      </c>
      <c r="F420" s="712">
        <f t="shared" si="110"/>
        <v>597.97453197288826</v>
      </c>
      <c r="G420" s="712">
        <f t="shared" si="111"/>
        <v>400.04552863025134</v>
      </c>
      <c r="H420" s="719">
        <f t="shared" si="112"/>
        <v>304.83345122060928</v>
      </c>
      <c r="I420" s="712">
        <f t="shared" si="113"/>
        <v>304.13200123487496</v>
      </c>
      <c r="J420" s="712">
        <f t="shared" si="114"/>
        <v>303.64008319489938</v>
      </c>
      <c r="K420" s="712">
        <f t="shared" si="115"/>
        <v>303.34832785540971</v>
      </c>
      <c r="L420" s="712">
        <f t="shared" si="116"/>
        <v>303.25108854639694</v>
      </c>
      <c r="N420" s="582">
        <v>346</v>
      </c>
      <c r="O420" s="712">
        <f t="shared" si="117"/>
        <v>5.0357760979198654</v>
      </c>
      <c r="P420" s="712">
        <f t="shared" si="118"/>
        <v>1037.1465062201462</v>
      </c>
      <c r="Q420" s="712">
        <f t="shared" si="119"/>
        <v>1017.064262576785</v>
      </c>
      <c r="R420" s="712">
        <f t="shared" si="120"/>
        <v>1002.5543512899716</v>
      </c>
      <c r="S420" s="712">
        <f t="shared" si="121"/>
        <v>993.74705218837232</v>
      </c>
      <c r="T420" s="712">
        <f t="shared" si="122"/>
        <v>990.7205946682144</v>
      </c>
    </row>
    <row r="421" spans="2:20">
      <c r="B421" s="582">
        <v>347</v>
      </c>
      <c r="C421" s="712">
        <f t="shared" si="107"/>
        <v>5.0503303640988246</v>
      </c>
      <c r="D421" s="712">
        <f t="shared" si="108"/>
        <v>1540.4920947340038</v>
      </c>
      <c r="E421" s="712">
        <f t="shared" si="109"/>
        <v>980.92358538620101</v>
      </c>
      <c r="F421" s="712">
        <f t="shared" si="110"/>
        <v>598.80534128463455</v>
      </c>
      <c r="G421" s="712">
        <f t="shared" si="111"/>
        <v>400.50877725211024</v>
      </c>
      <c r="H421" s="719">
        <f t="shared" si="112"/>
        <v>304.88705380619962</v>
      </c>
      <c r="I421" s="712">
        <f t="shared" si="113"/>
        <v>304.18245860654804</v>
      </c>
      <c r="J421" s="712">
        <f t="shared" si="114"/>
        <v>303.68828435934199</v>
      </c>
      <c r="K421" s="712">
        <f t="shared" si="115"/>
        <v>303.39516924568363</v>
      </c>
      <c r="L421" s="712">
        <f t="shared" si="116"/>
        <v>303.29747076031646</v>
      </c>
      <c r="N421" s="582">
        <v>347</v>
      </c>
      <c r="O421" s="712">
        <f t="shared" si="117"/>
        <v>5.0503303640988246</v>
      </c>
      <c r="P421" s="712">
        <f t="shared" si="118"/>
        <v>1038.4447585616172</v>
      </c>
      <c r="Q421" s="712">
        <f t="shared" si="119"/>
        <v>1018.4061355011353</v>
      </c>
      <c r="R421" s="712">
        <f t="shared" si="120"/>
        <v>1003.9275968897998</v>
      </c>
      <c r="S421" s="712">
        <f t="shared" si="121"/>
        <v>995.13913620306323</v>
      </c>
      <c r="T421" s="712">
        <f t="shared" si="122"/>
        <v>992.11881089005067</v>
      </c>
    </row>
    <row r="422" spans="2:20">
      <c r="B422" s="582">
        <v>348</v>
      </c>
      <c r="C422" s="712">
        <f t="shared" si="107"/>
        <v>5.064884630277783</v>
      </c>
      <c r="D422" s="712">
        <f t="shared" si="108"/>
        <v>1540.6114660192022</v>
      </c>
      <c r="E422" s="712">
        <f t="shared" si="109"/>
        <v>981.72387793854477</v>
      </c>
      <c r="F422" s="712">
        <f t="shared" si="110"/>
        <v>599.63436862541892</v>
      </c>
      <c r="G422" s="712">
        <f t="shared" si="111"/>
        <v>400.97183607098845</v>
      </c>
      <c r="H422" s="719">
        <f t="shared" si="112"/>
        <v>304.94086776736117</v>
      </c>
      <c r="I422" s="712">
        <f t="shared" si="113"/>
        <v>304.23313005985267</v>
      </c>
      <c r="J422" s="712">
        <f t="shared" si="114"/>
        <v>303.736701393761</v>
      </c>
      <c r="K422" s="712">
        <f t="shared" si="115"/>
        <v>303.44222750884762</v>
      </c>
      <c r="L422" s="712">
        <f t="shared" si="116"/>
        <v>303.34407014641101</v>
      </c>
      <c r="N422" s="582">
        <v>348</v>
      </c>
      <c r="O422" s="712">
        <f t="shared" si="117"/>
        <v>5.064884630277783</v>
      </c>
      <c r="P422" s="712">
        <f t="shared" si="118"/>
        <v>1039.7401573628747</v>
      </c>
      <c r="Q422" s="712">
        <f t="shared" si="119"/>
        <v>1019.7450590078504</v>
      </c>
      <c r="R422" s="712">
        <f t="shared" si="120"/>
        <v>1005.2978241152973</v>
      </c>
      <c r="S422" s="712">
        <f t="shared" si="121"/>
        <v>996.52816043685516</v>
      </c>
      <c r="T422" s="712">
        <f t="shared" si="122"/>
        <v>993.51395385248372</v>
      </c>
    </row>
    <row r="423" spans="2:20">
      <c r="B423" s="582">
        <v>349</v>
      </c>
      <c r="C423" s="712">
        <f t="shared" si="107"/>
        <v>5.0794388964567423</v>
      </c>
      <c r="D423" s="712">
        <f t="shared" si="108"/>
        <v>1540.7303834846773</v>
      </c>
      <c r="E423" s="712">
        <f t="shared" si="109"/>
        <v>982.52122915980112</v>
      </c>
      <c r="F423" s="712">
        <f t="shared" si="110"/>
        <v>600.46161587238828</v>
      </c>
      <c r="G423" s="712">
        <f t="shared" si="111"/>
        <v>401.43469971557829</v>
      </c>
      <c r="H423" s="719">
        <f t="shared" si="112"/>
        <v>304.99489284049832</v>
      </c>
      <c r="I423" s="712">
        <f t="shared" si="113"/>
        <v>304.28401537379386</v>
      </c>
      <c r="J423" s="712">
        <f t="shared" si="114"/>
        <v>303.78533410901673</v>
      </c>
      <c r="K423" s="712">
        <f t="shared" si="115"/>
        <v>303.48950247546099</v>
      </c>
      <c r="L423" s="712">
        <f t="shared" si="116"/>
        <v>303.39088654192119</v>
      </c>
      <c r="N423" s="582">
        <v>349</v>
      </c>
      <c r="O423" s="712">
        <f t="shared" si="117"/>
        <v>5.0794388964567423</v>
      </c>
      <c r="P423" s="712">
        <f t="shared" si="118"/>
        <v>1041.0327088959596</v>
      </c>
      <c r="Q423" s="712">
        <f t="shared" si="119"/>
        <v>1021.0810395797083</v>
      </c>
      <c r="R423" s="712">
        <f t="shared" si="120"/>
        <v>1006.6650396008084</v>
      </c>
      <c r="S423" s="712">
        <f t="shared" si="121"/>
        <v>997.91413161510309</v>
      </c>
      <c r="T423" s="712">
        <f t="shared" si="122"/>
        <v>994.9060303104942</v>
      </c>
    </row>
    <row r="424" spans="2:20">
      <c r="B424" s="582">
        <v>350</v>
      </c>
      <c r="C424" s="712">
        <f t="shared" si="107"/>
        <v>5.0939931626357016</v>
      </c>
      <c r="D424" s="712">
        <f t="shared" si="108"/>
        <v>1540.8488497683788</v>
      </c>
      <c r="E424" s="712">
        <f t="shared" si="109"/>
        <v>983.31565550565881</v>
      </c>
      <c r="F424" s="712">
        <f t="shared" si="110"/>
        <v>601.28708493632985</v>
      </c>
      <c r="G424" s="712">
        <f t="shared" si="111"/>
        <v>401.89736287029785</v>
      </c>
      <c r="H424" s="719">
        <f t="shared" si="112"/>
        <v>305.0491287598918</v>
      </c>
      <c r="I424" s="712">
        <f t="shared" si="113"/>
        <v>304.33511432478906</v>
      </c>
      <c r="J424" s="712">
        <f t="shared" si="114"/>
        <v>303.83418231304222</v>
      </c>
      <c r="K424" s="712">
        <f t="shared" si="115"/>
        <v>303.5369939729481</v>
      </c>
      <c r="L424" s="712">
        <f t="shared" si="116"/>
        <v>303.4379197808837</v>
      </c>
      <c r="N424" s="582">
        <v>350</v>
      </c>
      <c r="O424" s="712">
        <f t="shared" si="117"/>
        <v>5.0939931626357016</v>
      </c>
      <c r="P424" s="712">
        <f t="shared" si="118"/>
        <v>1042.3224194191271</v>
      </c>
      <c r="Q424" s="712">
        <f t="shared" si="119"/>
        <v>1022.414083685238</v>
      </c>
      <c r="R424" s="712">
        <f t="shared" si="120"/>
        <v>1008.0292499660945</v>
      </c>
      <c r="S424" s="712">
        <f t="shared" si="121"/>
        <v>999.29705644837986</v>
      </c>
      <c r="T424" s="712">
        <f t="shared" si="122"/>
        <v>996.29504700421523</v>
      </c>
    </row>
    <row r="425" spans="2:20">
      <c r="B425" s="582">
        <v>351</v>
      </c>
      <c r="C425" s="712">
        <f t="shared" si="107"/>
        <v>5.1085474288146608</v>
      </c>
      <c r="D425" s="712">
        <f t="shared" si="108"/>
        <v>1540.9668674871355</v>
      </c>
      <c r="E425" s="712">
        <f t="shared" si="109"/>
        <v>984.10717330389275</v>
      </c>
      <c r="F425" s="712">
        <f t="shared" si="110"/>
        <v>602.11077776103764</v>
      </c>
      <c r="G425" s="712">
        <f t="shared" si="111"/>
        <v>402.35982027493043</v>
      </c>
      <c r="H425" s="719">
        <f t="shared" si="112"/>
        <v>305.10357525772531</v>
      </c>
      <c r="I425" s="712">
        <f t="shared" si="113"/>
        <v>304.38642668669803</v>
      </c>
      <c r="J425" s="712">
        <f t="shared" si="114"/>
        <v>303.88324581087488</v>
      </c>
      <c r="K425" s="712">
        <f t="shared" si="115"/>
        <v>303.58470182563201</v>
      </c>
      <c r="L425" s="712">
        <f t="shared" si="116"/>
        <v>303.48516969416488</v>
      </c>
      <c r="N425" s="582">
        <v>351</v>
      </c>
      <c r="O425" s="712">
        <f t="shared" si="117"/>
        <v>5.1085474288146608</v>
      </c>
      <c r="P425" s="712">
        <f t="shared" si="118"/>
        <v>1043.6092951768762</v>
      </c>
      <c r="Q425" s="712">
        <f t="shared" si="119"/>
        <v>1023.7441977787508</v>
      </c>
      <c r="R425" s="712">
        <f t="shared" si="120"/>
        <v>1009.3904618163674</v>
      </c>
      <c r="S425" s="712">
        <f t="shared" si="121"/>
        <v>1000.6769416325085</v>
      </c>
      <c r="T425" s="712">
        <f t="shared" si="122"/>
        <v>997.68101065896519</v>
      </c>
    </row>
    <row r="426" spans="2:20">
      <c r="B426" s="582">
        <v>352</v>
      </c>
      <c r="C426" s="712">
        <f t="shared" si="107"/>
        <v>5.1231016949936201</v>
      </c>
      <c r="D426" s="712">
        <f t="shared" si="108"/>
        <v>1541.084439236859</v>
      </c>
      <c r="E426" s="712">
        <f t="shared" si="109"/>
        <v>984.89579875557069</v>
      </c>
      <c r="F426" s="712">
        <f t="shared" si="110"/>
        <v>602.93269632268664</v>
      </c>
      <c r="G426" s="712">
        <f t="shared" si="111"/>
        <v>402.82206672426452</v>
      </c>
      <c r="H426" s="719">
        <f t="shared" si="112"/>
        <v>305.15823206411272</v>
      </c>
      <c r="I426" s="712">
        <f t="shared" si="113"/>
        <v>304.43795223085237</v>
      </c>
      <c r="J426" s="712">
        <f t="shared" si="114"/>
        <v>303.93252440468848</v>
      </c>
      <c r="K426" s="712">
        <f t="shared" si="115"/>
        <v>303.6326258547673</v>
      </c>
      <c r="L426" s="712">
        <f t="shared" si="116"/>
        <v>303.53263610949421</v>
      </c>
      <c r="N426" s="582">
        <v>352</v>
      </c>
      <c r="O426" s="712">
        <f t="shared" si="117"/>
        <v>5.1231016949936201</v>
      </c>
      <c r="P426" s="712">
        <f t="shared" si="118"/>
        <v>1044.8933423999815</v>
      </c>
      <c r="Q426" s="712">
        <f t="shared" si="119"/>
        <v>1025.0713883003716</v>
      </c>
      <c r="R426" s="712">
        <f t="shared" si="120"/>
        <v>1010.7486817423205</v>
      </c>
      <c r="S426" s="712">
        <f t="shared" si="121"/>
        <v>1002.0537938485945</v>
      </c>
      <c r="T426" s="712">
        <f t="shared" si="122"/>
        <v>999.06392798528054</v>
      </c>
    </row>
    <row r="427" spans="2:20">
      <c r="B427" s="582">
        <v>353</v>
      </c>
      <c r="C427" s="712">
        <f t="shared" si="107"/>
        <v>5.1376559611725794</v>
      </c>
      <c r="D427" s="712">
        <f t="shared" si="108"/>
        <v>1541.2015675927453</v>
      </c>
      <c r="E427" s="712">
        <f t="shared" si="109"/>
        <v>985.68154793624819</v>
      </c>
      <c r="F427" s="712">
        <f t="shared" si="110"/>
        <v>603.75284262921787</v>
      </c>
      <c r="G427" s="712">
        <f t="shared" si="111"/>
        <v>403.28409706773465</v>
      </c>
      <c r="H427" s="719">
        <f t="shared" si="112"/>
        <v>305.21309890712399</v>
      </c>
      <c r="I427" s="712">
        <f t="shared" si="113"/>
        <v>304.4896907260852</v>
      </c>
      <c r="J427" s="712">
        <f t="shared" si="114"/>
        <v>303.98201789382455</v>
      </c>
      <c r="K427" s="712">
        <f t="shared" si="115"/>
        <v>303.68076587857286</v>
      </c>
      <c r="L427" s="712">
        <f t="shared" si="116"/>
        <v>303.5803188514974</v>
      </c>
      <c r="N427" s="582">
        <v>353</v>
      </c>
      <c r="O427" s="712">
        <f t="shared" si="117"/>
        <v>5.1376559611725794</v>
      </c>
      <c r="P427" s="712">
        <f t="shared" si="118"/>
        <v>1046.1745673055218</v>
      </c>
      <c r="Q427" s="712">
        <f t="shared" si="119"/>
        <v>1026.3956616760699</v>
      </c>
      <c r="R427" s="712">
        <f t="shared" si="120"/>
        <v>1012.1039163201608</v>
      </c>
      <c r="S427" s="712">
        <f t="shared" si="121"/>
        <v>1003.4276197630586</v>
      </c>
      <c r="T427" s="712">
        <f t="shared" si="122"/>
        <v>1000.4438056789479</v>
      </c>
    </row>
    <row r="428" spans="2:20">
      <c r="B428" s="582">
        <v>354</v>
      </c>
      <c r="C428" s="712">
        <f t="shared" si="107"/>
        <v>5.1522102273515387</v>
      </c>
      <c r="D428" s="712">
        <f t="shared" si="108"/>
        <v>1541.3182551094742</v>
      </c>
      <c r="E428" s="712">
        <f t="shared" si="109"/>
        <v>986.4644367971506</v>
      </c>
      <c r="F428" s="712">
        <f t="shared" si="110"/>
        <v>604.5712187197322</v>
      </c>
      <c r="G428" s="712">
        <f t="shared" si="111"/>
        <v>403.74590620906213</v>
      </c>
      <c r="H428" s="719">
        <f t="shared" si="112"/>
        <v>305.26817551281175</v>
      </c>
      <c r="I428" s="712">
        <f t="shared" si="113"/>
        <v>304.54164193876016</v>
      </c>
      <c r="J428" s="712">
        <f t="shared" si="114"/>
        <v>304.03172607482372</v>
      </c>
      <c r="K428" s="712">
        <f t="shared" si="115"/>
        <v>303.72912171226454</v>
      </c>
      <c r="L428" s="712">
        <f t="shared" si="116"/>
        <v>303.6282177417296</v>
      </c>
      <c r="N428" s="582">
        <v>354</v>
      </c>
      <c r="O428" s="712">
        <f t="shared" si="117"/>
        <v>5.1522102273515387</v>
      </c>
      <c r="P428" s="712">
        <f t="shared" si="118"/>
        <v>1047.4529760969112</v>
      </c>
      <c r="Q428" s="712">
        <f t="shared" si="119"/>
        <v>1027.7170243176909</v>
      </c>
      <c r="R428" s="712">
        <f t="shared" si="120"/>
        <v>1013.4561721116411</v>
      </c>
      <c r="S428" s="712">
        <f t="shared" si="121"/>
        <v>1004.7984260276689</v>
      </c>
      <c r="T428" s="712">
        <f t="shared" si="122"/>
        <v>1001.8206504210365</v>
      </c>
    </row>
    <row r="429" spans="2:20">
      <c r="B429" s="582">
        <v>355</v>
      </c>
      <c r="C429" s="712">
        <f t="shared" si="107"/>
        <v>5.166764493530497</v>
      </c>
      <c r="D429" s="712">
        <f t="shared" si="108"/>
        <v>1541.4345043214064</v>
      </c>
      <c r="E429" s="712">
        <f t="shared" si="109"/>
        <v>987.24448116634233</v>
      </c>
      <c r="F429" s="712">
        <f t="shared" si="110"/>
        <v>605.38782666389318</v>
      </c>
      <c r="G429" s="712">
        <f t="shared" si="111"/>
        <v>404.20748910589697</v>
      </c>
      <c r="H429" s="719">
        <f t="shared" si="112"/>
        <v>305.32346160523724</v>
      </c>
      <c r="I429" s="712">
        <f t="shared" si="113"/>
        <v>304.59380563280058</v>
      </c>
      <c r="J429" s="712">
        <f t="shared" si="114"/>
        <v>304.08164874145677</v>
      </c>
      <c r="K429" s="712">
        <f t="shared" si="115"/>
        <v>303.77769316808775</v>
      </c>
      <c r="L429" s="712">
        <f t="shared" si="116"/>
        <v>303.6763325987082</v>
      </c>
      <c r="N429" s="582">
        <v>355</v>
      </c>
      <c r="O429" s="712">
        <f t="shared" si="117"/>
        <v>5.166764493530497</v>
      </c>
      <c r="P429" s="712">
        <f t="shared" si="118"/>
        <v>1048.7285749639284</v>
      </c>
      <c r="Q429" s="712">
        <f t="shared" si="119"/>
        <v>1029.0354826229868</v>
      </c>
      <c r="R429" s="712">
        <f t="shared" si="120"/>
        <v>1014.8054556640916</v>
      </c>
      <c r="S429" s="712">
        <f t="shared" si="121"/>
        <v>1006.1662192795727</v>
      </c>
      <c r="T429" s="712">
        <f t="shared" si="122"/>
        <v>1003.1944688779312</v>
      </c>
    </row>
    <row r="430" spans="2:20">
      <c r="B430" s="582">
        <v>356</v>
      </c>
      <c r="C430" s="712">
        <f t="shared" si="107"/>
        <v>5.1813187597094563</v>
      </c>
      <c r="D430" s="712">
        <f t="shared" si="108"/>
        <v>1541.5503177427784</v>
      </c>
      <c r="E430" s="712">
        <f t="shared" si="109"/>
        <v>988.02169674988409</v>
      </c>
      <c r="F430" s="712">
        <f t="shared" si="110"/>
        <v>606.20266856133912</v>
      </c>
      <c r="G430" s="712">
        <f t="shared" si="111"/>
        <v>404.66884076946047</v>
      </c>
      <c r="H430" s="719">
        <f t="shared" si="112"/>
        <v>305.37895690649634</v>
      </c>
      <c r="I430" s="712">
        <f t="shared" si="113"/>
        <v>304.64618156971801</v>
      </c>
      <c r="J430" s="712">
        <f t="shared" si="114"/>
        <v>304.13178568475593</v>
      </c>
      <c r="K430" s="712">
        <f t="shared" si="115"/>
        <v>303.82648005534918</v>
      </c>
      <c r="L430" s="712">
        <f t="shared" si="116"/>
        <v>303.72466323794538</v>
      </c>
      <c r="N430" s="582">
        <v>356</v>
      </c>
      <c r="O430" s="712">
        <f t="shared" si="117"/>
        <v>5.1813187597094563</v>
      </c>
      <c r="P430" s="712">
        <f t="shared" si="118"/>
        <v>1050.0013700827474</v>
      </c>
      <c r="Q430" s="712">
        <f t="shared" si="119"/>
        <v>1030.3510429756477</v>
      </c>
      <c r="R430" s="712">
        <f t="shared" si="120"/>
        <v>1016.1517735104514</v>
      </c>
      <c r="S430" s="712">
        <f t="shared" si="121"/>
        <v>1007.5310061413295</v>
      </c>
      <c r="T430" s="712">
        <f t="shared" si="122"/>
        <v>1004.5652677013634</v>
      </c>
    </row>
    <row r="431" spans="2:20">
      <c r="B431" s="582">
        <v>357</v>
      </c>
      <c r="C431" s="712">
        <f t="shared" si="107"/>
        <v>5.1958730258884156</v>
      </c>
      <c r="D431" s="712">
        <f t="shared" si="108"/>
        <v>1541.6656978678959</v>
      </c>
      <c r="E431" s="712">
        <f t="shared" si="109"/>
        <v>988.79609913297782</v>
      </c>
      <c r="F431" s="712">
        <f t="shared" si="110"/>
        <v>607.01574654110459</v>
      </c>
      <c r="G431" s="712">
        <f t="shared" si="111"/>
        <v>405.12995626418808</v>
      </c>
      <c r="H431" s="719">
        <f t="shared" si="112"/>
        <v>305.43466113674509</v>
      </c>
      <c r="I431" s="712">
        <f t="shared" si="113"/>
        <v>304.69876950864136</v>
      </c>
      <c r="J431" s="712">
        <f t="shared" si="114"/>
        <v>304.18213669304521</v>
      </c>
      <c r="K431" s="712">
        <f t="shared" si="115"/>
        <v>303.8754821804493</v>
      </c>
      <c r="L431" s="712">
        <f t="shared" si="116"/>
        <v>303.77320947198041</v>
      </c>
      <c r="N431" s="582">
        <v>357</v>
      </c>
      <c r="O431" s="712">
        <f t="shared" si="117"/>
        <v>5.1958730258884156</v>
      </c>
      <c r="P431" s="712">
        <f t="shared" si="118"/>
        <v>1051.2713676159667</v>
      </c>
      <c r="Q431" s="712">
        <f t="shared" si="119"/>
        <v>1031.6637117453324</v>
      </c>
      <c r="R431" s="712">
        <f t="shared" si="120"/>
        <v>1017.4951321693006</v>
      </c>
      <c r="S431" s="712">
        <f t="shared" si="121"/>
        <v>1008.8927932209418</v>
      </c>
      <c r="T431" s="712">
        <f t="shared" si="122"/>
        <v>1005.9330535284449</v>
      </c>
    </row>
    <row r="432" spans="2:20">
      <c r="B432" s="582">
        <v>358</v>
      </c>
      <c r="C432" s="712">
        <f t="shared" si="107"/>
        <v>5.2104272920673749</v>
      </c>
      <c r="D432" s="712">
        <f t="shared" si="108"/>
        <v>1541.7806471713245</v>
      </c>
      <c r="E432" s="712">
        <f t="shared" si="109"/>
        <v>989.56770378109923</v>
      </c>
      <c r="F432" s="712">
        <f t="shared" si="110"/>
        <v>607.82706276104943</v>
      </c>
      <c r="G432" s="712">
        <f t="shared" si="111"/>
        <v>405.59083070737341</v>
      </c>
      <c r="H432" s="719">
        <f t="shared" si="112"/>
        <v>305.49057401422527</v>
      </c>
      <c r="I432" s="712">
        <f t="shared" si="113"/>
        <v>304.75156920634481</v>
      </c>
      <c r="J432" s="712">
        <f t="shared" si="114"/>
        <v>304.2327015519711</v>
      </c>
      <c r="K432" s="712">
        <f t="shared" si="115"/>
        <v>303.92469934691383</v>
      </c>
      <c r="L432" s="712">
        <f t="shared" si="116"/>
        <v>303.82197111041205</v>
      </c>
      <c r="N432" s="582">
        <v>358</v>
      </c>
      <c r="O432" s="712">
        <f t="shared" si="117"/>
        <v>5.2104272920673749</v>
      </c>
      <c r="P432" s="712">
        <f t="shared" si="118"/>
        <v>1052.5385737126401</v>
      </c>
      <c r="Q432" s="712">
        <f t="shared" si="119"/>
        <v>1032.9734952876991</v>
      </c>
      <c r="R432" s="712">
        <f t="shared" si="120"/>
        <v>1018.8355381448913</v>
      </c>
      <c r="S432" s="712">
        <f t="shared" si="121"/>
        <v>1010.2515871118884</v>
      </c>
      <c r="T432" s="712">
        <f t="shared" si="122"/>
        <v>1007.2978329816989</v>
      </c>
    </row>
    <row r="433" spans="2:20">
      <c r="B433" s="582">
        <v>359</v>
      </c>
      <c r="C433" s="712">
        <f t="shared" si="107"/>
        <v>5.2249815582463341</v>
      </c>
      <c r="D433" s="712">
        <f t="shared" si="108"/>
        <v>1541.8951681080782</v>
      </c>
      <c r="E433" s="712">
        <f t="shared" si="109"/>
        <v>990.33652604111921</v>
      </c>
      <c r="F433" s="712">
        <f t="shared" si="110"/>
        <v>608.63661940729787</v>
      </c>
      <c r="G433" s="712">
        <f t="shared" si="111"/>
        <v>406.05145926881272</v>
      </c>
      <c r="H433" s="719">
        <f t="shared" si="112"/>
        <v>305.54669525528959</v>
      </c>
      <c r="I433" s="712">
        <f t="shared" si="113"/>
        <v>304.8045804172765</v>
      </c>
      <c r="J433" s="712">
        <f t="shared" si="114"/>
        <v>304.28348004453289</v>
      </c>
      <c r="K433" s="712">
        <f t="shared" si="115"/>
        <v>303.97413135542547</v>
      </c>
      <c r="L433" s="712">
        <f t="shared" si="116"/>
        <v>303.87094795993062</v>
      </c>
      <c r="N433" s="582">
        <v>359</v>
      </c>
      <c r="O433" s="712">
        <f t="shared" si="117"/>
        <v>5.2249815582463341</v>
      </c>
      <c r="P433" s="712">
        <f t="shared" si="118"/>
        <v>1053.8029945083053</v>
      </c>
      <c r="Q433" s="712">
        <f t="shared" si="119"/>
        <v>1034.2803999444363</v>
      </c>
      <c r="R433" s="712">
        <f t="shared" si="120"/>
        <v>1020.1729979271792</v>
      </c>
      <c r="S433" s="712">
        <f t="shared" si="121"/>
        <v>1011.6073943931553</v>
      </c>
      <c r="T433" s="712">
        <f t="shared" si="122"/>
        <v>1008.6596126690923</v>
      </c>
    </row>
    <row r="434" spans="2:20">
      <c r="B434" s="582">
        <v>360</v>
      </c>
      <c r="C434" s="712">
        <f t="shared" si="107"/>
        <v>5.2395358244252934</v>
      </c>
      <c r="D434" s="712">
        <f t="shared" si="108"/>
        <v>1542.0092631138068</v>
      </c>
      <c r="E434" s="712">
        <f t="shared" si="109"/>
        <v>991.10258114241219</v>
      </c>
      <c r="F434" s="712">
        <f t="shared" si="110"/>
        <v>609.44441869368529</v>
      </c>
      <c r="G434" s="712">
        <f t="shared" si="111"/>
        <v>406.51183717045035</v>
      </c>
      <c r="H434" s="719">
        <f t="shared" si="112"/>
        <v>305.60302457442697</v>
      </c>
      <c r="I434" s="712">
        <f t="shared" si="113"/>
        <v>304.85780289358598</v>
      </c>
      <c r="J434" s="712">
        <f t="shared" si="114"/>
        <v>304.33447195111273</v>
      </c>
      <c r="K434" s="712">
        <f t="shared" si="115"/>
        <v>304.02377800385523</v>
      </c>
      <c r="L434" s="712">
        <f t="shared" si="116"/>
        <v>303.92013982434946</v>
      </c>
      <c r="N434" s="582">
        <v>360</v>
      </c>
      <c r="O434" s="712">
        <f t="shared" si="117"/>
        <v>5.2395358244252934</v>
      </c>
      <c r="P434" s="712">
        <f t="shared" si="118"/>
        <v>1055.0646361250142</v>
      </c>
      <c r="Q434" s="712">
        <f t="shared" si="119"/>
        <v>1035.5844320432941</v>
      </c>
      <c r="R434" s="712">
        <f t="shared" si="120"/>
        <v>1021.5075179918553</v>
      </c>
      <c r="S434" s="712">
        <f t="shared" si="121"/>
        <v>1012.9602216292683</v>
      </c>
      <c r="T434" s="712">
        <f t="shared" si="122"/>
        <v>1010.018399184068</v>
      </c>
    </row>
    <row r="435" spans="2:20">
      <c r="B435" s="582">
        <v>361</v>
      </c>
      <c r="C435" s="712">
        <f t="shared" si="107"/>
        <v>5.2540900906042527</v>
      </c>
      <c r="D435" s="712">
        <f t="shared" si="108"/>
        <v>1542.1229346049802</v>
      </c>
      <c r="E435" s="712">
        <f t="shared" si="109"/>
        <v>991.86588419795419</v>
      </c>
      <c r="F435" s="712">
        <f t="shared" si="110"/>
        <v>610.25046286121301</v>
      </c>
      <c r="G435" s="712">
        <f t="shared" si="111"/>
        <v>406.971959686025</v>
      </c>
      <c r="H435" s="719">
        <f t="shared" si="112"/>
        <v>305.6595616842871</v>
      </c>
      <c r="I435" s="712">
        <f t="shared" si="113"/>
        <v>304.91123638515256</v>
      </c>
      <c r="J435" s="712">
        <f t="shared" si="114"/>
        <v>304.38567704950572</v>
      </c>
      <c r="K435" s="712">
        <f t="shared" si="115"/>
        <v>304.07363908729371</v>
      </c>
      <c r="L435" s="712">
        <f t="shared" si="116"/>
        <v>303.96954650463681</v>
      </c>
      <c r="N435" s="582">
        <v>361</v>
      </c>
      <c r="O435" s="712">
        <f t="shared" si="117"/>
        <v>5.2540900906042527</v>
      </c>
      <c r="P435" s="712">
        <f t="shared" si="118"/>
        <v>1056.323504671363</v>
      </c>
      <c r="Q435" s="712">
        <f t="shared" si="119"/>
        <v>1036.8855978981137</v>
      </c>
      <c r="R435" s="712">
        <f t="shared" si="120"/>
        <v>1022.8391048003773</v>
      </c>
      <c r="S435" s="712">
        <f t="shared" si="121"/>
        <v>1014.3100753703243</v>
      </c>
      <c r="T435" s="712">
        <f t="shared" si="122"/>
        <v>1011.3741991055763</v>
      </c>
    </row>
    <row r="436" spans="2:20">
      <c r="B436" s="582">
        <v>362</v>
      </c>
      <c r="C436" s="712">
        <f t="shared" si="107"/>
        <v>5.2686443567832111</v>
      </c>
      <c r="D436" s="712">
        <f t="shared" si="108"/>
        <v>1542.2361849790718</v>
      </c>
      <c r="E436" s="712">
        <f t="shared" si="109"/>
        <v>992.62645020540867</v>
      </c>
      <c r="F436" s="712">
        <f t="shared" si="110"/>
        <v>611.05475417751256</v>
      </c>
      <c r="G436" s="712">
        <f t="shared" si="111"/>
        <v>407.43182214071658</v>
      </c>
      <c r="H436" s="719">
        <f t="shared" si="112"/>
        <v>305.71630629570558</v>
      </c>
      <c r="I436" s="712">
        <f t="shared" si="113"/>
        <v>304.96488063961266</v>
      </c>
      <c r="J436" s="712">
        <f t="shared" si="114"/>
        <v>304.43709511494933</v>
      </c>
      <c r="K436" s="712">
        <f t="shared" si="115"/>
        <v>304.1237143980818</v>
      </c>
      <c r="L436" s="712">
        <f t="shared" si="116"/>
        <v>304.01916779894736</v>
      </c>
      <c r="N436" s="582">
        <v>362</v>
      </c>
      <c r="O436" s="712">
        <f t="shared" si="117"/>
        <v>5.2686443567832111</v>
      </c>
      <c r="P436" s="712">
        <f t="shared" si="118"/>
        <v>1057.5796062425206</v>
      </c>
      <c r="Q436" s="712">
        <f t="shared" si="119"/>
        <v>1038.183903808859</v>
      </c>
      <c r="R436" s="712">
        <f t="shared" si="120"/>
        <v>1024.1677648000007</v>
      </c>
      <c r="S436" s="712">
        <f t="shared" si="121"/>
        <v>1015.6569621520232</v>
      </c>
      <c r="T436" s="712">
        <f t="shared" si="122"/>
        <v>1012.7270189981073</v>
      </c>
    </row>
    <row r="437" spans="2:20">
      <c r="B437" s="582">
        <v>363</v>
      </c>
      <c r="C437" s="712">
        <f t="shared" si="107"/>
        <v>5.2831986229621704</v>
      </c>
      <c r="D437" s="712">
        <f t="shared" si="108"/>
        <v>1542.349016614739</v>
      </c>
      <c r="E437" s="712">
        <f t="shared" si="109"/>
        <v>993.38429404820079</v>
      </c>
      <c r="F437" s="712">
        <f t="shared" si="110"/>
        <v>611.85729493631754</v>
      </c>
      <c r="G437" s="712">
        <f t="shared" si="111"/>
        <v>407.8914199107943</v>
      </c>
      <c r="H437" s="719">
        <f t="shared" si="112"/>
        <v>305.77325811772801</v>
      </c>
      <c r="I437" s="712">
        <f t="shared" si="113"/>
        <v>305.01873540238734</v>
      </c>
      <c r="J437" s="712">
        <f t="shared" si="114"/>
        <v>304.48872592015312</v>
      </c>
      <c r="K437" s="712">
        <f t="shared" si="115"/>
        <v>304.17400372584189</v>
      </c>
      <c r="L437" s="712">
        <f t="shared" si="116"/>
        <v>304.06900350265283</v>
      </c>
      <c r="N437" s="582">
        <v>363</v>
      </c>
      <c r="O437" s="712">
        <f t="shared" si="117"/>
        <v>5.2831986229621704</v>
      </c>
      <c r="P437" s="712">
        <f t="shared" si="118"/>
        <v>1058.8329469202597</v>
      </c>
      <c r="Q437" s="712">
        <f t="shared" si="119"/>
        <v>1039.4793560616463</v>
      </c>
      <c r="R437" s="712">
        <f t="shared" si="120"/>
        <v>1025.4935044238096</v>
      </c>
      <c r="S437" s="712">
        <f t="shared" si="121"/>
        <v>1017.0008884956997</v>
      </c>
      <c r="T437" s="712">
        <f t="shared" si="122"/>
        <v>1014.0768654117223</v>
      </c>
    </row>
    <row r="438" spans="2:20">
      <c r="B438" s="582">
        <v>364</v>
      </c>
      <c r="C438" s="712">
        <f t="shared" si="107"/>
        <v>5.2977528891411296</v>
      </c>
      <c r="D438" s="712">
        <f t="shared" si="108"/>
        <v>1542.4614318720019</v>
      </c>
      <c r="E438" s="712">
        <f t="shared" si="109"/>
        <v>994.13943049658087</v>
      </c>
      <c r="F438" s="712">
        <f t="shared" si="110"/>
        <v>612.65808745694244</v>
      </c>
      <c r="G438" s="712">
        <f t="shared" si="111"/>
        <v>408.35074842326549</v>
      </c>
      <c r="H438" s="719">
        <f t="shared" si="112"/>
        <v>305.83041685763465</v>
      </c>
      <c r="I438" s="712">
        <f t="shared" si="113"/>
        <v>305.07280041670936</v>
      </c>
      <c r="J438" s="712">
        <f t="shared" si="114"/>
        <v>304.54056923532818</v>
      </c>
      <c r="K438" s="712">
        <f t="shared" si="115"/>
        <v>304.224506857508</v>
      </c>
      <c r="L438" s="712">
        <f t="shared" si="116"/>
        <v>304.11905340837365</v>
      </c>
      <c r="N438" s="582">
        <v>364</v>
      </c>
      <c r="O438" s="712">
        <f t="shared" si="117"/>
        <v>5.2977528891411296</v>
      </c>
      <c r="P438" s="712">
        <f t="shared" si="118"/>
        <v>1060.0835327729847</v>
      </c>
      <c r="Q438" s="712">
        <f t="shared" si="119"/>
        <v>1040.7719609287753</v>
      </c>
      <c r="R438" s="712">
        <f t="shared" si="120"/>
        <v>1026.8163300907486</v>
      </c>
      <c r="S438" s="712">
        <f t="shared" si="121"/>
        <v>1018.3418609083541</v>
      </c>
      <c r="T438" s="712">
        <f t="shared" si="122"/>
        <v>1015.423744882086</v>
      </c>
    </row>
    <row r="439" spans="2:20">
      <c r="B439" s="582">
        <v>365</v>
      </c>
      <c r="C439" s="712">
        <f t="shared" si="107"/>
        <v>5.3123071553200889</v>
      </c>
      <c r="D439" s="712">
        <f t="shared" si="108"/>
        <v>1542.5734330924211</v>
      </c>
      <c r="E439" s="712">
        <f t="shared" si="109"/>
        <v>994.89187420867665</v>
      </c>
      <c r="F439" s="712">
        <f t="shared" si="110"/>
        <v>613.45713408377128</v>
      </c>
      <c r="G439" s="712">
        <f t="shared" si="111"/>
        <v>408.80980315552523</v>
      </c>
      <c r="H439" s="719">
        <f t="shared" si="112"/>
        <v>305.88778222096425</v>
      </c>
      <c r="I439" s="712">
        <f t="shared" si="113"/>
        <v>305.12707542365052</v>
      </c>
      <c r="J439" s="712">
        <f t="shared" si="114"/>
        <v>304.59262482821589</v>
      </c>
      <c r="K439" s="712">
        <f t="shared" si="115"/>
        <v>304.27522357735654</v>
      </c>
      <c r="L439" s="712">
        <f t="shared" si="116"/>
        <v>304.16931730600925</v>
      </c>
      <c r="N439" s="582">
        <v>365</v>
      </c>
      <c r="O439" s="712">
        <f t="shared" si="117"/>
        <v>5.3123071553200889</v>
      </c>
      <c r="P439" s="712">
        <f t="shared" si="118"/>
        <v>1061.3313698557615</v>
      </c>
      <c r="Q439" s="712">
        <f t="shared" si="119"/>
        <v>1042.0617246687591</v>
      </c>
      <c r="R439" s="712">
        <f t="shared" si="120"/>
        <v>1028.1362482056538</v>
      </c>
      <c r="S439" s="712">
        <f t="shared" si="121"/>
        <v>1019.6798858826852</v>
      </c>
      <c r="T439" s="712">
        <f t="shared" si="122"/>
        <v>1016.7676639304972</v>
      </c>
    </row>
    <row r="440" spans="2:20">
      <c r="B440" s="582">
        <v>366</v>
      </c>
      <c r="C440" s="712">
        <f t="shared" si="107"/>
        <v>5.3268614214990482</v>
      </c>
      <c r="D440" s="712">
        <f t="shared" si="108"/>
        <v>1542.6850225992719</v>
      </c>
      <c r="E440" s="712">
        <f t="shared" si="109"/>
        <v>995.64163973153404</v>
      </c>
      <c r="F440" s="712">
        <f t="shared" si="110"/>
        <v>614.25443718575252</v>
      </c>
      <c r="G440" s="712">
        <f t="shared" si="111"/>
        <v>409.26857963500714</v>
      </c>
      <c r="H440" s="719">
        <f t="shared" si="112"/>
        <v>305.94535391153829</v>
      </c>
      <c r="I440" s="712">
        <f t="shared" si="113"/>
        <v>305.18156016214806</v>
      </c>
      <c r="J440" s="712">
        <f t="shared" si="114"/>
        <v>304.64489246411728</v>
      </c>
      <c r="K440" s="712">
        <f t="shared" si="115"/>
        <v>304.32615366703612</v>
      </c>
      <c r="L440" s="712">
        <f t="shared" si="116"/>
        <v>304.21979498276897</v>
      </c>
      <c r="N440" s="582">
        <v>366</v>
      </c>
      <c r="O440" s="712">
        <f t="shared" si="117"/>
        <v>5.3268614214990482</v>
      </c>
      <c r="P440" s="712">
        <f t="shared" si="118"/>
        <v>1062.5764642103477</v>
      </c>
      <c r="Q440" s="712">
        <f t="shared" si="119"/>
        <v>1043.3486535263551</v>
      </c>
      <c r="R440" s="712">
        <f t="shared" si="120"/>
        <v>1029.4532651592831</v>
      </c>
      <c r="S440" s="712">
        <f t="shared" si="121"/>
        <v>1021.0149698971206</v>
      </c>
      <c r="T440" s="712">
        <f t="shared" si="122"/>
        <v>1018.1086290639215</v>
      </c>
    </row>
    <row r="441" spans="2:20">
      <c r="B441" s="582">
        <v>367</v>
      </c>
      <c r="C441" s="712">
        <f t="shared" si="107"/>
        <v>5.3414156876780075</v>
      </c>
      <c r="D441" s="712">
        <f t="shared" si="108"/>
        <v>1542.7962026977182</v>
      </c>
      <c r="E441" s="712">
        <f t="shared" si="109"/>
        <v>996.38874150214792</v>
      </c>
      <c r="F441" s="712">
        <f t="shared" si="110"/>
        <v>615.04999915590258</v>
      </c>
      <c r="G441" s="712">
        <f t="shared" si="111"/>
        <v>409.72707343883513</v>
      </c>
      <c r="H441" s="719">
        <f t="shared" si="112"/>
        <v>306.00313163148456</v>
      </c>
      <c r="I441" s="712">
        <f t="shared" si="113"/>
        <v>305.23625436903177</v>
      </c>
      <c r="J441" s="712">
        <f t="shared" si="114"/>
        <v>304.69737190592122</v>
      </c>
      <c r="K441" s="712">
        <f t="shared" si="115"/>
        <v>304.37729690559775</v>
      </c>
      <c r="L441" s="712">
        <f t="shared" si="116"/>
        <v>304.27048622320217</v>
      </c>
      <c r="N441" s="582">
        <v>367</v>
      </c>
      <c r="O441" s="712">
        <f t="shared" si="117"/>
        <v>5.3414156876780075</v>
      </c>
      <c r="P441" s="712">
        <f t="shared" si="118"/>
        <v>1063.8188218652206</v>
      </c>
      <c r="Q441" s="712">
        <f t="shared" si="119"/>
        <v>1044.6327537325944</v>
      </c>
      <c r="R441" s="712">
        <f t="shared" si="120"/>
        <v>1030.7673873283479</v>
      </c>
      <c r="S441" s="712">
        <f t="shared" si="121"/>
        <v>1022.3471194158484</v>
      </c>
      <c r="T441" s="712">
        <f t="shared" si="122"/>
        <v>1019.4466467750221</v>
      </c>
    </row>
    <row r="442" spans="2:20">
      <c r="B442" s="582">
        <v>368</v>
      </c>
      <c r="C442" s="712">
        <f t="shared" si="107"/>
        <v>5.3559699538569667</v>
      </c>
      <c r="D442" s="712">
        <f t="shared" si="108"/>
        <v>1542.9069756749841</v>
      </c>
      <c r="E442" s="712">
        <f t="shared" si="109"/>
        <v>997.13319384848126</v>
      </c>
      <c r="F442" s="712">
        <f t="shared" si="110"/>
        <v>615.84382241081607</v>
      </c>
      <c r="G442" s="712">
        <f t="shared" si="111"/>
        <v>410.18528019347605</v>
      </c>
      <c r="H442" s="719">
        <f t="shared" si="112"/>
        <v>306.06111508126065</v>
      </c>
      <c r="I442" s="712">
        <f t="shared" si="113"/>
        <v>305.29115777905008</v>
      </c>
      <c r="J442" s="712">
        <f t="shared" si="114"/>
        <v>304.75006291413337</v>
      </c>
      <c r="K442" s="712">
        <f t="shared" si="115"/>
        <v>304.42865306952456</v>
      </c>
      <c r="L442" s="712">
        <f t="shared" si="116"/>
        <v>304.32139080922866</v>
      </c>
      <c r="N442" s="582">
        <v>368</v>
      </c>
      <c r="O442" s="712">
        <f t="shared" si="117"/>
        <v>5.3559699538569667</v>
      </c>
      <c r="P442" s="712">
        <f t="shared" si="118"/>
        <v>1065.0584488356078</v>
      </c>
      <c r="Q442" s="712">
        <f t="shared" si="119"/>
        <v>1045.9140315048126</v>
      </c>
      <c r="R442" s="712">
        <f t="shared" si="120"/>
        <v>1032.0786210755437</v>
      </c>
      <c r="S442" s="712">
        <f t="shared" si="121"/>
        <v>1023.6763408888484</v>
      </c>
      <c r="T442" s="712">
        <f t="shared" si="122"/>
        <v>1020.7817235421915</v>
      </c>
    </row>
    <row r="443" spans="2:20">
      <c r="B443" s="582">
        <v>369</v>
      </c>
      <c r="C443" s="712">
        <f t="shared" si="107"/>
        <v>5.3705242200359251</v>
      </c>
      <c r="D443" s="712">
        <f t="shared" si="108"/>
        <v>1543.0173438005227</v>
      </c>
      <c r="E443" s="712">
        <f t="shared" si="109"/>
        <v>997.87501099047415</v>
      </c>
      <c r="F443" s="712">
        <f t="shared" si="110"/>
        <v>616.63590939018434</v>
      </c>
      <c r="G443" s="712">
        <f t="shared" si="111"/>
        <v>410.64319557439325</v>
      </c>
      <c r="H443" s="719">
        <f t="shared" si="112"/>
        <v>306.11930395967755</v>
      </c>
      <c r="I443" s="712">
        <f t="shared" si="113"/>
        <v>305.34627012489653</v>
      </c>
      <c r="J443" s="712">
        <f t="shared" si="114"/>
        <v>304.80296524690436</v>
      </c>
      <c r="K443" s="712">
        <f t="shared" si="115"/>
        <v>304.48022193276131</v>
      </c>
      <c r="L443" s="712">
        <f t="shared" si="116"/>
        <v>304.37250852016848</v>
      </c>
      <c r="N443" s="582">
        <v>369</v>
      </c>
      <c r="O443" s="712">
        <f t="shared" si="117"/>
        <v>5.3705242200359251</v>
      </c>
      <c r="P443" s="712">
        <f t="shared" si="118"/>
        <v>1066.2953511235146</v>
      </c>
      <c r="Q443" s="712">
        <f t="shared" si="119"/>
        <v>1047.1924930466796</v>
      </c>
      <c r="R443" s="712">
        <f t="shared" si="120"/>
        <v>1033.3869727495805</v>
      </c>
      <c r="S443" s="712">
        <f t="shared" si="121"/>
        <v>1025.0026407519235</v>
      </c>
      <c r="T443" s="712">
        <f t="shared" si="122"/>
        <v>1022.1138658295826</v>
      </c>
    </row>
    <row r="444" spans="2:20">
      <c r="B444" s="582">
        <v>370</v>
      </c>
      <c r="C444" s="712">
        <f t="shared" si="107"/>
        <v>5.3850784862148844</v>
      </c>
      <c r="D444" s="712">
        <f t="shared" si="108"/>
        <v>1543.1273093261848</v>
      </c>
      <c r="E444" s="712">
        <f t="shared" si="109"/>
        <v>998.61420704104194</v>
      </c>
      <c r="F444" s="712">
        <f t="shared" si="110"/>
        <v>617.42626255632058</v>
      </c>
      <c r="G444" s="712">
        <f t="shared" si="111"/>
        <v>411.10081530570176</v>
      </c>
      <c r="H444" s="719">
        <f t="shared" si="112"/>
        <v>306.1776979639227</v>
      </c>
      <c r="I444" s="712">
        <f t="shared" si="113"/>
        <v>305.40159113723564</v>
      </c>
      <c r="J444" s="712">
        <f t="shared" si="114"/>
        <v>304.85607866005779</v>
      </c>
      <c r="K444" s="712">
        <f t="shared" si="115"/>
        <v>304.53200326674386</v>
      </c>
      <c r="L444" s="712">
        <f t="shared" si="116"/>
        <v>304.42383913277172</v>
      </c>
      <c r="N444" s="582">
        <v>370</v>
      </c>
      <c r="O444" s="712">
        <f t="shared" si="117"/>
        <v>5.3850784862148844</v>
      </c>
      <c r="P444" s="712">
        <f t="shared" si="118"/>
        <v>1067.5295347177548</v>
      </c>
      <c r="Q444" s="712">
        <f t="shared" si="119"/>
        <v>1048.4681445482297</v>
      </c>
      <c r="R444" s="712">
        <f t="shared" si="120"/>
        <v>1034.6924486852142</v>
      </c>
      <c r="S444" s="712">
        <f t="shared" si="121"/>
        <v>1026.3260254267309</v>
      </c>
      <c r="T444" s="712">
        <f t="shared" si="122"/>
        <v>1023.4430800871402</v>
      </c>
    </row>
    <row r="445" spans="2:20">
      <c r="B445" s="582">
        <v>371</v>
      </c>
      <c r="C445" s="712">
        <f t="shared" si="107"/>
        <v>5.3996327523938437</v>
      </c>
      <c r="D445" s="712">
        <f t="shared" si="108"/>
        <v>1543.2368744863847</v>
      </c>
      <c r="E445" s="712">
        <f t="shared" si="109"/>
        <v>999.35079600706388</v>
      </c>
      <c r="F445" s="712">
        <f t="shared" si="110"/>
        <v>618.21488439369284</v>
      </c>
      <c r="G445" s="712">
        <f t="shared" si="111"/>
        <v>411.55813515982391</v>
      </c>
      <c r="H445" s="719">
        <f t="shared" si="112"/>
        <v>306.23629678958298</v>
      </c>
      <c r="I445" s="712">
        <f t="shared" si="113"/>
        <v>305.45712054472892</v>
      </c>
      <c r="J445" s="712">
        <f t="shared" si="114"/>
        <v>304.90940290711836</v>
      </c>
      <c r="K445" s="712">
        <f t="shared" si="115"/>
        <v>304.58399684042809</v>
      </c>
      <c r="L445" s="712">
        <f t="shared" si="116"/>
        <v>304.47538242124824</v>
      </c>
      <c r="N445" s="582">
        <v>371</v>
      </c>
      <c r="O445" s="712">
        <f t="shared" si="117"/>
        <v>5.3996327523938437</v>
      </c>
      <c r="P445" s="712">
        <f t="shared" si="118"/>
        <v>1068.7610055939783</v>
      </c>
      <c r="Q445" s="712">
        <f t="shared" si="119"/>
        <v>1049.7409921858914</v>
      </c>
      <c r="R445" s="712">
        <f t="shared" si="120"/>
        <v>1035.9950552032772</v>
      </c>
      <c r="S445" s="712">
        <f t="shared" si="121"/>
        <v>1027.6465013208131</v>
      </c>
      <c r="T445" s="712">
        <f t="shared" si="122"/>
        <v>1024.7693727506323</v>
      </c>
    </row>
    <row r="446" spans="2:20">
      <c r="B446" s="582">
        <v>372</v>
      </c>
      <c r="C446" s="712">
        <f t="shared" si="107"/>
        <v>5.4141870185728029</v>
      </c>
      <c r="D446" s="712">
        <f t="shared" si="108"/>
        <v>1543.346041498264</v>
      </c>
      <c r="E446" s="712">
        <f t="shared" si="109"/>
        <v>1000.0847917903601</v>
      </c>
      <c r="F446" s="712">
        <f t="shared" si="110"/>
        <v>619.00177740846368</v>
      </c>
      <c r="G446" s="712">
        <f t="shared" si="111"/>
        <v>412.01515095714632</v>
      </c>
      <c r="H446" s="719">
        <f t="shared" si="112"/>
        <v>306.29510013066766</v>
      </c>
      <c r="I446" s="712">
        <f t="shared" si="113"/>
        <v>305.51285807406043</v>
      </c>
      <c r="J446" s="712">
        <f t="shared" si="114"/>
        <v>304.9629377393394</v>
      </c>
      <c r="K446" s="712">
        <f t="shared" si="115"/>
        <v>304.63620242031919</v>
      </c>
      <c r="L446" s="712">
        <f t="shared" si="116"/>
        <v>304.52713815729669</v>
      </c>
      <c r="N446" s="582">
        <v>372</v>
      </c>
      <c r="O446" s="712">
        <f t="shared" si="117"/>
        <v>5.4141870185728029</v>
      </c>
      <c r="P446" s="712">
        <f t="shared" si="118"/>
        <v>1069.9897697147007</v>
      </c>
      <c r="Q446" s="712">
        <f t="shared" si="119"/>
        <v>1051.0110421225181</v>
      </c>
      <c r="R446" s="712">
        <f t="shared" si="120"/>
        <v>1037.2947986107083</v>
      </c>
      <c r="S446" s="712">
        <f t="shared" si="121"/>
        <v>1028.9640748276286</v>
      </c>
      <c r="T446" s="712">
        <f t="shared" si="122"/>
        <v>1026.0927502416814</v>
      </c>
    </row>
    <row r="447" spans="2:20">
      <c r="B447" s="582">
        <v>373</v>
      </c>
      <c r="C447" s="712">
        <f t="shared" si="107"/>
        <v>5.4287412847517622</v>
      </c>
      <c r="D447" s="712">
        <f t="shared" si="108"/>
        <v>1543.4548125618542</v>
      </c>
      <c r="E447" s="712">
        <f t="shared" si="109"/>
        <v>1000.8162081886594</v>
      </c>
      <c r="F447" s="712">
        <f t="shared" si="110"/>
        <v>619.78694412803691</v>
      </c>
      <c r="G447" s="712">
        <f t="shared" si="111"/>
        <v>412.47185856567796</v>
      </c>
      <c r="H447" s="719">
        <f t="shared" si="112"/>
        <v>306.35410767963083</v>
      </c>
      <c r="I447" s="712">
        <f t="shared" si="113"/>
        <v>305.56880344996239</v>
      </c>
      <c r="J447" s="712">
        <f t="shared" si="114"/>
        <v>305.01668290573059</v>
      </c>
      <c r="K447" s="712">
        <f t="shared" si="115"/>
        <v>304.68861977050017</v>
      </c>
      <c r="L447" s="712">
        <f t="shared" si="116"/>
        <v>304.57910611013426</v>
      </c>
      <c r="N447" s="582">
        <v>373</v>
      </c>
      <c r="O447" s="712">
        <f t="shared" si="117"/>
        <v>5.4287412847517622</v>
      </c>
      <c r="P447" s="712">
        <f t="shared" si="118"/>
        <v>1071.2158330293323</v>
      </c>
      <c r="Q447" s="712">
        <f t="shared" si="119"/>
        <v>1052.2783005074168</v>
      </c>
      <c r="R447" s="712">
        <f t="shared" si="120"/>
        <v>1038.5916852005842</v>
      </c>
      <c r="S447" s="712">
        <f t="shared" si="121"/>
        <v>1030.2787523265836</v>
      </c>
      <c r="T447" s="712">
        <f t="shared" si="122"/>
        <v>1027.413218967795</v>
      </c>
    </row>
    <row r="448" spans="2:20">
      <c r="B448" s="582">
        <v>374</v>
      </c>
      <c r="C448" s="712">
        <f t="shared" si="107"/>
        <v>5.4432955509307215</v>
      </c>
      <c r="D448" s="712">
        <f t="shared" si="108"/>
        <v>1543.5631898602385</v>
      </c>
      <c r="E448" s="712">
        <f t="shared" si="109"/>
        <v>1001.5450588965571</v>
      </c>
      <c r="F448" s="712">
        <f t="shared" si="110"/>
        <v>620.57038710061158</v>
      </c>
      <c r="G448" s="712">
        <f t="shared" si="111"/>
        <v>412.92825390070948</v>
      </c>
      <c r="H448" s="719">
        <f t="shared" si="112"/>
        <v>306.41331912739412</v>
      </c>
      <c r="I448" s="712">
        <f t="shared" si="113"/>
        <v>305.62495639524036</v>
      </c>
      <c r="J448" s="712">
        <f t="shared" si="114"/>
        <v>305.07063815308504</v>
      </c>
      <c r="K448" s="712">
        <f t="shared" si="115"/>
        <v>304.7412486526606</v>
      </c>
      <c r="L448" s="712">
        <f t="shared" si="116"/>
        <v>304.63128604652496</v>
      </c>
      <c r="N448" s="582">
        <v>374</v>
      </c>
      <c r="O448" s="712">
        <f t="shared" si="117"/>
        <v>5.4432955509307215</v>
      </c>
      <c r="P448" s="712">
        <f t="shared" si="118"/>
        <v>1072.4392014742066</v>
      </c>
      <c r="Q448" s="712">
        <f t="shared" si="119"/>
        <v>1053.5427734763784</v>
      </c>
      <c r="R448" s="712">
        <f t="shared" si="120"/>
        <v>1039.8857212521491</v>
      </c>
      <c r="S448" s="712">
        <f t="shared" si="121"/>
        <v>1031.5905401830621</v>
      </c>
      <c r="T448" s="712">
        <f t="shared" si="122"/>
        <v>1028.730785322397</v>
      </c>
    </row>
    <row r="449" spans="2:20">
      <c r="B449" s="582">
        <v>375</v>
      </c>
      <c r="C449" s="712">
        <f t="shared" si="107"/>
        <v>5.4578498171096808</v>
      </c>
      <c r="D449" s="712">
        <f t="shared" si="108"/>
        <v>1543.6711755597096</v>
      </c>
      <c r="E449" s="712">
        <f t="shared" si="109"/>
        <v>1002.2713575064621</v>
      </c>
      <c r="F449" s="712">
        <f t="shared" si="110"/>
        <v>621.35210889474217</v>
      </c>
      <c r="G449" s="712">
        <f t="shared" si="111"/>
        <v>413.3843329244736</v>
      </c>
      <c r="H449" s="719">
        <f t="shared" si="112"/>
        <v>306.47273416336884</v>
      </c>
      <c r="I449" s="712">
        <f t="shared" si="113"/>
        <v>305.68131663079834</v>
      </c>
      <c r="J449" s="712">
        <f t="shared" si="114"/>
        <v>305.12480322600686</v>
      </c>
      <c r="K449" s="712">
        <f t="shared" si="115"/>
        <v>304.79408882612483</v>
      </c>
      <c r="L449" s="712">
        <f t="shared" si="116"/>
        <v>304.68367773080899</v>
      </c>
      <c r="N449" s="582">
        <v>375</v>
      </c>
      <c r="O449" s="712">
        <f t="shared" si="117"/>
        <v>5.4578498171096808</v>
      </c>
      <c r="P449" s="712">
        <f t="shared" si="118"/>
        <v>1073.6598809726088</v>
      </c>
      <c r="Q449" s="712">
        <f t="shared" si="119"/>
        <v>1054.8044671517077</v>
      </c>
      <c r="R449" s="712">
        <f t="shared" si="120"/>
        <v>1041.176913030846</v>
      </c>
      <c r="S449" s="712">
        <f t="shared" si="121"/>
        <v>1032.8994447484574</v>
      </c>
      <c r="T449" s="712">
        <f t="shared" si="122"/>
        <v>1030.045455684859</v>
      </c>
    </row>
    <row r="450" spans="2:20">
      <c r="B450" s="582">
        <v>376</v>
      </c>
      <c r="C450" s="712">
        <f t="shared" si="107"/>
        <v>5.4724040832886391</v>
      </c>
      <c r="D450" s="712">
        <f t="shared" si="108"/>
        <v>1543.778771809928</v>
      </c>
      <c r="E450" s="712">
        <f t="shared" si="109"/>
        <v>1002.9951175095352</v>
      </c>
      <c r="F450" s="712">
        <f t="shared" si="110"/>
        <v>622.1321120989063</v>
      </c>
      <c r="G450" s="712">
        <f t="shared" si="111"/>
        <v>413.84009164580658</v>
      </c>
      <c r="H450" s="719">
        <f t="shared" si="112"/>
        <v>306.53235247547792</v>
      </c>
      <c r="I450" s="712">
        <f t="shared" si="113"/>
        <v>305.73788387566384</v>
      </c>
      <c r="J450" s="712">
        <f t="shared" si="114"/>
        <v>305.17917786693744</v>
      </c>
      <c r="K450" s="712">
        <f t="shared" si="115"/>
        <v>304.84714004788026</v>
      </c>
      <c r="L450" s="712">
        <f t="shared" si="116"/>
        <v>304.73628092493095</v>
      </c>
      <c r="N450" s="582">
        <v>376</v>
      </c>
      <c r="O450" s="712">
        <f t="shared" si="117"/>
        <v>5.4724040832886391</v>
      </c>
      <c r="P450" s="712">
        <f t="shared" si="118"/>
        <v>1074.8778774348052</v>
      </c>
      <c r="Q450" s="712">
        <f t="shared" si="119"/>
        <v>1056.0633876422528</v>
      </c>
      <c r="R450" s="712">
        <f t="shared" si="120"/>
        <v>1042.4652667883461</v>
      </c>
      <c r="S450" s="712">
        <f t="shared" si="121"/>
        <v>1034.2054723602023</v>
      </c>
      <c r="T450" s="712">
        <f t="shared" si="122"/>
        <v>1031.3572364205306</v>
      </c>
    </row>
    <row r="451" spans="2:20">
      <c r="B451" s="582">
        <v>377</v>
      </c>
      <c r="C451" s="712">
        <f t="shared" si="107"/>
        <v>5.4869583494675984</v>
      </c>
      <c r="D451" s="712">
        <f t="shared" si="108"/>
        <v>1543.8859807440774</v>
      </c>
      <c r="E451" s="712">
        <f t="shared" si="109"/>
        <v>1003.7163522966171</v>
      </c>
      <c r="F451" s="712">
        <f t="shared" si="110"/>
        <v>622.9103993210781</v>
      </c>
      <c r="G451" s="712">
        <f t="shared" si="111"/>
        <v>414.29552611981114</v>
      </c>
      <c r="H451" s="719">
        <f t="shared" si="112"/>
        <v>306.59217375017812</v>
      </c>
      <c r="I451" s="712">
        <f t="shared" si="113"/>
        <v>305.79465784701233</v>
      </c>
      <c r="J451" s="712">
        <f t="shared" si="114"/>
        <v>305.23376181618289</v>
      </c>
      <c r="K451" s="712">
        <f t="shared" si="115"/>
        <v>304.90040207260523</v>
      </c>
      <c r="L451" s="712">
        <f t="shared" si="116"/>
        <v>304.78909538846841</v>
      </c>
      <c r="N451" s="582">
        <v>377</v>
      </c>
      <c r="O451" s="712">
        <f t="shared" si="117"/>
        <v>5.4869583494675984</v>
      </c>
      <c r="P451" s="712">
        <f t="shared" si="118"/>
        <v>1076.0931967580714</v>
      </c>
      <c r="Q451" s="712">
        <f t="shared" si="119"/>
        <v>1057.3195410434344</v>
      </c>
      <c r="R451" s="712">
        <f t="shared" si="120"/>
        <v>1043.7507887625798</v>
      </c>
      <c r="S451" s="712">
        <f t="shared" si="121"/>
        <v>1035.5086293418001</v>
      </c>
      <c r="T451" s="712">
        <f t="shared" si="122"/>
        <v>1032.6661338807703</v>
      </c>
    </row>
    <row r="452" spans="2:20">
      <c r="B452" s="582">
        <v>378</v>
      </c>
      <c r="C452" s="712">
        <f t="shared" si="107"/>
        <v>5.5015126156465577</v>
      </c>
      <c r="D452" s="712">
        <f t="shared" si="108"/>
        <v>1543.9928044790186</v>
      </c>
      <c r="E452" s="712">
        <f t="shared" si="109"/>
        <v>1004.4350751591461</v>
      </c>
      <c r="F452" s="712">
        <f t="shared" si="110"/>
        <v>623.6869731883088</v>
      </c>
      <c r="G452" s="712">
        <f t="shared" si="111"/>
        <v>414.75063244752033</v>
      </c>
      <c r="H452" s="719">
        <f t="shared" si="112"/>
        <v>306.65219767248158</v>
      </c>
      <c r="I452" s="712">
        <f t="shared" si="113"/>
        <v>305.8516382601922</v>
      </c>
      <c r="J452" s="712">
        <f t="shared" si="114"/>
        <v>305.28855481194012</v>
      </c>
      <c r="K452" s="712">
        <f t="shared" si="115"/>
        <v>304.95387465269687</v>
      </c>
      <c r="L452" s="712">
        <f t="shared" si="116"/>
        <v>304.84212087866001</v>
      </c>
      <c r="N452" s="582">
        <v>378</v>
      </c>
      <c r="O452" s="712">
        <f t="shared" si="117"/>
        <v>5.5015126156465577</v>
      </c>
      <c r="P452" s="712">
        <f t="shared" si="118"/>
        <v>1077.3058448267204</v>
      </c>
      <c r="Q452" s="712">
        <f t="shared" si="119"/>
        <v>1058.5729334372754</v>
      </c>
      <c r="R452" s="712">
        <f t="shared" si="120"/>
        <v>1045.0334851777664</v>
      </c>
      <c r="S452" s="712">
        <f t="shared" si="121"/>
        <v>1036.8089220028553</v>
      </c>
      <c r="T452" s="712">
        <f t="shared" si="122"/>
        <v>1033.9721544029767</v>
      </c>
    </row>
    <row r="453" spans="2:20">
      <c r="B453" s="582">
        <v>379</v>
      </c>
      <c r="C453" s="712">
        <f t="shared" si="107"/>
        <v>5.516066881825517</v>
      </c>
      <c r="D453" s="712">
        <f t="shared" si="108"/>
        <v>1544.099245115443</v>
      </c>
      <c r="E453" s="712">
        <f t="shared" si="109"/>
        <v>1005.1512992900684</v>
      </c>
      <c r="F453" s="712">
        <f t="shared" si="110"/>
        <v>624.46183634631348</v>
      </c>
      <c r="G453" s="712">
        <f t="shared" si="111"/>
        <v>415.20540677556289</v>
      </c>
      <c r="H453" s="719">
        <f t="shared" si="112"/>
        <v>306.71242392597759</v>
      </c>
      <c r="I453" s="712">
        <f t="shared" si="113"/>
        <v>305.90882482874844</v>
      </c>
      <c r="J453" s="712">
        <f t="shared" si="114"/>
        <v>305.34355659032354</v>
      </c>
      <c r="K453" s="712">
        <f t="shared" si="115"/>
        <v>305.00755753829867</v>
      </c>
      <c r="L453" s="712">
        <f t="shared" si="116"/>
        <v>304.89535715043331</v>
      </c>
      <c r="N453" s="582">
        <v>379</v>
      </c>
      <c r="O453" s="712">
        <f t="shared" si="117"/>
        <v>5.516066881825517</v>
      </c>
      <c r="P453" s="712">
        <f t="shared" si="118"/>
        <v>1078.5158275121323</v>
      </c>
      <c r="Q453" s="712">
        <f t="shared" si="119"/>
        <v>1059.8235708924308</v>
      </c>
      <c r="R453" s="712">
        <f t="shared" si="120"/>
        <v>1046.3133622444448</v>
      </c>
      <c r="S453" s="712">
        <f t="shared" si="121"/>
        <v>1038.1063566391033</v>
      </c>
      <c r="T453" s="712">
        <f t="shared" si="122"/>
        <v>1035.2753043106186</v>
      </c>
    </row>
    <row r="454" spans="2:20">
      <c r="B454" s="582">
        <v>380</v>
      </c>
      <c r="C454" s="712">
        <f t="shared" si="107"/>
        <v>5.5306211480044762</v>
      </c>
      <c r="D454" s="712">
        <f t="shared" si="108"/>
        <v>1544.2053047380225</v>
      </c>
      <c r="E454" s="712">
        <f t="shared" si="109"/>
        <v>1005.865037784737</v>
      </c>
      <c r="F454" s="712">
        <f t="shared" si="110"/>
        <v>625.2349914590643</v>
      </c>
      <c r="G454" s="712">
        <f t="shared" si="111"/>
        <v>415.6598452958296</v>
      </c>
      <c r="H454" s="719">
        <f t="shared" si="112"/>
        <v>306.77285219285369</v>
      </c>
      <c r="I454" s="712">
        <f t="shared" si="113"/>
        <v>305.96621726444744</v>
      </c>
      <c r="J454" s="712">
        <f t="shared" si="114"/>
        <v>305.39876688539084</v>
      </c>
      <c r="K454" s="712">
        <f t="shared" si="115"/>
        <v>305.06145047732781</v>
      </c>
      <c r="L454" s="712">
        <f t="shared" si="116"/>
        <v>304.94880395643293</v>
      </c>
      <c r="N454" s="582">
        <v>380</v>
      </c>
      <c r="O454" s="712">
        <f t="shared" si="117"/>
        <v>5.5306211480044762</v>
      </c>
      <c r="P454" s="712">
        <f t="shared" si="118"/>
        <v>1079.7231506727815</v>
      </c>
      <c r="Q454" s="712">
        <f t="shared" si="119"/>
        <v>1061.0714594642168</v>
      </c>
      <c r="R454" s="712">
        <f t="shared" si="120"/>
        <v>1047.5904261595026</v>
      </c>
      <c r="S454" s="712">
        <f t="shared" si="121"/>
        <v>1039.4009395324424</v>
      </c>
      <c r="T454" s="712">
        <f t="shared" si="122"/>
        <v>1036.5755899132662</v>
      </c>
    </row>
    <row r="455" spans="2:20">
      <c r="B455" s="582">
        <v>381</v>
      </c>
      <c r="C455" s="712">
        <f t="shared" si="107"/>
        <v>5.5451754141834355</v>
      </c>
      <c r="D455" s="712">
        <f t="shared" si="108"/>
        <v>1544.3109854155589</v>
      </c>
      <c r="E455" s="712">
        <f t="shared" si="109"/>
        <v>1006.5763036418019</v>
      </c>
      <c r="F455" s="712">
        <f t="shared" si="110"/>
        <v>626.00644120838956</v>
      </c>
      <c r="G455" s="712">
        <f t="shared" si="111"/>
        <v>416.11394424514117</v>
      </c>
      <c r="H455" s="719">
        <f t="shared" si="112"/>
        <v>306.83348215391709</v>
      </c>
      <c r="I455" s="712">
        <f t="shared" si="113"/>
        <v>306.02381527730074</v>
      </c>
      <c r="J455" s="712">
        <f t="shared" si="114"/>
        <v>305.45418542916934</v>
      </c>
      <c r="K455" s="712">
        <f t="shared" si="115"/>
        <v>305.11555321550236</v>
      </c>
      <c r="L455" s="712">
        <f t="shared" si="116"/>
        <v>305.00246104704775</v>
      </c>
      <c r="N455" s="582">
        <v>381</v>
      </c>
      <c r="O455" s="712">
        <f t="shared" si="117"/>
        <v>5.5451754141834355</v>
      </c>
      <c r="P455" s="712">
        <f t="shared" si="118"/>
        <v>1080.9278201542654</v>
      </c>
      <c r="Q455" s="712">
        <f t="shared" si="119"/>
        <v>1062.31660519464</v>
      </c>
      <c r="R455" s="712">
        <f t="shared" si="120"/>
        <v>1048.8646831062076</v>
      </c>
      <c r="S455" s="712">
        <f t="shared" si="121"/>
        <v>1040.6926769509628</v>
      </c>
      <c r="T455" s="712">
        <f t="shared" si="122"/>
        <v>1037.8730175066212</v>
      </c>
    </row>
    <row r="456" spans="2:20">
      <c r="B456" s="582">
        <v>382</v>
      </c>
      <c r="C456" s="712">
        <f t="shared" si="107"/>
        <v>5.5597296803623948</v>
      </c>
      <c r="D456" s="712">
        <f t="shared" si="108"/>
        <v>1544.4162892011323</v>
      </c>
      <c r="E456" s="712">
        <f t="shared" si="109"/>
        <v>1007.2851097640921</v>
      </c>
      <c r="F456" s="712">
        <f t="shared" si="110"/>
        <v>626.77618829357914</v>
      </c>
      <c r="G456" s="712">
        <f t="shared" si="111"/>
        <v>416.56769990491716</v>
      </c>
      <c r="H456" s="719">
        <f t="shared" si="112"/>
        <v>306.89431348861552</v>
      </c>
      <c r="I456" s="712">
        <f t="shared" si="113"/>
        <v>306.08161857558878</v>
      </c>
      <c r="J456" s="712">
        <f t="shared" si="114"/>
        <v>305.50981195168151</v>
      </c>
      <c r="K456" s="712">
        <f t="shared" si="115"/>
        <v>305.16986549636829</v>
      </c>
      <c r="L456" s="712">
        <f t="shared" si="116"/>
        <v>305.05632817043852</v>
      </c>
      <c r="N456" s="582">
        <v>382</v>
      </c>
      <c r="O456" s="712">
        <f t="shared" si="117"/>
        <v>5.5597296803623948</v>
      </c>
      <c r="P456" s="712">
        <f t="shared" si="118"/>
        <v>1082.1298417893336</v>
      </c>
      <c r="Q456" s="712">
        <f t="shared" si="119"/>
        <v>1063.5590141124271</v>
      </c>
      <c r="R456" s="712">
        <f t="shared" si="120"/>
        <v>1050.136139254236</v>
      </c>
      <c r="S456" s="712">
        <f t="shared" si="121"/>
        <v>1041.9815751489782</v>
      </c>
      <c r="T456" s="712">
        <f t="shared" si="122"/>
        <v>1039.1675933725473</v>
      </c>
    </row>
    <row r="457" spans="2:20">
      <c r="B457" s="582">
        <v>383</v>
      </c>
      <c r="C457" s="712">
        <f t="shared" si="107"/>
        <v>5.5742839465413532</v>
      </c>
      <c r="D457" s="712">
        <f t="shared" si="108"/>
        <v>1544.5212181322468</v>
      </c>
      <c r="E457" s="712">
        <f t="shared" si="109"/>
        <v>1007.9914689594866</v>
      </c>
      <c r="F457" s="712">
        <f t="shared" si="110"/>
        <v>627.54423543099654</v>
      </c>
      <c r="G457" s="712">
        <f t="shared" si="111"/>
        <v>417.02110860084639</v>
      </c>
      <c r="H457" s="719">
        <f t="shared" si="112"/>
        <v>306.95534587505836</v>
      </c>
      <c r="I457" s="712">
        <f t="shared" si="113"/>
        <v>306.13962686588445</v>
      </c>
      <c r="J457" s="712">
        <f t="shared" si="114"/>
        <v>305.56564618097082</v>
      </c>
      <c r="K457" s="712">
        <f t="shared" si="115"/>
        <v>305.22438706132635</v>
      </c>
      <c r="L457" s="712">
        <f t="shared" si="116"/>
        <v>305.11040507256502</v>
      </c>
      <c r="N457" s="582">
        <v>383</v>
      </c>
      <c r="O457" s="712">
        <f t="shared" si="117"/>
        <v>5.5742839465413532</v>
      </c>
      <c r="P457" s="712">
        <f t="shared" si="118"/>
        <v>1083.3292213979148</v>
      </c>
      <c r="Q457" s="712">
        <f t="shared" si="119"/>
        <v>1064.7986922330529</v>
      </c>
      <c r="R457" s="712">
        <f t="shared" si="120"/>
        <v>1051.4048007597039</v>
      </c>
      <c r="S457" s="712">
        <f t="shared" si="121"/>
        <v>1043.2676403670544</v>
      </c>
      <c r="T457" s="712">
        <f t="shared" si="122"/>
        <v>1040.4593237791012</v>
      </c>
    </row>
    <row r="458" spans="2:20">
      <c r="B458" s="582">
        <v>384</v>
      </c>
      <c r="C458" s="712">
        <f t="shared" si="107"/>
        <v>5.5888382127203124</v>
      </c>
      <c r="D458" s="712">
        <f t="shared" si="108"/>
        <v>1544.6257742309751</v>
      </c>
      <c r="E458" s="712">
        <f t="shared" si="109"/>
        <v>1008.6953939417788</v>
      </c>
      <c r="F458" s="712">
        <f t="shared" si="110"/>
        <v>628.31058535369539</v>
      </c>
      <c r="G458" s="712">
        <f t="shared" si="111"/>
        <v>417.4741667025587</v>
      </c>
      <c r="H458" s="719">
        <f t="shared" si="112"/>
        <v>307.0165789900372</v>
      </c>
      <c r="I458" s="712">
        <f t="shared" si="113"/>
        <v>306.19783985307669</v>
      </c>
      <c r="J458" s="712">
        <f t="shared" si="114"/>
        <v>305.62168784312689</v>
      </c>
      <c r="K458" s="712">
        <f t="shared" si="115"/>
        <v>305.27911764965847</v>
      </c>
      <c r="L458" s="712">
        <f t="shared" si="116"/>
        <v>305.16469149721308</v>
      </c>
      <c r="N458" s="582">
        <v>384</v>
      </c>
      <c r="O458" s="712">
        <f t="shared" si="117"/>
        <v>5.5888382127203124</v>
      </c>
      <c r="P458" s="712">
        <f t="shared" si="118"/>
        <v>1084.5259647871453</v>
      </c>
      <c r="Q458" s="712">
        <f t="shared" si="119"/>
        <v>1066.0356455587712</v>
      </c>
      <c r="R458" s="712">
        <f t="shared" si="120"/>
        <v>1052.6706737651955</v>
      </c>
      <c r="S458" s="712">
        <f t="shared" si="121"/>
        <v>1044.5508788320415</v>
      </c>
      <c r="T458" s="712">
        <f t="shared" si="122"/>
        <v>1041.7482149805617</v>
      </c>
    </row>
    <row r="459" spans="2:20">
      <c r="B459" s="582">
        <v>385</v>
      </c>
      <c r="C459" s="712">
        <f t="shared" ref="C459:C522" si="123">$C$73*B459</f>
        <v>5.6033924788992717</v>
      </c>
      <c r="D459" s="712">
        <f t="shared" ref="D459:D522" si="124">(1-2*FoAb-2*FoAb*BiCombAb)*D458+2*FoAb*E458+2*FoAb*BiCombAb*Tcomb</f>
        <v>1544.7299595041022</v>
      </c>
      <c r="E459" s="712">
        <f t="shared" ref="E459:E522" si="125">FoAb*D458+(1-2*FoAb)*E458+FoAb*F458</f>
        <v>1009.3968973315298</v>
      </c>
      <c r="F459" s="712">
        <f t="shared" ref="F459:F522" si="126">FoAb*E458+(1-2*FoAb)*F458+FoAb*G458</f>
        <v>629.0752408110435</v>
      </c>
      <c r="G459" s="712">
        <f t="shared" ref="G459:G522" si="127">FoAb*F458+(1-2*FoAb)*G458+FoAb*H458</f>
        <v>417.9268706232977</v>
      </c>
      <c r="H459" s="719">
        <f t="shared" ref="H459:H522" si="128">_FoN1*G458+(1-_FoN1-_FoN2)*H458+_FoN2*I458</f>
        <v>307.07801250904623</v>
      </c>
      <c r="I459" s="712">
        <f t="shared" ref="I459:I522" si="129">FoCase*H458+(1-2*FoCase)*I458+FoCase*J458</f>
        <v>306.25625724039372</v>
      </c>
      <c r="J459" s="712">
        <f t="shared" ref="J459:J522" si="130">FoCase*I458+(1-2*FoCase)*J458+FoCase*K458</f>
        <v>305.67793666231091</v>
      </c>
      <c r="K459" s="712">
        <f t="shared" ref="K459:K522" si="131">FoCase*J458+(1-2*FoCase)*K458+FoCase*L458</f>
        <v>305.33405699855444</v>
      </c>
      <c r="L459" s="712">
        <f t="shared" ref="L459:L522" si="132">(1-2*FoCase-2*FoCase*BiAtmCase)*L458+2*FoCase*K458+2*FoCase*BiAtmCase*Tatm</f>
        <v>305.21918718602143</v>
      </c>
      <c r="N459" s="582">
        <v>385</v>
      </c>
      <c r="O459" s="712">
        <f t="shared" ref="O459:O522" si="133">$O$73*N459</f>
        <v>5.6033924788992717</v>
      </c>
      <c r="P459" s="712">
        <f t="shared" ref="P459:P522" si="134">(1-2*FoCase-2*FoCase*BiCombCase)*P458+2*FoCase*Q458+2*FoCase*BiCombCase*Tcomb</f>
        <v>1085.7200777513983</v>
      </c>
      <c r="Q459" s="712">
        <f t="shared" ref="Q459:Q522" si="135">FoCase*P458+(1-2*FoCase)*Q458+FoCase*R458</f>
        <v>1067.2698800786422</v>
      </c>
      <c r="R459" s="712">
        <f t="shared" ref="R459:R522" si="136">FoCase*Q458+(1-2*FoCase)*R458+FoCase*S458</f>
        <v>1053.9337643997944</v>
      </c>
      <c r="S459" s="712">
        <f t="shared" ref="S459:S522" si="137">FoCase*R458+(1-2*FoCase)*S458+FoCase*T458</f>
        <v>1045.8312967571023</v>
      </c>
      <c r="T459" s="712">
        <f t="shared" ref="T459:T522" si="138">(1-2*FoCase-2*FoCase*BiAtmCase)*T458+2*FoCase*S458+2*FoCase*BiAtmCase*Tatm</f>
        <v>1043.0342732174618</v>
      </c>
    </row>
    <row r="460" spans="2:20">
      <c r="B460" s="582">
        <v>386</v>
      </c>
      <c r="C460" s="712">
        <f t="shared" si="123"/>
        <v>5.617946745078231</v>
      </c>
      <c r="D460" s="712">
        <f t="shared" si="124"/>
        <v>1544.8337759432668</v>
      </c>
      <c r="E460" s="712">
        <f t="shared" si="125"/>
        <v>1010.0959916569147</v>
      </c>
      <c r="F460" s="712">
        <f t="shared" si="126"/>
        <v>629.83820456835167</v>
      </c>
      <c r="G460" s="712">
        <f t="shared" si="127"/>
        <v>418.37921681959534</v>
      </c>
      <c r="H460" s="719">
        <f t="shared" si="128"/>
        <v>307.13964610630279</v>
      </c>
      <c r="I460" s="712">
        <f t="shared" si="129"/>
        <v>306.31487872942591</v>
      </c>
      <c r="J460" s="712">
        <f t="shared" si="130"/>
        <v>305.7343923607807</v>
      </c>
      <c r="K460" s="712">
        <f t="shared" si="131"/>
        <v>305.38920484313792</v>
      </c>
      <c r="L460" s="712">
        <f t="shared" si="132"/>
        <v>305.27389187850804</v>
      </c>
      <c r="N460" s="582">
        <v>386</v>
      </c>
      <c r="O460" s="712">
        <f t="shared" si="133"/>
        <v>5.617946745078231</v>
      </c>
      <c r="P460" s="712">
        <f t="shared" si="134"/>
        <v>1086.9115660723105</v>
      </c>
      <c r="Q460" s="712">
        <f t="shared" si="135"/>
        <v>1068.5014017685623</v>
      </c>
      <c r="R460" s="712">
        <f t="shared" si="136"/>
        <v>1055.1940787791127</v>
      </c>
      <c r="S460" s="712">
        <f t="shared" si="137"/>
        <v>1047.1089003417439</v>
      </c>
      <c r="T460" s="712">
        <f t="shared" si="138"/>
        <v>1044.3175047166169</v>
      </c>
    </row>
    <row r="461" spans="2:20">
      <c r="B461" s="582">
        <v>387</v>
      </c>
      <c r="C461" s="712">
        <f t="shared" si="123"/>
        <v>5.6325010112571903</v>
      </c>
      <c r="D461" s="712">
        <f t="shared" si="124"/>
        <v>1544.937225525101</v>
      </c>
      <c r="E461" s="712">
        <f t="shared" si="125"/>
        <v>1010.7926893545593</v>
      </c>
      <c r="F461" s="712">
        <f t="shared" si="126"/>
        <v>630.59947940650852</v>
      </c>
      <c r="G461" s="712">
        <f t="shared" si="127"/>
        <v>418.83120179094726</v>
      </c>
      <c r="H461" s="719">
        <f t="shared" si="128"/>
        <v>307.20147945476737</v>
      </c>
      <c r="I461" s="712">
        <f t="shared" si="129"/>
        <v>306.37370402014892</v>
      </c>
      <c r="J461" s="712">
        <f t="shared" si="130"/>
        <v>305.79105465891513</v>
      </c>
      <c r="K461" s="712">
        <f t="shared" si="131"/>
        <v>305.44456091649249</v>
      </c>
      <c r="L461" s="712">
        <f t="shared" si="132"/>
        <v>305.32880531209707</v>
      </c>
      <c r="N461" s="582">
        <v>387</v>
      </c>
      <c r="O461" s="712">
        <f t="shared" si="133"/>
        <v>5.6325010112571903</v>
      </c>
      <c r="P461" s="712">
        <f t="shared" si="134"/>
        <v>1088.1004355188102</v>
      </c>
      <c r="Q461" s="712">
        <f t="shared" si="135"/>
        <v>1069.730216591294</v>
      </c>
      <c r="R461" s="712">
        <f t="shared" si="136"/>
        <v>1056.4516230053193</v>
      </c>
      <c r="S461" s="712">
        <f t="shared" si="137"/>
        <v>1048.3836957718463</v>
      </c>
      <c r="T461" s="712">
        <f t="shared" si="138"/>
        <v>1045.5979156911569</v>
      </c>
    </row>
    <row r="462" spans="2:20">
      <c r="B462" s="582">
        <v>388</v>
      </c>
      <c r="C462" s="712">
        <f t="shared" si="123"/>
        <v>5.6470552774361495</v>
      </c>
      <c r="D462" s="712">
        <f t="shared" si="124"/>
        <v>1545.0403102113698</v>
      </c>
      <c r="E462" s="712">
        <f t="shared" si="125"/>
        <v>1011.4870027703682</v>
      </c>
      <c r="F462" s="712">
        <f t="shared" si="126"/>
        <v>631.35906812162068</v>
      </c>
      <c r="G462" s="712">
        <f t="shared" si="127"/>
        <v>419.2828220794903</v>
      </c>
      <c r="H462" s="719">
        <f t="shared" si="128"/>
        <v>307.26351222616381</v>
      </c>
      <c r="I462" s="712">
        <f t="shared" si="129"/>
        <v>306.43273281094616</v>
      </c>
      <c r="J462" s="712">
        <f t="shared" si="130"/>
        <v>305.8479232752394</v>
      </c>
      <c r="K462" s="712">
        <f t="shared" si="131"/>
        <v>305.50012494968769</v>
      </c>
      <c r="L462" s="712">
        <f t="shared" si="132"/>
        <v>305.38392722214451</v>
      </c>
      <c r="N462" s="582">
        <v>388</v>
      </c>
      <c r="O462" s="712">
        <f t="shared" si="133"/>
        <v>5.6470552774361495</v>
      </c>
      <c r="P462" s="712">
        <f t="shared" si="134"/>
        <v>1089.2866918471468</v>
      </c>
      <c r="Q462" s="712">
        <f t="shared" si="135"/>
        <v>1070.9563304964925</v>
      </c>
      <c r="R462" s="712">
        <f t="shared" si="136"/>
        <v>1057.7064031671719</v>
      </c>
      <c r="S462" s="712">
        <f t="shared" si="137"/>
        <v>1049.6556892196934</v>
      </c>
      <c r="T462" s="712">
        <f t="shared" si="138"/>
        <v>1046.8755123405547</v>
      </c>
    </row>
    <row r="463" spans="2:20">
      <c r="B463" s="582">
        <v>389</v>
      </c>
      <c r="C463" s="712">
        <f t="shared" si="123"/>
        <v>5.6616095436151088</v>
      </c>
      <c r="D463" s="712">
        <f t="shared" si="124"/>
        <v>1545.143031949108</v>
      </c>
      <c r="E463" s="712">
        <f t="shared" si="125"/>
        <v>1012.1789441603449</v>
      </c>
      <c r="F463" s="712">
        <f t="shared" si="126"/>
        <v>632.11697352465876</v>
      </c>
      <c r="G463" s="712">
        <f t="shared" si="127"/>
        <v>419.73407426968072</v>
      </c>
      <c r="H463" s="719">
        <f t="shared" si="128"/>
        <v>307.32574409099897</v>
      </c>
      <c r="I463" s="712">
        <f t="shared" si="129"/>
        <v>306.49196479863144</v>
      </c>
      <c r="J463" s="712">
        <f t="shared" si="130"/>
        <v>305.90499792644914</v>
      </c>
      <c r="K463" s="712">
        <f t="shared" si="131"/>
        <v>305.55589667180436</v>
      </c>
      <c r="L463" s="712">
        <f t="shared" si="132"/>
        <v>305.43925734196461</v>
      </c>
      <c r="N463" s="582">
        <v>389</v>
      </c>
      <c r="O463" s="712">
        <f t="shared" si="133"/>
        <v>5.6616095436151088</v>
      </c>
      <c r="P463" s="712">
        <f t="shared" si="134"/>
        <v>1090.4703408009163</v>
      </c>
      <c r="Q463" s="712">
        <f t="shared" si="135"/>
        <v>1072.1797494207362</v>
      </c>
      <c r="R463" s="712">
        <f t="shared" si="136"/>
        <v>1058.9584253400444</v>
      </c>
      <c r="S463" s="712">
        <f t="shared" si="137"/>
        <v>1050.9248868440022</v>
      </c>
      <c r="T463" s="712">
        <f t="shared" si="138"/>
        <v>1048.150300850657</v>
      </c>
    </row>
    <row r="464" spans="2:20">
      <c r="B464" s="582">
        <v>390</v>
      </c>
      <c r="C464" s="712">
        <f t="shared" si="123"/>
        <v>5.6761638097940672</v>
      </c>
      <c r="D464" s="712">
        <f t="shared" si="124"/>
        <v>1545.2453926707558</v>
      </c>
      <c r="E464" s="712">
        <f t="shared" si="125"/>
        <v>1012.8685256914032</v>
      </c>
      <c r="F464" s="712">
        <f t="shared" si="126"/>
        <v>632.8731984411088</v>
      </c>
      <c r="G464" s="712">
        <f t="shared" si="127"/>
        <v>420.18495498797387</v>
      </c>
      <c r="H464" s="719">
        <f t="shared" si="128"/>
        <v>307.38817471858255</v>
      </c>
      <c r="I464" s="712">
        <f t="shared" si="129"/>
        <v>306.55139967847145</v>
      </c>
      <c r="J464" s="712">
        <f t="shared" si="130"/>
        <v>305.9622783274346</v>
      </c>
      <c r="K464" s="712">
        <f t="shared" si="131"/>
        <v>305.61187580996034</v>
      </c>
      <c r="L464" s="712">
        <f t="shared" si="132"/>
        <v>305.49479540285569</v>
      </c>
      <c r="N464" s="582">
        <v>390</v>
      </c>
      <c r="O464" s="712">
        <f t="shared" si="133"/>
        <v>5.6761638097940672</v>
      </c>
      <c r="P464" s="712">
        <f t="shared" si="134"/>
        <v>1091.6513881110918</v>
      </c>
      <c r="Q464" s="712">
        <f t="shared" si="135"/>
        <v>1073.4004792875551</v>
      </c>
      <c r="R464" s="712">
        <f t="shared" si="136"/>
        <v>1060.2076955859579</v>
      </c>
      <c r="S464" s="712">
        <f t="shared" si="137"/>
        <v>1052.1912947899536</v>
      </c>
      <c r="T464" s="712">
        <f t="shared" si="138"/>
        <v>1049.4222873937138</v>
      </c>
    </row>
    <row r="465" spans="2:20">
      <c r="B465" s="582">
        <v>391</v>
      </c>
      <c r="C465" s="712">
        <f t="shared" si="123"/>
        <v>5.6907180759730265</v>
      </c>
      <c r="D465" s="712">
        <f t="shared" si="124"/>
        <v>1545.347394294294</v>
      </c>
      <c r="E465" s="712">
        <f t="shared" si="125"/>
        <v>1013.5557594421706</v>
      </c>
      <c r="F465" s="712">
        <f t="shared" si="126"/>
        <v>633.62774571062914</v>
      </c>
      <c r="G465" s="712">
        <f t="shared" si="127"/>
        <v>420.63546090250566</v>
      </c>
      <c r="H465" s="719">
        <f t="shared" si="128"/>
        <v>307.45080377704653</v>
      </c>
      <c r="I465" s="712">
        <f t="shared" si="129"/>
        <v>306.61103714420761</v>
      </c>
      <c r="J465" s="712">
        <f t="shared" si="130"/>
        <v>306.01976419130517</v>
      </c>
      <c r="K465" s="712">
        <f t="shared" si="131"/>
        <v>305.66806208933565</v>
      </c>
      <c r="L465" s="712">
        <f t="shared" si="132"/>
        <v>305.55054113412558</v>
      </c>
      <c r="N465" s="582">
        <v>391</v>
      </c>
      <c r="O465" s="712">
        <f t="shared" si="133"/>
        <v>5.6907180759730265</v>
      </c>
      <c r="P465" s="712">
        <f t="shared" si="134"/>
        <v>1092.8298394960484</v>
      </c>
      <c r="Q465" s="712">
        <f t="shared" si="135"/>
        <v>1074.6185260074587</v>
      </c>
      <c r="R465" s="712">
        <f t="shared" si="136"/>
        <v>1061.4542199536086</v>
      </c>
      <c r="S465" s="712">
        <f t="shared" si="137"/>
        <v>1053.4549191892206</v>
      </c>
      <c r="T465" s="712">
        <f t="shared" si="138"/>
        <v>1050.6914781284092</v>
      </c>
    </row>
    <row r="466" spans="2:20">
      <c r="B466" s="582">
        <v>392</v>
      </c>
      <c r="C466" s="712">
        <f t="shared" si="123"/>
        <v>5.7052723421519858</v>
      </c>
      <c r="D466" s="712">
        <f t="shared" si="124"/>
        <v>1545.4490387233766</v>
      </c>
      <c r="E466" s="712">
        <f t="shared" si="125"/>
        <v>1014.2406574037832</v>
      </c>
      <c r="F466" s="712">
        <f t="shared" si="126"/>
        <v>634.3806181867119</v>
      </c>
      <c r="G466" s="712">
        <f t="shared" si="127"/>
        <v>421.08558872277519</v>
      </c>
      <c r="H466" s="719">
        <f t="shared" si="128"/>
        <v>307.51363093336442</v>
      </c>
      <c r="I466" s="712">
        <f t="shared" si="129"/>
        <v>306.67087688807845</v>
      </c>
      <c r="J466" s="712">
        <f t="shared" si="130"/>
        <v>306.07745522941286</v>
      </c>
      <c r="K466" s="712">
        <f t="shared" si="131"/>
        <v>305.72445523319766</v>
      </c>
      <c r="L466" s="712">
        <f t="shared" si="132"/>
        <v>305.60649426311738</v>
      </c>
      <c r="N466" s="582">
        <v>392</v>
      </c>
      <c r="O466" s="712">
        <f t="shared" si="133"/>
        <v>5.7052723421519858</v>
      </c>
      <c r="P466" s="712">
        <f t="shared" si="134"/>
        <v>1094.0057006615928</v>
      </c>
      <c r="Q466" s="712">
        <f t="shared" si="135"/>
        <v>1075.8338954779667</v>
      </c>
      <c r="R466" s="712">
        <f t="shared" si="136"/>
        <v>1062.6980044783977</v>
      </c>
      <c r="S466" s="712">
        <f t="shared" si="137"/>
        <v>1054.7157661599995</v>
      </c>
      <c r="T466" s="712">
        <f t="shared" si="138"/>
        <v>1051.9578791998902</v>
      </c>
    </row>
    <row r="467" spans="2:20">
      <c r="B467" s="582">
        <v>393</v>
      </c>
      <c r="C467" s="712">
        <f t="shared" si="123"/>
        <v>5.719826608330945</v>
      </c>
      <c r="D467" s="712">
        <f t="shared" si="124"/>
        <v>1545.5503278474619</v>
      </c>
      <c r="E467" s="712">
        <f t="shared" si="125"/>
        <v>1014.9232314806726</v>
      </c>
      <c r="F467" s="712">
        <f t="shared" si="126"/>
        <v>635.13181873635051</v>
      </c>
      <c r="G467" s="712">
        <f t="shared" si="127"/>
        <v>421.53533519932859</v>
      </c>
      <c r="H467" s="719">
        <f t="shared" si="128"/>
        <v>307.57665585337065</v>
      </c>
      <c r="I467" s="712">
        <f t="shared" si="129"/>
        <v>306.73091860084105</v>
      </c>
      <c r="J467" s="712">
        <f t="shared" si="130"/>
        <v>306.13535115137643</v>
      </c>
      <c r="K467" s="712">
        <f t="shared" si="131"/>
        <v>305.78105496292585</v>
      </c>
      <c r="L467" s="712">
        <f t="shared" si="132"/>
        <v>305.66265451523452</v>
      </c>
      <c r="N467" s="582">
        <v>393</v>
      </c>
      <c r="O467" s="712">
        <f t="shared" si="133"/>
        <v>5.719826608330945</v>
      </c>
      <c r="P467" s="712">
        <f t="shared" si="134"/>
        <v>1095.1789773009907</v>
      </c>
      <c r="Q467" s="712">
        <f t="shared" si="135"/>
        <v>1077.0465935836348</v>
      </c>
      <c r="R467" s="712">
        <f t="shared" si="136"/>
        <v>1063.9390551824611</v>
      </c>
      <c r="S467" s="712">
        <f t="shared" si="137"/>
        <v>1055.9738418070385</v>
      </c>
      <c r="T467" s="712">
        <f t="shared" si="138"/>
        <v>1053.221496739797</v>
      </c>
    </row>
    <row r="468" spans="2:20">
      <c r="B468" s="582">
        <v>394</v>
      </c>
      <c r="C468" s="712">
        <f t="shared" si="123"/>
        <v>5.7343808745099043</v>
      </c>
      <c r="D468" s="712">
        <f t="shared" si="124"/>
        <v>1545.6512635419438</v>
      </c>
      <c r="E468" s="712">
        <f t="shared" si="125"/>
        <v>1015.6034934913449</v>
      </c>
      <c r="F468" s="712">
        <f t="shared" si="126"/>
        <v>635.88135023971199</v>
      </c>
      <c r="G468" s="712">
        <f t="shared" si="127"/>
        <v>421.98469712344485</v>
      </c>
      <c r="H468" s="719">
        <f t="shared" si="128"/>
        <v>307.63987820177954</v>
      </c>
      <c r="I468" s="712">
        <f t="shared" si="129"/>
        <v>306.79116197179297</v>
      </c>
      <c r="J468" s="712">
        <f t="shared" si="130"/>
        <v>306.19345166510448</v>
      </c>
      <c r="K468" s="712">
        <f t="shared" si="131"/>
        <v>305.83786099803649</v>
      </c>
      <c r="L468" s="712">
        <f t="shared" si="132"/>
        <v>305.71902161396599</v>
      </c>
      <c r="N468" s="582">
        <v>394</v>
      </c>
      <c r="O468" s="712">
        <f t="shared" si="133"/>
        <v>5.7343808745099043</v>
      </c>
      <c r="P468" s="712">
        <f t="shared" si="134"/>
        <v>1096.3496750949939</v>
      </c>
      <c r="Q468" s="712">
        <f t="shared" si="135"/>
        <v>1078.2566261960851</v>
      </c>
      <c r="R468" s="712">
        <f t="shared" si="136"/>
        <v>1065.177378074698</v>
      </c>
      <c r="S468" s="712">
        <f t="shared" si="137"/>
        <v>1057.2291522216681</v>
      </c>
      <c r="T468" s="712">
        <f t="shared" si="138"/>
        <v>1054.4823368662924</v>
      </c>
    </row>
    <row r="469" spans="2:20">
      <c r="B469" s="582">
        <v>395</v>
      </c>
      <c r="C469" s="712">
        <f t="shared" si="123"/>
        <v>5.7489351406888636</v>
      </c>
      <c r="D469" s="712">
        <f t="shared" si="124"/>
        <v>1545.7518476682801</v>
      </c>
      <c r="E469" s="712">
        <f t="shared" si="125"/>
        <v>1016.2814551691519</v>
      </c>
      <c r="F469" s="712">
        <f t="shared" si="126"/>
        <v>636.62921558981407</v>
      </c>
      <c r="G469" s="712">
        <f t="shared" si="127"/>
        <v>422.43367132682255</v>
      </c>
      <c r="H469" s="719">
        <f t="shared" si="128"/>
        <v>307.70329764220395</v>
      </c>
      <c r="I469" s="712">
        <f t="shared" si="129"/>
        <v>306.85160668879365</v>
      </c>
      <c r="J469" s="712">
        <f t="shared" si="130"/>
        <v>306.2517564768192</v>
      </c>
      <c r="K469" s="712">
        <f t="shared" si="131"/>
        <v>305.89487305620747</v>
      </c>
      <c r="L469" s="712">
        <f t="shared" si="132"/>
        <v>305.77559528091126</v>
      </c>
      <c r="N469" s="582">
        <v>395</v>
      </c>
      <c r="O469" s="712">
        <f t="shared" si="133"/>
        <v>5.7489351406888636</v>
      </c>
      <c r="P469" s="712">
        <f t="shared" si="134"/>
        <v>1097.5177997118681</v>
      </c>
      <c r="Q469" s="712">
        <f t="shared" si="135"/>
        <v>1079.4639991740337</v>
      </c>
      <c r="R469" s="712">
        <f t="shared" si="136"/>
        <v>1066.4129791507999</v>
      </c>
      <c r="S469" s="712">
        <f t="shared" si="137"/>
        <v>1058.4817034818298</v>
      </c>
      <c r="T469" s="712">
        <f t="shared" si="138"/>
        <v>1055.7404056840915</v>
      </c>
    </row>
    <row r="470" spans="2:20">
      <c r="B470" s="582">
        <v>396</v>
      </c>
      <c r="C470" s="712">
        <f t="shared" si="123"/>
        <v>5.7634894068678229</v>
      </c>
      <c r="D470" s="712">
        <f t="shared" si="124"/>
        <v>1545.8520820741207</v>
      </c>
      <c r="E470" s="712">
        <f t="shared" si="125"/>
        <v>1016.9571281630537</v>
      </c>
      <c r="F470" s="712">
        <f t="shared" si="126"/>
        <v>637.37541769220798</v>
      </c>
      <c r="G470" s="712">
        <f t="shared" si="127"/>
        <v>422.88225468126842</v>
      </c>
      <c r="H470" s="719">
        <f t="shared" si="128"/>
        <v>307.76691383717412</v>
      </c>
      <c r="I470" s="712">
        <f t="shared" si="129"/>
        <v>306.91225243828563</v>
      </c>
      <c r="J470" s="712">
        <f t="shared" si="130"/>
        <v>306.31026529107953</v>
      </c>
      <c r="K470" s="712">
        <f t="shared" si="131"/>
        <v>305.95209085330225</v>
      </c>
      <c r="L470" s="712">
        <f t="shared" si="132"/>
        <v>305.83237523580476</v>
      </c>
      <c r="N470" s="582">
        <v>396</v>
      </c>
      <c r="O470" s="712">
        <f t="shared" si="133"/>
        <v>5.7634894068678229</v>
      </c>
      <c r="P470" s="712">
        <f t="shared" si="134"/>
        <v>1098.6833568074198</v>
      </c>
      <c r="Q470" s="712">
        <f t="shared" si="135"/>
        <v>1080.6687183633194</v>
      </c>
      <c r="R470" s="712">
        <f t="shared" si="136"/>
        <v>1067.6458643932799</v>
      </c>
      <c r="S470" s="712">
        <f t="shared" si="137"/>
        <v>1059.7315016521059</v>
      </c>
      <c r="T470" s="712">
        <f t="shared" si="138"/>
        <v>1056.9957092844918</v>
      </c>
    </row>
    <row r="471" spans="2:20">
      <c r="B471" s="582">
        <v>397</v>
      </c>
      <c r="C471" s="712">
        <f t="shared" si="123"/>
        <v>5.7780436730467812</v>
      </c>
      <c r="D471" s="712">
        <f t="shared" si="124"/>
        <v>1545.9519685934331</v>
      </c>
      <c r="E471" s="712">
        <f t="shared" si="125"/>
        <v>1017.630524038375</v>
      </c>
      <c r="F471" s="712">
        <f t="shared" si="126"/>
        <v>638.11995946466504</v>
      </c>
      <c r="G471" s="712">
        <f t="shared" si="127"/>
        <v>423.33044409838709</v>
      </c>
      <c r="H471" s="719">
        <f t="shared" si="128"/>
        <v>307.83072644815627</v>
      </c>
      <c r="I471" s="712">
        <f t="shared" si="129"/>
        <v>306.97309890531562</v>
      </c>
      <c r="J471" s="712">
        <f t="shared" si="130"/>
        <v>306.36897781080398</v>
      </c>
      <c r="K471" s="712">
        <f t="shared" si="131"/>
        <v>306.00951410339428</v>
      </c>
      <c r="L471" s="712">
        <f t="shared" si="132"/>
        <v>305.88936119654079</v>
      </c>
      <c r="N471" s="582">
        <v>397</v>
      </c>
      <c r="O471" s="712">
        <f t="shared" si="133"/>
        <v>5.7780436730467812</v>
      </c>
      <c r="P471" s="712">
        <f t="shared" si="134"/>
        <v>1099.8463520250245</v>
      </c>
      <c r="Q471" s="712">
        <f t="shared" si="135"/>
        <v>1081.8707895969321</v>
      </c>
      <c r="R471" s="712">
        <f t="shared" si="136"/>
        <v>1068.8760397715021</v>
      </c>
      <c r="S471" s="712">
        <f t="shared" si="137"/>
        <v>1060.9785527837487</v>
      </c>
      <c r="T471" s="712">
        <f t="shared" si="138"/>
        <v>1058.2482537454018</v>
      </c>
    </row>
    <row r="472" spans="2:20">
      <c r="B472" s="582">
        <v>398</v>
      </c>
      <c r="C472" s="712">
        <f t="shared" si="123"/>
        <v>5.7925979392257405</v>
      </c>
      <c r="D472" s="712">
        <f t="shared" si="124"/>
        <v>1546.0515090466279</v>
      </c>
      <c r="E472" s="712">
        <f t="shared" si="125"/>
        <v>1018.3016542775524</v>
      </c>
      <c r="F472" s="712">
        <f t="shared" si="126"/>
        <v>638.86284383686939</v>
      </c>
      <c r="G472" s="712">
        <f t="shared" si="127"/>
        <v>423.77823652927248</v>
      </c>
      <c r="H472" s="719">
        <f t="shared" si="128"/>
        <v>307.89473513557101</v>
      </c>
      <c r="I472" s="712">
        <f t="shared" si="129"/>
        <v>307.03414577355585</v>
      </c>
      <c r="J472" s="712">
        <f t="shared" si="130"/>
        <v>306.42789373729363</v>
      </c>
      <c r="K472" s="712">
        <f t="shared" si="131"/>
        <v>306.06714251879089</v>
      </c>
      <c r="L472" s="712">
        <f t="shared" si="132"/>
        <v>305.9465528791975</v>
      </c>
      <c r="N472" s="582">
        <v>398</v>
      </c>
      <c r="O472" s="712">
        <f t="shared" si="133"/>
        <v>5.7925979392257405</v>
      </c>
      <c r="P472" s="712">
        <f t="shared" si="134"/>
        <v>1101.0067909956538</v>
      </c>
      <c r="Q472" s="712">
        <f t="shared" si="135"/>
        <v>1083.0702186950407</v>
      </c>
      <c r="R472" s="712">
        <f t="shared" si="136"/>
        <v>1070.1035112417094</v>
      </c>
      <c r="S472" s="712">
        <f t="shared" si="137"/>
        <v>1062.2228629147105</v>
      </c>
      <c r="T472" s="712">
        <f t="shared" si="138"/>
        <v>1059.4980451313709</v>
      </c>
    </row>
    <row r="473" spans="2:20">
      <c r="B473" s="582">
        <v>399</v>
      </c>
      <c r="C473" s="712">
        <f t="shared" si="123"/>
        <v>5.8071522054046998</v>
      </c>
      <c r="D473" s="712">
        <f t="shared" si="124"/>
        <v>1546.1507052406828</v>
      </c>
      <c r="E473" s="712">
        <f t="shared" si="125"/>
        <v>1018.9705302808745</v>
      </c>
      <c r="F473" s="712">
        <f t="shared" si="126"/>
        <v>639.60407375011459</v>
      </c>
      <c r="G473" s="712">
        <f t="shared" si="127"/>
        <v>424.22562896420055</v>
      </c>
      <c r="H473" s="719">
        <f t="shared" si="128"/>
        <v>307.95893955881127</v>
      </c>
      <c r="I473" s="712">
        <f t="shared" si="129"/>
        <v>307.09539272532436</v>
      </c>
      <c r="J473" s="712">
        <f t="shared" si="130"/>
        <v>306.48701277025475</v>
      </c>
      <c r="K473" s="712">
        <f t="shared" si="131"/>
        <v>306.12497581005698</v>
      </c>
      <c r="L473" s="712">
        <f t="shared" si="132"/>
        <v>306.00394999806133</v>
      </c>
      <c r="N473" s="582">
        <v>399</v>
      </c>
      <c r="O473" s="712">
        <f t="shared" si="133"/>
        <v>5.8071522054046998</v>
      </c>
      <c r="P473" s="712">
        <f t="shared" si="134"/>
        <v>1102.1646793379016</v>
      </c>
      <c r="Q473" s="712">
        <f t="shared" si="135"/>
        <v>1084.2670114650218</v>
      </c>
      <c r="R473" s="712">
        <f t="shared" si="136"/>
        <v>1071.3282847470532</v>
      </c>
      <c r="S473" s="712">
        <f t="shared" si="137"/>
        <v>1063.4644380696714</v>
      </c>
      <c r="T473" s="712">
        <f t="shared" si="138"/>
        <v>1060.7450894936187</v>
      </c>
    </row>
    <row r="474" spans="2:20">
      <c r="B474" s="582">
        <v>400</v>
      </c>
      <c r="C474" s="712">
        <f t="shared" si="123"/>
        <v>5.8217064715836591</v>
      </c>
      <c r="D474" s="712">
        <f t="shared" si="124"/>
        <v>1546.2495589692644</v>
      </c>
      <c r="E474" s="712">
        <f t="shared" si="125"/>
        <v>1019.6371633672148</v>
      </c>
      <c r="F474" s="712">
        <f t="shared" si="126"/>
        <v>640.34365215700484</v>
      </c>
      <c r="G474" s="712">
        <f t="shared" si="127"/>
        <v>424.67261843232382</v>
      </c>
      <c r="H474" s="719">
        <f t="shared" si="128"/>
        <v>308.02333937626059</v>
      </c>
      <c r="I474" s="712">
        <f t="shared" si="129"/>
        <v>307.15683944160588</v>
      </c>
      <c r="J474" s="712">
        <f t="shared" si="130"/>
        <v>306.54633460782128</v>
      </c>
      <c r="K474" s="712">
        <f t="shared" si="131"/>
        <v>306.18301368603886</v>
      </c>
      <c r="L474" s="712">
        <f t="shared" si="132"/>
        <v>306.0615522656509</v>
      </c>
      <c r="N474" s="582">
        <v>400</v>
      </c>
      <c r="O474" s="712">
        <f t="shared" si="133"/>
        <v>5.8217064715836591</v>
      </c>
      <c r="P474" s="712">
        <f t="shared" si="134"/>
        <v>1103.3200226580134</v>
      </c>
      <c r="Q474" s="712">
        <f t="shared" si="135"/>
        <v>1085.461173701487</v>
      </c>
      <c r="R474" s="712">
        <f t="shared" si="136"/>
        <v>1072.5503662176225</v>
      </c>
      <c r="S474" s="712">
        <f t="shared" si="137"/>
        <v>1064.7032842600702</v>
      </c>
      <c r="T474" s="712">
        <f t="shared" si="138"/>
        <v>1061.989392870064</v>
      </c>
    </row>
    <row r="475" spans="2:20">
      <c r="B475" s="582">
        <v>401</v>
      </c>
      <c r="C475" s="712">
        <f t="shared" si="123"/>
        <v>5.8362607377626183</v>
      </c>
      <c r="D475" s="712">
        <f t="shared" si="124"/>
        <v>1546.3480720128496</v>
      </c>
      <c r="E475" s="712">
        <f t="shared" si="125"/>
        <v>1020.3015647747573</v>
      </c>
      <c r="F475" s="712">
        <f t="shared" si="126"/>
        <v>641.08158202116147</v>
      </c>
      <c r="G475" s="712">
        <f t="shared" si="127"/>
        <v>425.11920200136689</v>
      </c>
      <c r="H475" s="719">
        <f t="shared" si="128"/>
        <v>308.08793424531126</v>
      </c>
      <c r="I475" s="712">
        <f t="shared" si="129"/>
        <v>307.21848560207229</v>
      </c>
      <c r="J475" s="712">
        <f t="shared" si="130"/>
        <v>306.60585894657703</v>
      </c>
      <c r="K475" s="712">
        <f t="shared" si="131"/>
        <v>306.24125585388742</v>
      </c>
      <c r="L475" s="712">
        <f t="shared" si="132"/>
        <v>306.11935939274071</v>
      </c>
      <c r="N475" s="582">
        <v>401</v>
      </c>
      <c r="O475" s="712">
        <f t="shared" si="133"/>
        <v>5.8362607377626183</v>
      </c>
      <c r="P475" s="712">
        <f t="shared" si="134"/>
        <v>1104.4728265499116</v>
      </c>
      <c r="Q475" s="712">
        <f t="shared" si="135"/>
        <v>1086.6527111863115</v>
      </c>
      <c r="R475" s="712">
        <f t="shared" si="136"/>
        <v>1073.7697615704706</v>
      </c>
      <c r="S475" s="712">
        <f t="shared" si="137"/>
        <v>1065.9394074841321</v>
      </c>
      <c r="T475" s="712">
        <f t="shared" si="138"/>
        <v>1063.2309612853551</v>
      </c>
    </row>
    <row r="476" spans="2:20">
      <c r="B476" s="582">
        <v>402</v>
      </c>
      <c r="C476" s="712">
        <f t="shared" si="123"/>
        <v>5.8508150039415776</v>
      </c>
      <c r="D476" s="712">
        <f t="shared" si="124"/>
        <v>1546.4462461388455</v>
      </c>
      <c r="E476" s="712">
        <f t="shared" si="125"/>
        <v>1020.963745661714</v>
      </c>
      <c r="F476" s="712">
        <f t="shared" si="126"/>
        <v>641.8178663169333</v>
      </c>
      <c r="G476" s="712">
        <f t="shared" si="127"/>
        <v>425.56537677732388</v>
      </c>
      <c r="H476" s="719">
        <f t="shared" si="128"/>
        <v>308.15272382238135</v>
      </c>
      <c r="I476" s="712">
        <f t="shared" si="129"/>
        <v>307.28033088510284</v>
      </c>
      <c r="J476" s="712">
        <f t="shared" si="130"/>
        <v>306.66558548157786</v>
      </c>
      <c r="K476" s="712">
        <f t="shared" si="131"/>
        <v>306.29970201908162</v>
      </c>
      <c r="L476" s="712">
        <f t="shared" si="132"/>
        <v>306.17737108838492</v>
      </c>
      <c r="N476" s="582">
        <v>402</v>
      </c>
      <c r="O476" s="712">
        <f t="shared" si="133"/>
        <v>5.8508150039415776</v>
      </c>
      <c r="P476" s="712">
        <f t="shared" si="134"/>
        <v>1105.6230965952234</v>
      </c>
      <c r="Q476" s="712">
        <f t="shared" si="135"/>
        <v>1087.8416296886624</v>
      </c>
      <c r="R476" s="712">
        <f t="shared" si="136"/>
        <v>1074.9864767096469</v>
      </c>
      <c r="S476" s="712">
        <f t="shared" si="137"/>
        <v>1067.1728137268983</v>
      </c>
      <c r="T476" s="712">
        <f t="shared" si="138"/>
        <v>1064.4698007508978</v>
      </c>
    </row>
    <row r="477" spans="2:20">
      <c r="B477" s="582">
        <v>403</v>
      </c>
      <c r="C477" s="712">
        <f t="shared" si="123"/>
        <v>5.8653692701205369</v>
      </c>
      <c r="D477" s="712">
        <f t="shared" si="124"/>
        <v>1546.5440831017086</v>
      </c>
      <c r="E477" s="712">
        <f t="shared" si="125"/>
        <v>1021.6237171070362</v>
      </c>
      <c r="F477" s="712">
        <f t="shared" si="126"/>
        <v>642.55250802911223</v>
      </c>
      <c r="G477" s="712">
        <f t="shared" si="127"/>
        <v>426.01113990415729</v>
      </c>
      <c r="H477" s="719">
        <f t="shared" si="128"/>
        <v>308.21770776293317</v>
      </c>
      <c r="I477" s="712">
        <f t="shared" si="129"/>
        <v>307.34237496780423</v>
      </c>
      <c r="J477" s="712">
        <f t="shared" si="130"/>
        <v>306.72551390637386</v>
      </c>
      <c r="K477" s="712">
        <f t="shared" si="131"/>
        <v>306.35835188545127</v>
      </c>
      <c r="L477" s="712">
        <f t="shared" si="132"/>
        <v>306.23558705994071</v>
      </c>
      <c r="N477" s="582">
        <v>403</v>
      </c>
      <c r="O477" s="712">
        <f t="shared" si="133"/>
        <v>5.8653692701205369</v>
      </c>
      <c r="P477" s="712">
        <f t="shared" si="134"/>
        <v>1106.7708383633076</v>
      </c>
      <c r="Q477" s="712">
        <f t="shared" si="135"/>
        <v>1089.0279349650259</v>
      </c>
      <c r="R477" s="712">
        <f t="shared" si="136"/>
        <v>1076.2005175262225</v>
      </c>
      <c r="S477" s="712">
        <f t="shared" si="137"/>
        <v>1068.4035089602557</v>
      </c>
      <c r="T477" s="712">
        <f t="shared" si="138"/>
        <v>1065.7059172648846</v>
      </c>
    </row>
    <row r="478" spans="2:20">
      <c r="B478" s="582">
        <v>404</v>
      </c>
      <c r="C478" s="712">
        <f t="shared" si="123"/>
        <v>5.8799235362994953</v>
      </c>
      <c r="D478" s="712">
        <f t="shared" si="124"/>
        <v>1546.6415846430614</v>
      </c>
      <c r="E478" s="712">
        <f t="shared" si="125"/>
        <v>1022.2814901111178</v>
      </c>
      <c r="F478" s="712">
        <f t="shared" si="126"/>
        <v>643.28551015265259</v>
      </c>
      <c r="G478" s="712">
        <f t="shared" si="127"/>
        <v>426.45648856349817</v>
      </c>
      <c r="H478" s="719">
        <f t="shared" si="128"/>
        <v>308.28288572149012</v>
      </c>
      <c r="I478" s="712">
        <f t="shared" si="129"/>
        <v>307.40461752603073</v>
      </c>
      <c r="J478" s="712">
        <f t="shared" si="130"/>
        <v>306.78564391303075</v>
      </c>
      <c r="K478" s="712">
        <f t="shared" si="131"/>
        <v>306.41720515520024</v>
      </c>
      <c r="L478" s="712">
        <f t="shared" si="132"/>
        <v>306.29400701309157</v>
      </c>
      <c r="N478" s="582">
        <v>404</v>
      </c>
      <c r="O478" s="712">
        <f t="shared" si="133"/>
        <v>5.8799235362994953</v>
      </c>
      <c r="P478" s="712">
        <f t="shared" si="134"/>
        <v>1107.9160574112816</v>
      </c>
      <c r="Q478" s="712">
        <f t="shared" si="135"/>
        <v>1090.2116327592353</v>
      </c>
      <c r="R478" s="712">
        <f t="shared" si="136"/>
        <v>1077.4118898983209</v>
      </c>
      <c r="S478" s="712">
        <f t="shared" si="137"/>
        <v>1069.631499142964</v>
      </c>
      <c r="T478" s="712">
        <f t="shared" si="138"/>
        <v>1066.9393168123247</v>
      </c>
    </row>
    <row r="479" spans="2:20">
      <c r="B479" s="582">
        <v>405</v>
      </c>
      <c r="C479" s="712">
        <f t="shared" si="123"/>
        <v>5.8944778024784545</v>
      </c>
      <c r="D479" s="712">
        <f t="shared" si="124"/>
        <v>1546.7387524918092</v>
      </c>
      <c r="E479" s="712">
        <f t="shared" si="125"/>
        <v>1022.9370755964918</v>
      </c>
      <c r="F479" s="712">
        <f t="shared" si="126"/>
        <v>644.01687569239471</v>
      </c>
      <c r="G479" s="712">
        <f t="shared" si="127"/>
        <v>426.90141997434807</v>
      </c>
      <c r="H479" s="719">
        <f t="shared" si="128"/>
        <v>308.34825735165418</v>
      </c>
      <c r="I479" s="712">
        <f t="shared" si="129"/>
        <v>307.46705823440379</v>
      </c>
      <c r="J479" s="712">
        <f t="shared" si="130"/>
        <v>306.84597519215174</v>
      </c>
      <c r="K479" s="712">
        <f t="shared" si="131"/>
        <v>306.47626152892883</v>
      </c>
      <c r="L479" s="712">
        <f t="shared" si="132"/>
        <v>306.3526306518703</v>
      </c>
      <c r="N479" s="582">
        <v>405</v>
      </c>
      <c r="O479" s="712">
        <f t="shared" si="133"/>
        <v>5.8944778024784545</v>
      </c>
      <c r="P479" s="712">
        <f t="shared" si="134"/>
        <v>1109.0587592840484</v>
      </c>
      <c r="Q479" s="712">
        <f t="shared" si="135"/>
        <v>1091.3927288025</v>
      </c>
      <c r="R479" s="712">
        <f t="shared" si="136"/>
        <v>1078.6205996911447</v>
      </c>
      <c r="S479" s="712">
        <f t="shared" si="137"/>
        <v>1070.8567902206862</v>
      </c>
      <c r="T479" s="712">
        <f t="shared" si="138"/>
        <v>1068.1700053650716</v>
      </c>
    </row>
    <row r="480" spans="2:20">
      <c r="B480" s="582">
        <v>406</v>
      </c>
      <c r="C480" s="712">
        <f t="shared" si="123"/>
        <v>5.9090320686574138</v>
      </c>
      <c r="D480" s="712">
        <f t="shared" si="124"/>
        <v>1546.8355883642555</v>
      </c>
      <c r="E480" s="712">
        <f t="shared" si="125"/>
        <v>1023.59048440852</v>
      </c>
      <c r="F480" s="712">
        <f t="shared" si="126"/>
        <v>644.74660766279385</v>
      </c>
      <c r="G480" s="712">
        <f t="shared" si="127"/>
        <v>427.34593139278235</v>
      </c>
      <c r="H480" s="719">
        <f t="shared" si="128"/>
        <v>308.413822306123</v>
      </c>
      <c r="I480" s="712">
        <f t="shared" si="129"/>
        <v>307.52969676633171</v>
      </c>
      <c r="J480" s="712">
        <f t="shared" si="130"/>
        <v>306.90650743289893</v>
      </c>
      <c r="K480" s="712">
        <f t="shared" si="131"/>
        <v>306.53552070565661</v>
      </c>
      <c r="L480" s="712">
        <f t="shared" si="132"/>
        <v>306.41145767868193</v>
      </c>
      <c r="N480" s="582">
        <v>406</v>
      </c>
      <c r="O480" s="712">
        <f t="shared" si="133"/>
        <v>5.9090320686574138</v>
      </c>
      <c r="P480" s="712">
        <f t="shared" si="134"/>
        <v>1110.1989495143234</v>
      </c>
      <c r="Q480" s="712">
        <f t="shared" si="135"/>
        <v>1092.5712288134309</v>
      </c>
      <c r="R480" s="712">
        <f t="shared" si="136"/>
        <v>1079.8266527570058</v>
      </c>
      <c r="S480" s="712">
        <f t="shared" si="137"/>
        <v>1072.0793881260165</v>
      </c>
      <c r="T480" s="712">
        <f t="shared" si="138"/>
        <v>1069.3979888818537</v>
      </c>
    </row>
    <row r="481" spans="2:20">
      <c r="B481" s="582">
        <v>407</v>
      </c>
      <c r="C481" s="712">
        <f t="shared" si="123"/>
        <v>5.9235863348363731</v>
      </c>
      <c r="D481" s="712">
        <f t="shared" si="124"/>
        <v>1546.932093964215</v>
      </c>
      <c r="E481" s="712">
        <f t="shared" si="125"/>
        <v>1024.2417273160756</v>
      </c>
      <c r="F481" s="712">
        <f t="shared" si="126"/>
        <v>645.47470908765206</v>
      </c>
      <c r="G481" s="712">
        <f t="shared" si="127"/>
        <v>427.79002011165488</v>
      </c>
      <c r="H481" s="719">
        <f t="shared" si="128"/>
        <v>308.47958023670697</v>
      </c>
      <c r="I481" s="712">
        <f t="shared" si="129"/>
        <v>307.59253279402913</v>
      </c>
      <c r="J481" s="712">
        <f t="shared" si="130"/>
        <v>306.96724032301449</v>
      </c>
      <c r="K481" s="712">
        <f t="shared" si="131"/>
        <v>306.59498238284465</v>
      </c>
      <c r="L481" s="712">
        <f t="shared" si="132"/>
        <v>306.47048779432652</v>
      </c>
      <c r="N481" s="582">
        <v>407</v>
      </c>
      <c r="O481" s="712">
        <f t="shared" si="133"/>
        <v>5.9235863348363731</v>
      </c>
      <c r="P481" s="712">
        <f t="shared" si="134"/>
        <v>1111.3366336226613</v>
      </c>
      <c r="Q481" s="712">
        <f t="shared" si="135"/>
        <v>1093.7471384980709</v>
      </c>
      <c r="R481" s="712">
        <f t="shared" si="136"/>
        <v>1081.0300549353522</v>
      </c>
      <c r="S481" s="712">
        <f t="shared" si="137"/>
        <v>1073.2992987785099</v>
      </c>
      <c r="T481" s="712">
        <f t="shared" si="138"/>
        <v>1070.6232733083011</v>
      </c>
    </row>
    <row r="482" spans="2:20">
      <c r="B482" s="582">
        <v>408</v>
      </c>
      <c r="C482" s="712">
        <f t="shared" si="123"/>
        <v>5.9381406010153324</v>
      </c>
      <c r="D482" s="712">
        <f t="shared" si="124"/>
        <v>1547.0282709831272</v>
      </c>
      <c r="E482" s="712">
        <f t="shared" si="125"/>
        <v>1024.8908150122188</v>
      </c>
      <c r="F482" s="712">
        <f t="shared" si="126"/>
        <v>646.20118299985506</v>
      </c>
      <c r="G482" s="712">
        <f t="shared" si="127"/>
        <v>428.23368346030486</v>
      </c>
      <c r="H482" s="719">
        <f t="shared" si="128"/>
        <v>308.54553079434601</v>
      </c>
      <c r="I482" s="712">
        <f t="shared" si="129"/>
        <v>307.6555659885363</v>
      </c>
      <c r="J482" s="712">
        <f t="shared" si="130"/>
        <v>307.02817354884178</v>
      </c>
      <c r="K482" s="712">
        <f t="shared" si="131"/>
        <v>306.65464625641766</v>
      </c>
      <c r="L482" s="712">
        <f t="shared" si="132"/>
        <v>306.52972069802161</v>
      </c>
      <c r="N482" s="582">
        <v>408</v>
      </c>
      <c r="O482" s="712">
        <f t="shared" si="133"/>
        <v>5.9381406010153324</v>
      </c>
      <c r="P482" s="712">
        <f t="shared" si="134"/>
        <v>1112.4718171174823</v>
      </c>
      <c r="Q482" s="712">
        <f t="shared" si="135"/>
        <v>1094.9204635499202</v>
      </c>
      <c r="R482" s="712">
        <f t="shared" si="136"/>
        <v>1082.2308120527969</v>
      </c>
      <c r="S482" s="712">
        <f t="shared" si="137"/>
        <v>1074.51652808471</v>
      </c>
      <c r="T482" s="712">
        <f t="shared" si="138"/>
        <v>1071.8458645769763</v>
      </c>
    </row>
    <row r="483" spans="2:20">
      <c r="B483" s="582">
        <v>409</v>
      </c>
      <c r="C483" s="712">
        <f t="shared" si="123"/>
        <v>5.9526948671942916</v>
      </c>
      <c r="D483" s="712">
        <f t="shared" si="124"/>
        <v>1547.1241211001675</v>
      </c>
      <c r="E483" s="712">
        <f t="shared" si="125"/>
        <v>1025.5377581148659</v>
      </c>
      <c r="F483" s="712">
        <f t="shared" si="126"/>
        <v>646.92603244111297</v>
      </c>
      <c r="G483" s="712">
        <f t="shared" si="127"/>
        <v>428.67691880426452</v>
      </c>
      <c r="H483" s="719">
        <f t="shared" si="128"/>
        <v>308.61167362912624</v>
      </c>
      <c r="I483" s="712">
        <f t="shared" si="129"/>
        <v>307.71879601973836</v>
      </c>
      <c r="J483" s="712">
        <f t="shared" si="130"/>
        <v>307.08930679534637</v>
      </c>
      <c r="K483" s="712">
        <f t="shared" si="131"/>
        <v>306.71451202078595</v>
      </c>
      <c r="L483" s="712">
        <f t="shared" si="132"/>
        <v>306.58915608742461</v>
      </c>
      <c r="N483" s="582">
        <v>409</v>
      </c>
      <c r="O483" s="712">
        <f t="shared" si="133"/>
        <v>5.9526948671942916</v>
      </c>
      <c r="P483" s="712">
        <f t="shared" si="134"/>
        <v>1113.6045054950996</v>
      </c>
      <c r="Q483" s="712">
        <f t="shared" si="135"/>
        <v>1096.0912096499646</v>
      </c>
      <c r="R483" s="712">
        <f t="shared" si="136"/>
        <v>1083.4289299231464</v>
      </c>
      <c r="S483" s="712">
        <f t="shared" si="137"/>
        <v>1075.7310819381776</v>
      </c>
      <c r="T483" s="712">
        <f t="shared" si="138"/>
        <v>1073.0657686074019</v>
      </c>
    </row>
    <row r="484" spans="2:20">
      <c r="B484" s="582">
        <v>410</v>
      </c>
      <c r="C484" s="712">
        <f t="shared" si="123"/>
        <v>5.9672491333732509</v>
      </c>
      <c r="D484" s="712">
        <f t="shared" si="124"/>
        <v>1547.2196459823579</v>
      </c>
      <c r="E484" s="712">
        <f t="shared" si="125"/>
        <v>1026.1825671674515</v>
      </c>
      <c r="F484" s="712">
        <f t="shared" si="126"/>
        <v>647.64926046170478</v>
      </c>
      <c r="G484" s="712">
        <f t="shared" si="127"/>
        <v>429.11972354496851</v>
      </c>
      <c r="H484" s="719">
        <f t="shared" si="128"/>
        <v>308.67800839029655</v>
      </c>
      <c r="I484" s="712">
        <f t="shared" si="129"/>
        <v>307.782222556384</v>
      </c>
      <c r="J484" s="712">
        <f t="shared" si="130"/>
        <v>307.15063974613668</v>
      </c>
      <c r="K484" s="712">
        <f t="shared" si="131"/>
        <v>306.77457936886742</v>
      </c>
      <c r="L484" s="712">
        <f t="shared" si="132"/>
        <v>306.64879365865511</v>
      </c>
      <c r="N484" s="582">
        <v>410</v>
      </c>
      <c r="O484" s="712">
        <f t="shared" si="133"/>
        <v>5.9672491333732509</v>
      </c>
      <c r="P484" s="712">
        <f t="shared" si="134"/>
        <v>1114.734704239745</v>
      </c>
      <c r="Q484" s="712">
        <f t="shared" si="135"/>
        <v>1097.259382466704</v>
      </c>
      <c r="R484" s="712">
        <f t="shared" si="136"/>
        <v>1084.624414347428</v>
      </c>
      <c r="S484" s="712">
        <f t="shared" si="137"/>
        <v>1076.94296621952</v>
      </c>
      <c r="T484" s="712">
        <f t="shared" si="138"/>
        <v>1074.2829913060891</v>
      </c>
    </row>
    <row r="485" spans="2:20">
      <c r="B485" s="582">
        <v>411</v>
      </c>
      <c r="C485" s="712">
        <f t="shared" si="123"/>
        <v>5.9818033995522093</v>
      </c>
      <c r="D485" s="712">
        <f t="shared" si="124"/>
        <v>1547.314847284676</v>
      </c>
      <c r="E485" s="712">
        <f t="shared" si="125"/>
        <v>1026.8252526395843</v>
      </c>
      <c r="F485" s="712">
        <f t="shared" si="126"/>
        <v>648.37087012022732</v>
      </c>
      <c r="G485" s="712">
        <f t="shared" si="127"/>
        <v>429.56209511946503</v>
      </c>
      <c r="H485" s="719">
        <f t="shared" si="128"/>
        <v>308.74453472628488</v>
      </c>
      <c r="I485" s="712">
        <f t="shared" si="129"/>
        <v>307.84584526610467</v>
      </c>
      <c r="J485" s="712">
        <f t="shared" si="130"/>
        <v>307.21217208348457</v>
      </c>
      <c r="K485" s="712">
        <f t="shared" si="131"/>
        <v>306.83484799210919</v>
      </c>
      <c r="L485" s="712">
        <f t="shared" si="132"/>
        <v>306.70863310631665</v>
      </c>
      <c r="N485" s="582">
        <v>411</v>
      </c>
      <c r="O485" s="712">
        <f t="shared" si="133"/>
        <v>5.9818033995522093</v>
      </c>
      <c r="P485" s="712">
        <f t="shared" si="134"/>
        <v>1115.8624188235967</v>
      </c>
      <c r="Q485" s="712">
        <f t="shared" si="135"/>
        <v>1098.4249876561782</v>
      </c>
      <c r="R485" s="712">
        <f t="shared" si="136"/>
        <v>1085.8172711139191</v>
      </c>
      <c r="S485" s="712">
        <f t="shared" si="137"/>
        <v>1078.1521867964191</v>
      </c>
      <c r="T485" s="712">
        <f t="shared" si="138"/>
        <v>1075.4975385665671</v>
      </c>
    </row>
    <row r="486" spans="2:20">
      <c r="B486" s="582">
        <v>412</v>
      </c>
      <c r="C486" s="712">
        <f t="shared" si="123"/>
        <v>5.9963576657311686</v>
      </c>
      <c r="D486" s="712">
        <f t="shared" si="124"/>
        <v>1547.4097266501637</v>
      </c>
      <c r="E486" s="712">
        <f t="shared" si="125"/>
        <v>1027.4658249276958</v>
      </c>
      <c r="F486" s="712">
        <f t="shared" si="126"/>
        <v>649.09086448334779</v>
      </c>
      <c r="G486" s="712">
        <f t="shared" si="127"/>
        <v>430.00403100012852</v>
      </c>
      <c r="H486" s="719">
        <f t="shared" si="128"/>
        <v>308.81125228471484</v>
      </c>
      <c r="I486" s="712">
        <f t="shared" si="129"/>
        <v>307.90966381543296</v>
      </c>
      <c r="J486" s="712">
        <f t="shared" si="130"/>
        <v>307.27390348834575</v>
      </c>
      <c r="K486" s="712">
        <f t="shared" si="131"/>
        <v>306.8953175805089</v>
      </c>
      <c r="L486" s="712">
        <f t="shared" si="132"/>
        <v>306.76867412351879</v>
      </c>
      <c r="N486" s="582">
        <v>412</v>
      </c>
      <c r="O486" s="712">
        <f t="shared" si="133"/>
        <v>5.9963576657311686</v>
      </c>
      <c r="P486" s="712">
        <f t="shared" si="134"/>
        <v>1116.987654706805</v>
      </c>
      <c r="Q486" s="712">
        <f t="shared" si="135"/>
        <v>1099.5880308619958</v>
      </c>
      <c r="R486" s="712">
        <f t="shared" si="136"/>
        <v>1087.0075059981741</v>
      </c>
      <c r="S486" s="712">
        <f t="shared" si="137"/>
        <v>1079.3587495236588</v>
      </c>
      <c r="T486" s="712">
        <f t="shared" si="138"/>
        <v>1076.7094162694113</v>
      </c>
    </row>
    <row r="487" spans="2:20">
      <c r="B487" s="582">
        <v>413</v>
      </c>
      <c r="C487" s="712">
        <f t="shared" si="123"/>
        <v>6.0109119319101278</v>
      </c>
      <c r="D487" s="712">
        <f t="shared" si="124"/>
        <v>1547.5042857100341</v>
      </c>
      <c r="E487" s="712">
        <f t="shared" si="125"/>
        <v>1028.1042943556838</v>
      </c>
      <c r="F487" s="712">
        <f t="shared" si="126"/>
        <v>649.80924662556038</v>
      </c>
      <c r="G487" s="712">
        <f t="shared" si="127"/>
        <v>430.44552869437371</v>
      </c>
      <c r="H487" s="719">
        <f t="shared" si="128"/>
        <v>308.87816071242139</v>
      </c>
      <c r="I487" s="712">
        <f t="shared" si="129"/>
        <v>307.97367786982119</v>
      </c>
      <c r="J487" s="712">
        <f t="shared" si="130"/>
        <v>307.3358336403802</v>
      </c>
      <c r="K487" s="712">
        <f t="shared" si="131"/>
        <v>306.95598782263625</v>
      </c>
      <c r="L487" s="712">
        <f t="shared" si="132"/>
        <v>306.8289164018986</v>
      </c>
      <c r="N487" s="582">
        <v>413</v>
      </c>
      <c r="O487" s="712">
        <f t="shared" si="133"/>
        <v>6.0109119319101278</v>
      </c>
      <c r="P487" s="712">
        <f t="shared" si="134"/>
        <v>1118.1104173375184</v>
      </c>
      <c r="Q487" s="712">
        <f t="shared" si="135"/>
        <v>1100.7485177153603</v>
      </c>
      <c r="R487" s="712">
        <f t="shared" si="136"/>
        <v>1088.1951247630529</v>
      </c>
      <c r="S487" s="712">
        <f t="shared" si="137"/>
        <v>1080.5626602431555</v>
      </c>
      <c r="T487" s="712">
        <f t="shared" si="138"/>
        <v>1077.9186302822714</v>
      </c>
    </row>
    <row r="488" spans="2:20">
      <c r="B488" s="582">
        <v>414</v>
      </c>
      <c r="C488" s="712">
        <f t="shared" si="123"/>
        <v>6.0254661980890871</v>
      </c>
      <c r="D488" s="712">
        <f t="shared" si="124"/>
        <v>1547.5985260837772</v>
      </c>
      <c r="E488" s="712">
        <f t="shared" si="125"/>
        <v>1028.7406711755475</v>
      </c>
      <c r="F488" s="712">
        <f t="shared" si="126"/>
        <v>650.52601962894641</v>
      </c>
      <c r="G488" s="712">
        <f t="shared" si="127"/>
        <v>430.88658574437125</v>
      </c>
      <c r="H488" s="719">
        <f t="shared" si="128"/>
        <v>308.94525965546694</v>
      </c>
      <c r="I488" s="712">
        <f t="shared" si="129"/>
        <v>308.03788709365978</v>
      </c>
      <c r="J488" s="712">
        <f t="shared" si="130"/>
        <v>307.39796221797212</v>
      </c>
      <c r="K488" s="712">
        <f t="shared" si="131"/>
        <v>307.01685840565398</v>
      </c>
      <c r="L488" s="712">
        <f t="shared" si="132"/>
        <v>306.88935963164232</v>
      </c>
      <c r="N488" s="582">
        <v>414</v>
      </c>
      <c r="O488" s="712">
        <f t="shared" si="133"/>
        <v>6.0254661980890871</v>
      </c>
      <c r="P488" s="712">
        <f t="shared" si="134"/>
        <v>1119.2307121519111</v>
      </c>
      <c r="Q488" s="712">
        <f t="shared" si="135"/>
        <v>1101.9064538350981</v>
      </c>
      <c r="R488" s="712">
        <f t="shared" si="136"/>
        <v>1089.3801331587488</v>
      </c>
      <c r="S488" s="712">
        <f t="shared" si="137"/>
        <v>1081.7639247839843</v>
      </c>
      <c r="T488" s="712">
        <f t="shared" si="138"/>
        <v>1079.1251864599001</v>
      </c>
    </row>
    <row r="489" spans="2:20">
      <c r="B489" s="582">
        <v>415</v>
      </c>
      <c r="C489" s="712">
        <f t="shared" si="123"/>
        <v>6.0400204642680464</v>
      </c>
      <c r="D489" s="712">
        <f t="shared" si="124"/>
        <v>1547.6924493792651</v>
      </c>
      <c r="E489" s="712">
        <f t="shared" si="125"/>
        <v>1029.3749655680178</v>
      </c>
      <c r="F489" s="712">
        <f t="shared" si="126"/>
        <v>651.24118658293833</v>
      </c>
      <c r="G489" s="712">
        <f t="shared" si="127"/>
        <v>431.32719972676489</v>
      </c>
      <c r="H489" s="719">
        <f t="shared" si="128"/>
        <v>309.01254875915726</v>
      </c>
      <c r="I489" s="712">
        <f t="shared" si="129"/>
        <v>308.10229115029546</v>
      </c>
      <c r="J489" s="712">
        <f t="shared" si="130"/>
        <v>307.46028889824976</v>
      </c>
      <c r="K489" s="712">
        <f t="shared" si="131"/>
        <v>307.07792901533901</v>
      </c>
      <c r="L489" s="712">
        <f t="shared" si="132"/>
        <v>306.95000350150656</v>
      </c>
      <c r="N489" s="582">
        <v>415</v>
      </c>
      <c r="O489" s="712">
        <f t="shared" si="133"/>
        <v>6.0400204642680464</v>
      </c>
      <c r="P489" s="712">
        <f t="shared" si="134"/>
        <v>1120.3485445742081</v>
      </c>
      <c r="Q489" s="712">
        <f t="shared" si="135"/>
        <v>1103.0618448276857</v>
      </c>
      <c r="R489" s="712">
        <f t="shared" si="136"/>
        <v>1090.5625369228162</v>
      </c>
      <c r="S489" s="712">
        <f t="shared" si="137"/>
        <v>1082.9625489624082</v>
      </c>
      <c r="T489" s="712">
        <f t="shared" si="138"/>
        <v>1080.3290906441816</v>
      </c>
    </row>
    <row r="490" spans="2:20">
      <c r="B490" s="582">
        <v>416</v>
      </c>
      <c r="C490" s="712">
        <f t="shared" si="123"/>
        <v>6.0545747304470057</v>
      </c>
      <c r="D490" s="712">
        <f t="shared" si="124"/>
        <v>1547.7860571928566</v>
      </c>
      <c r="E490" s="712">
        <f t="shared" si="125"/>
        <v>1030.0071876431816</v>
      </c>
      <c r="F490" s="712">
        <f t="shared" si="126"/>
        <v>651.95475058408783</v>
      </c>
      <c r="G490" s="712">
        <f t="shared" si="127"/>
        <v>431.76736825239055</v>
      </c>
      <c r="H490" s="719">
        <f t="shared" si="128"/>
        <v>309.08002766805714</v>
      </c>
      <c r="I490" s="712">
        <f t="shared" si="129"/>
        <v>308.16688970204916</v>
      </c>
      <c r="J490" s="712">
        <f t="shared" si="130"/>
        <v>307.52281335710529</v>
      </c>
      <c r="K490" s="712">
        <f t="shared" si="131"/>
        <v>307.13919933610316</v>
      </c>
      <c r="L490" s="712">
        <f t="shared" si="132"/>
        <v>307.01084769883948</v>
      </c>
      <c r="N490" s="582">
        <v>416</v>
      </c>
      <c r="O490" s="712">
        <f t="shared" si="133"/>
        <v>6.0545747304470057</v>
      </c>
      <c r="P490" s="712">
        <f t="shared" si="134"/>
        <v>1121.4639200167121</v>
      </c>
      <c r="Q490" s="712">
        <f t="shared" si="135"/>
        <v>1104.2146962872762</v>
      </c>
      <c r="R490" s="712">
        <f t="shared" si="136"/>
        <v>1091.7423417801983</v>
      </c>
      <c r="S490" s="712">
        <f t="shared" si="137"/>
        <v>1084.1585385819067</v>
      </c>
      <c r="T490" s="712">
        <f t="shared" si="138"/>
        <v>1081.5303486641594</v>
      </c>
    </row>
    <row r="491" spans="2:20">
      <c r="B491" s="582">
        <v>417</v>
      </c>
      <c r="C491" s="712">
        <f t="shared" si="123"/>
        <v>6.0691289966259649</v>
      </c>
      <c r="D491" s="712">
        <f t="shared" si="124"/>
        <v>1547.8793511094984</v>
      </c>
      <c r="E491" s="712">
        <f t="shared" si="125"/>
        <v>1030.6373474410982</v>
      </c>
      <c r="F491" s="712">
        <f t="shared" si="126"/>
        <v>652.66671473583688</v>
      </c>
      <c r="G491" s="712">
        <f t="shared" si="127"/>
        <v>432.20708896599638</v>
      </c>
      <c r="H491" s="719">
        <f t="shared" si="128"/>
        <v>309.14769602600575</v>
      </c>
      <c r="I491" s="712">
        <f t="shared" si="129"/>
        <v>308.23168241023416</v>
      </c>
      <c r="J491" s="712">
        <f t="shared" si="130"/>
        <v>307.58553526921452</v>
      </c>
      <c r="K491" s="712">
        <f t="shared" si="131"/>
        <v>307.20066905101373</v>
      </c>
      <c r="L491" s="712">
        <f t="shared" si="132"/>
        <v>307.07189190960196</v>
      </c>
      <c r="N491" s="582">
        <v>417</v>
      </c>
      <c r="O491" s="712">
        <f t="shared" si="133"/>
        <v>6.0691289966259649</v>
      </c>
      <c r="P491" s="712">
        <f t="shared" si="134"/>
        <v>1122.5768438798302</v>
      </c>
      <c r="Q491" s="712">
        <f t="shared" si="135"/>
        <v>1105.365013795727</v>
      </c>
      <c r="R491" s="712">
        <f t="shared" si="136"/>
        <v>1092.9195534432554</v>
      </c>
      <c r="S491" s="712">
        <f t="shared" si="137"/>
        <v>1085.3518994332026</v>
      </c>
      <c r="T491" s="712">
        <f t="shared" si="138"/>
        <v>1082.7289663360652</v>
      </c>
    </row>
    <row r="492" spans="2:20">
      <c r="B492" s="582">
        <v>418</v>
      </c>
      <c r="C492" s="712">
        <f t="shared" si="123"/>
        <v>6.0836832628049233</v>
      </c>
      <c r="D492" s="712">
        <f t="shared" si="124"/>
        <v>1547.9723327028287</v>
      </c>
      <c r="E492" s="712">
        <f t="shared" si="125"/>
        <v>1031.2654549324104</v>
      </c>
      <c r="F492" s="712">
        <f t="shared" si="126"/>
        <v>653.37708214829274</v>
      </c>
      <c r="G492" s="712">
        <f t="shared" si="127"/>
        <v>432.64635954596486</v>
      </c>
      <c r="H492" s="719">
        <f t="shared" si="128"/>
        <v>309.21555347613224</v>
      </c>
      <c r="I492" s="712">
        <f t="shared" si="129"/>
        <v>308.29666893517361</v>
      </c>
      <c r="J492" s="712">
        <f t="shared" si="130"/>
        <v>307.6484543080561</v>
      </c>
      <c r="K492" s="712">
        <f t="shared" si="131"/>
        <v>307.26233784181397</v>
      </c>
      <c r="L492" s="712">
        <f t="shared" si="132"/>
        <v>307.1331358183881</v>
      </c>
      <c r="N492" s="582">
        <v>418</v>
      </c>
      <c r="O492" s="712">
        <f t="shared" si="133"/>
        <v>6.0836832628049233</v>
      </c>
      <c r="P492" s="712">
        <f t="shared" si="134"/>
        <v>1123.6873215520989</v>
      </c>
      <c r="Q492" s="712">
        <f t="shared" si="135"/>
        <v>1106.5128029226271</v>
      </c>
      <c r="R492" s="712">
        <f t="shared" si="136"/>
        <v>1094.0941776117913</v>
      </c>
      <c r="S492" s="712">
        <f t="shared" si="137"/>
        <v>1086.5426372942911</v>
      </c>
      <c r="T492" s="712">
        <f t="shared" si="138"/>
        <v>1083.9249494633468</v>
      </c>
    </row>
    <row r="493" spans="2:20">
      <c r="B493" s="582">
        <v>419</v>
      </c>
      <c r="C493" s="712">
        <f t="shared" si="123"/>
        <v>6.0982375289838826</v>
      </c>
      <c r="D493" s="712">
        <f t="shared" si="124"/>
        <v>1548.0650035352764</v>
      </c>
      <c r="E493" s="712">
        <f t="shared" si="125"/>
        <v>1031.891520018951</v>
      </c>
      <c r="F493" s="712">
        <f t="shared" si="126"/>
        <v>654.08585593800683</v>
      </c>
      <c r="G493" s="712">
        <f t="shared" si="127"/>
        <v>433.08517770403625</v>
      </c>
      <c r="H493" s="719">
        <f t="shared" si="128"/>
        <v>309.283599660871</v>
      </c>
      <c r="I493" s="712">
        <f t="shared" si="129"/>
        <v>308.36184893621805</v>
      </c>
      <c r="J493" s="712">
        <f t="shared" si="130"/>
        <v>307.71157014593098</v>
      </c>
      <c r="K493" s="712">
        <f t="shared" si="131"/>
        <v>307.32420538894343</v>
      </c>
      <c r="L493" s="712">
        <f t="shared" si="132"/>
        <v>307.19457910844608</v>
      </c>
      <c r="N493" s="582">
        <v>419</v>
      </c>
      <c r="O493" s="712">
        <f t="shared" si="133"/>
        <v>6.0982375289838826</v>
      </c>
      <c r="P493" s="712">
        <f t="shared" si="134"/>
        <v>1124.7953584102108</v>
      </c>
      <c r="Q493" s="712">
        <f t="shared" si="135"/>
        <v>1107.6580692253231</v>
      </c>
      <c r="R493" s="712">
        <f t="shared" si="136"/>
        <v>1095.2662199730826</v>
      </c>
      <c r="S493" s="712">
        <f t="shared" si="137"/>
        <v>1087.7307579304675</v>
      </c>
      <c r="T493" s="712">
        <f t="shared" si="138"/>
        <v>1085.1183038366958</v>
      </c>
    </row>
    <row r="494" spans="2:20">
      <c r="B494" s="582">
        <v>420</v>
      </c>
      <c r="C494" s="712">
        <f t="shared" si="123"/>
        <v>6.1127917951628419</v>
      </c>
      <c r="D494" s="712">
        <f t="shared" si="124"/>
        <v>1548.1573651581621</v>
      </c>
      <c r="E494" s="712">
        <f t="shared" si="125"/>
        <v>1032.5155525343407</v>
      </c>
      <c r="F494" s="712">
        <f t="shared" si="126"/>
        <v>654.79303922775603</v>
      </c>
      <c r="G494" s="712">
        <f t="shared" si="127"/>
        <v>433.52354118503348</v>
      </c>
      <c r="H494" s="719">
        <f t="shared" si="128"/>
        <v>309.35183422197662</v>
      </c>
      <c r="I494" s="712">
        <f t="shared" si="129"/>
        <v>308.42722207176308</v>
      </c>
      <c r="J494" s="712">
        <f t="shared" si="130"/>
        <v>307.77488245398126</v>
      </c>
      <c r="K494" s="712">
        <f t="shared" si="131"/>
        <v>307.38627137155828</v>
      </c>
      <c r="L494" s="712">
        <f t="shared" si="132"/>
        <v>307.25622146169849</v>
      </c>
      <c r="N494" s="582">
        <v>420</v>
      </c>
      <c r="O494" s="712">
        <f t="shared" si="133"/>
        <v>6.1127917951628419</v>
      </c>
      <c r="P494" s="712">
        <f t="shared" si="134"/>
        <v>1125.900959819041</v>
      </c>
      <c r="Q494" s="712">
        <f t="shared" si="135"/>
        <v>1108.8008182489466</v>
      </c>
      <c r="R494" s="712">
        <f t="shared" si="136"/>
        <v>1096.4356862019051</v>
      </c>
      <c r="S494" s="712">
        <f t="shared" si="137"/>
        <v>1088.9162670943551</v>
      </c>
      <c r="T494" s="712">
        <f t="shared" si="138"/>
        <v>1086.3090352340755</v>
      </c>
    </row>
    <row r="495" spans="2:20">
      <c r="B495" s="582">
        <v>421</v>
      </c>
      <c r="C495" s="712">
        <f t="shared" si="123"/>
        <v>6.1273460613418012</v>
      </c>
      <c r="D495" s="712">
        <f t="shared" si="124"/>
        <v>1548.2494191117958</v>
      </c>
      <c r="E495" s="712">
        <f t="shared" si="125"/>
        <v>1033.1375622445819</v>
      </c>
      <c r="F495" s="712">
        <f t="shared" si="126"/>
        <v>655.49863514632875</v>
      </c>
      <c r="G495" s="712">
        <f t="shared" si="127"/>
        <v>433.96144776658889</v>
      </c>
      <c r="H495" s="719">
        <f t="shared" si="128"/>
        <v>309.42025680053911</v>
      </c>
      <c r="I495" s="712">
        <f t="shared" si="129"/>
        <v>308.49278799926651</v>
      </c>
      <c r="J495" s="712">
        <f t="shared" si="130"/>
        <v>307.83839090220954</v>
      </c>
      <c r="K495" s="712">
        <f t="shared" si="131"/>
        <v>307.44853546755087</v>
      </c>
      <c r="L495" s="712">
        <f t="shared" si="132"/>
        <v>307.31806255876285</v>
      </c>
      <c r="N495" s="582">
        <v>421</v>
      </c>
      <c r="O495" s="712">
        <f t="shared" si="133"/>
        <v>6.1273460613418012</v>
      </c>
      <c r="P495" s="712">
        <f t="shared" si="134"/>
        <v>1127.0041311316725</v>
      </c>
      <c r="Q495" s="712">
        <f t="shared" si="135"/>
        <v>1109.9410555264412</v>
      </c>
      <c r="R495" s="712">
        <f t="shared" si="136"/>
        <v>1097.6025819605613</v>
      </c>
      <c r="S495" s="712">
        <f t="shared" si="137"/>
        <v>1090.0991705259328</v>
      </c>
      <c r="T495" s="712">
        <f t="shared" si="138"/>
        <v>1087.4971494207505</v>
      </c>
    </row>
    <row r="496" spans="2:20">
      <c r="B496" s="582">
        <v>422</v>
      </c>
      <c r="C496" s="712">
        <f t="shared" si="123"/>
        <v>6.1419003275207604</v>
      </c>
      <c r="D496" s="712">
        <f t="shared" si="124"/>
        <v>1548.3411669255754</v>
      </c>
      <c r="E496" s="712">
        <f t="shared" si="125"/>
        <v>1033.7575588486461</v>
      </c>
      <c r="F496" s="712">
        <f t="shared" si="126"/>
        <v>656.20264682831328</v>
      </c>
      <c r="G496" s="712">
        <f t="shared" si="127"/>
        <v>434.39889525887259</v>
      </c>
      <c r="H496" s="719">
        <f t="shared" si="128"/>
        <v>309.48886703699833</v>
      </c>
      <c r="I496" s="712">
        <f t="shared" si="129"/>
        <v>308.55854637526545</v>
      </c>
      <c r="J496" s="712">
        <f t="shared" si="130"/>
        <v>307.90209515949738</v>
      </c>
      <c r="K496" s="712">
        <f t="shared" si="131"/>
        <v>307.51099735357002</v>
      </c>
      <c r="L496" s="712">
        <f t="shared" si="132"/>
        <v>307.3801020789715</v>
      </c>
      <c r="N496" s="582">
        <v>422</v>
      </c>
      <c r="O496" s="712">
        <f t="shared" si="133"/>
        <v>6.1419003275207604</v>
      </c>
      <c r="P496" s="712">
        <f t="shared" si="134"/>
        <v>1128.1048776894218</v>
      </c>
      <c r="Q496" s="712">
        <f t="shared" si="135"/>
        <v>1111.0787865785896</v>
      </c>
      <c r="R496" s="712">
        <f t="shared" si="136"/>
        <v>1098.7669128989078</v>
      </c>
      <c r="S496" s="712">
        <f t="shared" si="137"/>
        <v>1091.279473952563</v>
      </c>
      <c r="T496" s="712">
        <f t="shared" si="138"/>
        <v>1088.6826521493126</v>
      </c>
    </row>
    <row r="497" spans="2:20">
      <c r="B497" s="582">
        <v>423</v>
      </c>
      <c r="C497" s="712">
        <f t="shared" si="123"/>
        <v>6.1564545936997197</v>
      </c>
      <c r="D497" s="712">
        <f t="shared" si="124"/>
        <v>1548.4326101180836</v>
      </c>
      <c r="E497" s="712">
        <f t="shared" si="125"/>
        <v>1034.3755519790552</v>
      </c>
      <c r="F497" s="712">
        <f t="shared" si="126"/>
        <v>656.90507741389047</v>
      </c>
      <c r="G497" s="712">
        <f t="shared" si="127"/>
        <v>434.83588150432178</v>
      </c>
      <c r="H497" s="719">
        <f t="shared" si="128"/>
        <v>309.55766457115919</v>
      </c>
      <c r="I497" s="712">
        <f t="shared" si="129"/>
        <v>308.62449685539343</v>
      </c>
      <c r="J497" s="712">
        <f t="shared" si="130"/>
        <v>307.96599489362416</v>
      </c>
      <c r="K497" s="712">
        <f t="shared" si="131"/>
        <v>307.57365670504021</v>
      </c>
      <c r="L497" s="712">
        <f t="shared" si="132"/>
        <v>307.44233970039193</v>
      </c>
      <c r="N497" s="582">
        <v>423</v>
      </c>
      <c r="O497" s="712">
        <f t="shared" si="133"/>
        <v>6.1564545936997197</v>
      </c>
      <c r="P497" s="712">
        <f t="shared" si="134"/>
        <v>1129.2032048218662</v>
      </c>
      <c r="Q497" s="712">
        <f t="shared" si="135"/>
        <v>1112.2140169140393</v>
      </c>
      <c r="R497" s="712">
        <f t="shared" si="136"/>
        <v>1099.9286846543835</v>
      </c>
      <c r="S497" s="712">
        <f t="shared" si="137"/>
        <v>1092.4571830890202</v>
      </c>
      <c r="T497" s="712">
        <f t="shared" si="138"/>
        <v>1089.8655491597092</v>
      </c>
    </row>
    <row r="498" spans="2:20">
      <c r="B498" s="582">
        <v>424</v>
      </c>
      <c r="C498" s="712">
        <f t="shared" si="123"/>
        <v>6.171008859878679</v>
      </c>
      <c r="D498" s="712">
        <f t="shared" si="124"/>
        <v>1548.5237501971826</v>
      </c>
      <c r="E498" s="712">
        <f t="shared" si="125"/>
        <v>1034.9915512024577</v>
      </c>
      <c r="F498" s="712">
        <f t="shared" si="126"/>
        <v>657.60593004862835</v>
      </c>
      <c r="G498" s="712">
        <f t="shared" si="127"/>
        <v>435.27240437737231</v>
      </c>
      <c r="H498" s="719">
        <f t="shared" si="128"/>
        <v>309.62664904220583</v>
      </c>
      <c r="I498" s="712">
        <f t="shared" si="129"/>
        <v>308.690639094397</v>
      </c>
      <c r="J498" s="712">
        <f t="shared" si="130"/>
        <v>308.03008977128536</v>
      </c>
      <c r="K498" s="712">
        <f t="shared" si="131"/>
        <v>307.6365131961814</v>
      </c>
      <c r="L498" s="712">
        <f t="shared" si="132"/>
        <v>307.50477509984626</v>
      </c>
      <c r="N498" s="582">
        <v>424</v>
      </c>
      <c r="O498" s="712">
        <f t="shared" si="133"/>
        <v>6.171008859878679</v>
      </c>
      <c r="P498" s="712">
        <f t="shared" si="134"/>
        <v>1130.2991178468678</v>
      </c>
      <c r="Q498" s="712">
        <f t="shared" si="135"/>
        <v>1113.3467520293302</v>
      </c>
      <c r="R498" s="712">
        <f t="shared" si="136"/>
        <v>1101.087902852036</v>
      </c>
      <c r="S498" s="712">
        <f t="shared" si="137"/>
        <v>1093.632303637517</v>
      </c>
      <c r="T498" s="712">
        <f t="shared" si="138"/>
        <v>1091.0458461792723</v>
      </c>
    </row>
    <row r="499" spans="2:20">
      <c r="B499" s="582">
        <v>425</v>
      </c>
      <c r="C499" s="712">
        <f t="shared" si="123"/>
        <v>6.1855631260576374</v>
      </c>
      <c r="D499" s="712">
        <f t="shared" si="124"/>
        <v>1548.61458866011</v>
      </c>
      <c r="E499" s="712">
        <f t="shared" si="125"/>
        <v>1035.605566020198</v>
      </c>
      <c r="F499" s="712">
        <f t="shared" si="126"/>
        <v>658.30520788328135</v>
      </c>
      <c r="G499" s="712">
        <f t="shared" si="127"/>
        <v>435.70846178419174</v>
      </c>
      <c r="H499" s="719">
        <f t="shared" si="128"/>
        <v>309.6958200887164</v>
      </c>
      <c r="I499" s="712">
        <f t="shared" si="129"/>
        <v>308.7569727461526</v>
      </c>
      <c r="J499" s="712">
        <f t="shared" si="130"/>
        <v>308.09437945811106</v>
      </c>
      <c r="K499" s="712">
        <f t="shared" si="131"/>
        <v>307.6995665000282</v>
      </c>
      <c r="L499" s="712">
        <f t="shared" si="132"/>
        <v>307.56740795293115</v>
      </c>
      <c r="N499" s="582">
        <v>425</v>
      </c>
      <c r="O499" s="712">
        <f t="shared" si="133"/>
        <v>6.1855631260576374</v>
      </c>
      <c r="P499" s="712">
        <f t="shared" si="134"/>
        <v>1131.392622070601</v>
      </c>
      <c r="Q499" s="712">
        <f t="shared" si="135"/>
        <v>1114.4769974089206</v>
      </c>
      <c r="R499" s="712">
        <f t="shared" si="136"/>
        <v>1102.2445731045491</v>
      </c>
      <c r="S499" s="712">
        <f t="shared" si="137"/>
        <v>1094.8048412877329</v>
      </c>
      <c r="T499" s="712">
        <f t="shared" si="138"/>
        <v>1092.2235489227448</v>
      </c>
    </row>
    <row r="500" spans="2:20">
      <c r="B500" s="582">
        <v>426</v>
      </c>
      <c r="C500" s="712">
        <f t="shared" si="123"/>
        <v>6.2001173922365966</v>
      </c>
      <c r="D500" s="712">
        <f t="shared" si="124"/>
        <v>1548.7051269935723</v>
      </c>
      <c r="E500" s="712">
        <f t="shared" si="125"/>
        <v>1036.2176058688819</v>
      </c>
      <c r="F500" s="712">
        <f t="shared" si="126"/>
        <v>659.00291407359191</v>
      </c>
      <c r="G500" s="712">
        <f t="shared" si="127"/>
        <v>436.14405166241335</v>
      </c>
      <c r="H500" s="719">
        <f t="shared" si="128"/>
        <v>309.76517734867713</v>
      </c>
      <c r="I500" s="712">
        <f t="shared" si="129"/>
        <v>308.82349746368311</v>
      </c>
      <c r="J500" s="712">
        <f t="shared" si="130"/>
        <v>308.15886361868394</v>
      </c>
      <c r="K500" s="712">
        <f t="shared" si="131"/>
        <v>307.76281628844919</v>
      </c>
      <c r="L500" s="712">
        <f t="shared" si="132"/>
        <v>307.63023793403693</v>
      </c>
      <c r="N500" s="582">
        <v>426</v>
      </c>
      <c r="O500" s="712">
        <f t="shared" si="133"/>
        <v>6.2001173922365966</v>
      </c>
      <c r="P500" s="712">
        <f t="shared" si="134"/>
        <v>1132.4837227875762</v>
      </c>
      <c r="Q500" s="712">
        <f t="shared" si="135"/>
        <v>1115.6047585252145</v>
      </c>
      <c r="R500" s="712">
        <f t="shared" si="136"/>
        <v>1103.3987010122701</v>
      </c>
      <c r="S500" s="712">
        <f t="shared" si="137"/>
        <v>1095.9748017168417</v>
      </c>
      <c r="T500" s="712">
        <f t="shared" si="138"/>
        <v>1093.3986630923087</v>
      </c>
    </row>
    <row r="501" spans="2:20">
      <c r="B501" s="582">
        <v>427</v>
      </c>
      <c r="C501" s="712">
        <f t="shared" si="123"/>
        <v>6.2146716584155559</v>
      </c>
      <c r="D501" s="712">
        <f t="shared" si="124"/>
        <v>1548.7953666738374</v>
      </c>
      <c r="E501" s="712">
        <f t="shared" si="125"/>
        <v>1036.8276801209356</v>
      </c>
      <c r="F501" s="712">
        <f t="shared" si="126"/>
        <v>659.69905178009526</v>
      </c>
      <c r="G501" s="712">
        <f t="shared" si="127"/>
        <v>436.57917198087245</v>
      </c>
      <c r="H501" s="719">
        <f t="shared" si="128"/>
        <v>309.83472045949662</v>
      </c>
      <c r="I501" s="712">
        <f t="shared" si="129"/>
        <v>308.89021289917412</v>
      </c>
      <c r="J501" s="712">
        <f t="shared" si="130"/>
        <v>308.22354191655768</v>
      </c>
      <c r="K501" s="712">
        <f t="shared" si="131"/>
        <v>307.82626223216556</v>
      </c>
      <c r="L501" s="712">
        <f t="shared" si="132"/>
        <v>307.69326471636748</v>
      </c>
      <c r="N501" s="582">
        <v>427</v>
      </c>
      <c r="O501" s="712">
        <f t="shared" si="133"/>
        <v>6.2146716584155559</v>
      </c>
      <c r="P501" s="712">
        <f t="shared" si="134"/>
        <v>1133.5724252806676</v>
      </c>
      <c r="Q501" s="712">
        <f t="shared" si="135"/>
        <v>1116.730040838587</v>
      </c>
      <c r="R501" s="712">
        <f t="shared" si="136"/>
        <v>1104.5502921632365</v>
      </c>
      <c r="S501" s="712">
        <f t="shared" si="137"/>
        <v>1097.142190589539</v>
      </c>
      <c r="T501" s="712">
        <f t="shared" si="138"/>
        <v>1094.5711943776125</v>
      </c>
    </row>
    <row r="502" spans="2:20">
      <c r="B502" s="582">
        <v>428</v>
      </c>
      <c r="C502" s="712">
        <f t="shared" si="123"/>
        <v>6.2292259245945152</v>
      </c>
      <c r="D502" s="712">
        <f t="shared" si="124"/>
        <v>1548.8853091668275</v>
      </c>
      <c r="E502" s="712">
        <f t="shared" si="125"/>
        <v>1037.4357980851573</v>
      </c>
      <c r="F502" s="712">
        <f t="shared" si="126"/>
        <v>660.39362416792801</v>
      </c>
      <c r="G502" s="712">
        <f t="shared" si="127"/>
        <v>437.01382073934388</v>
      </c>
      <c r="H502" s="719">
        <f t="shared" si="128"/>
        <v>309.90444905801968</v>
      </c>
      <c r="I502" s="712">
        <f t="shared" si="129"/>
        <v>308.95711870399032</v>
      </c>
      <c r="J502" s="712">
        <f t="shared" si="130"/>
        <v>308.28841401427417</v>
      </c>
      <c r="K502" s="712">
        <f t="shared" si="131"/>
        <v>307.88990400077046</v>
      </c>
      <c r="L502" s="712">
        <f t="shared" si="132"/>
        <v>307.75648797195902</v>
      </c>
      <c r="N502" s="582">
        <v>428</v>
      </c>
      <c r="O502" s="712">
        <f t="shared" si="133"/>
        <v>6.2292259245945152</v>
      </c>
      <c r="P502" s="712">
        <f t="shared" si="134"/>
        <v>1134.6587348211369</v>
      </c>
      <c r="Q502" s="712">
        <f t="shared" si="135"/>
        <v>1117.8528497974121</v>
      </c>
      <c r="R502" s="712">
        <f t="shared" si="136"/>
        <v>1105.699352133204</v>
      </c>
      <c r="S502" s="712">
        <f t="shared" si="137"/>
        <v>1098.3070135580692</v>
      </c>
      <c r="T502" s="712">
        <f t="shared" si="138"/>
        <v>1095.7411484557992</v>
      </c>
    </row>
    <row r="503" spans="2:20">
      <c r="B503" s="582">
        <v>429</v>
      </c>
      <c r="C503" s="712">
        <f t="shared" si="123"/>
        <v>6.2437801907734745</v>
      </c>
      <c r="D503" s="712">
        <f t="shared" si="124"/>
        <v>1548.9749559282093</v>
      </c>
      <c r="E503" s="712">
        <f t="shared" si="125"/>
        <v>1038.0419690072679</v>
      </c>
      <c r="F503" s="712">
        <f t="shared" si="126"/>
        <v>661.0866344066385</v>
      </c>
      <c r="G503" s="712">
        <f t="shared" si="127"/>
        <v>437.44799596828108</v>
      </c>
      <c r="H503" s="719">
        <f t="shared" si="128"/>
        <v>309.97436278054164</v>
      </c>
      <c r="I503" s="712">
        <f t="shared" si="129"/>
        <v>309.0242145286914</v>
      </c>
      <c r="J503" s="712">
        <f t="shared" si="130"/>
        <v>308.35347957338195</v>
      </c>
      <c r="K503" s="712">
        <f t="shared" si="131"/>
        <v>307.95374126274726</v>
      </c>
      <c r="L503" s="712">
        <f t="shared" si="132"/>
        <v>307.81990737169906</v>
      </c>
      <c r="N503" s="582">
        <v>429</v>
      </c>
      <c r="O503" s="712">
        <f t="shared" si="133"/>
        <v>6.2437801907734745</v>
      </c>
      <c r="P503" s="712">
        <f t="shared" si="134"/>
        <v>1135.7426566686599</v>
      </c>
      <c r="Q503" s="712">
        <f t="shared" si="135"/>
        <v>1118.9731908380877</v>
      </c>
      <c r="R503" s="712">
        <f t="shared" si="136"/>
        <v>1106.8458864856721</v>
      </c>
      <c r="S503" s="712">
        <f t="shared" si="137"/>
        <v>1099.4692762622531</v>
      </c>
      <c r="T503" s="712">
        <f t="shared" si="138"/>
        <v>1096.9085309915338</v>
      </c>
    </row>
    <row r="504" spans="2:20">
      <c r="B504" s="582">
        <v>430</v>
      </c>
      <c r="C504" s="712">
        <f t="shared" si="123"/>
        <v>6.2583344569524337</v>
      </c>
      <c r="D504" s="712">
        <f t="shared" si="124"/>
        <v>1549.0643084034848</v>
      </c>
      <c r="E504" s="712">
        <f t="shared" si="125"/>
        <v>1038.6462020704514</v>
      </c>
      <c r="F504" s="712">
        <f t="shared" si="126"/>
        <v>661.77808567000147</v>
      </c>
      <c r="G504" s="712">
        <f t="shared" si="127"/>
        <v>437.88169572855685</v>
      </c>
      <c r="H504" s="719">
        <f t="shared" si="128"/>
        <v>310.04446126282176</v>
      </c>
      <c r="I504" s="712">
        <f t="shared" si="129"/>
        <v>309.09150002304835</v>
      </c>
      <c r="J504" s="712">
        <f t="shared" si="130"/>
        <v>308.41873825445322</v>
      </c>
      <c r="K504" s="712">
        <f t="shared" si="131"/>
        <v>308.01777368548829</v>
      </c>
      <c r="L504" s="712">
        <f t="shared" si="132"/>
        <v>307.88352258534564</v>
      </c>
      <c r="N504" s="582">
        <v>430</v>
      </c>
      <c r="O504" s="712">
        <f t="shared" si="133"/>
        <v>6.2583344569524337</v>
      </c>
      <c r="P504" s="712">
        <f t="shared" si="134"/>
        <v>1136.8241960713522</v>
      </c>
      <c r="Q504" s="712">
        <f t="shared" si="135"/>
        <v>1120.0910693850631</v>
      </c>
      <c r="R504" s="712">
        <f t="shared" si="136"/>
        <v>1107.9899007719125</v>
      </c>
      <c r="S504" s="712">
        <f t="shared" si="137"/>
        <v>1100.6289843295153</v>
      </c>
      <c r="T504" s="712">
        <f t="shared" si="138"/>
        <v>1098.0733476370297</v>
      </c>
    </row>
    <row r="505" spans="2:20">
      <c r="B505" s="582">
        <v>431</v>
      </c>
      <c r="C505" s="712">
        <f t="shared" si="123"/>
        <v>6.272888723131393</v>
      </c>
      <c r="D505" s="712">
        <f t="shared" si="124"/>
        <v>1549.1533680280806</v>
      </c>
      <c r="E505" s="712">
        <f t="shared" si="125"/>
        <v>1039.2485063958934</v>
      </c>
      <c r="F505" s="712">
        <f t="shared" si="126"/>
        <v>662.46798113583498</v>
      </c>
      <c r="G505" s="712">
        <f t="shared" si="127"/>
        <v>438.31491811120566</v>
      </c>
      <c r="H505" s="719">
        <f t="shared" si="128"/>
        <v>310.11474414009712</v>
      </c>
      <c r="I505" s="712">
        <f t="shared" si="129"/>
        <v>309.15897483605909</v>
      </c>
      <c r="J505" s="712">
        <f t="shared" si="130"/>
        <v>308.4841897171014</v>
      </c>
      <c r="K505" s="712">
        <f t="shared" si="131"/>
        <v>308.08200093531332</v>
      </c>
      <c r="L505" s="712">
        <f t="shared" si="132"/>
        <v>307.94733328154564</v>
      </c>
      <c r="N505" s="582">
        <v>431</v>
      </c>
      <c r="O505" s="712">
        <f t="shared" si="133"/>
        <v>6.272888723131393</v>
      </c>
      <c r="P505" s="712">
        <f t="shared" si="134"/>
        <v>1137.9033582657935</v>
      </c>
      <c r="Q505" s="712">
        <f t="shared" si="135"/>
        <v>1121.2064908508642</v>
      </c>
      <c r="R505" s="712">
        <f t="shared" si="136"/>
        <v>1109.1314005309951</v>
      </c>
      <c r="S505" s="712">
        <f t="shared" si="137"/>
        <v>1101.7861433749119</v>
      </c>
      <c r="T505" s="712">
        <f t="shared" si="138"/>
        <v>1099.2356040320774</v>
      </c>
    </row>
    <row r="506" spans="2:20">
      <c r="B506" s="582">
        <v>432</v>
      </c>
      <c r="C506" s="712">
        <f t="shared" si="123"/>
        <v>6.2874429893103514</v>
      </c>
      <c r="D506" s="712">
        <f t="shared" si="124"/>
        <v>1549.2421362274354</v>
      </c>
      <c r="E506" s="712">
        <f t="shared" si="125"/>
        <v>1039.8488910433127</v>
      </c>
      <c r="F506" s="712">
        <f t="shared" si="126"/>
        <v>663.15632398581965</v>
      </c>
      <c r="G506" s="712">
        <f t="shared" si="127"/>
        <v>438.74766123716745</v>
      </c>
      <c r="H506" s="719">
        <f t="shared" si="128"/>
        <v>310.185211047096</v>
      </c>
      <c r="I506" s="712">
        <f t="shared" si="129"/>
        <v>309.22663861596391</v>
      </c>
      <c r="J506" s="712">
        <f t="shared" si="130"/>
        <v>308.54983361999876</v>
      </c>
      <c r="K506" s="712">
        <f t="shared" si="131"/>
        <v>308.14642267748746</v>
      </c>
      <c r="L506" s="712">
        <f t="shared" si="132"/>
        <v>308.0113391278536</v>
      </c>
      <c r="N506" s="582">
        <v>432</v>
      </c>
      <c r="O506" s="712">
        <f t="shared" si="133"/>
        <v>6.2874429893103514</v>
      </c>
      <c r="P506" s="712">
        <f t="shared" si="134"/>
        <v>1138.9801484770537</v>
      </c>
      <c r="Q506" s="712">
        <f t="shared" si="135"/>
        <v>1122.3194606361205</v>
      </c>
      <c r="R506" s="712">
        <f t="shared" si="136"/>
        <v>1110.2703912898146</v>
      </c>
      <c r="S506" s="712">
        <f t="shared" si="137"/>
        <v>1102.9407590011565</v>
      </c>
      <c r="T506" s="712">
        <f t="shared" si="138"/>
        <v>1100.3953058040706</v>
      </c>
    </row>
    <row r="507" spans="2:20">
      <c r="B507" s="582">
        <v>433</v>
      </c>
      <c r="C507" s="712">
        <f t="shared" si="123"/>
        <v>6.3019972554893107</v>
      </c>
      <c r="D507" s="712">
        <f t="shared" si="124"/>
        <v>1549.3306144170881</v>
      </c>
      <c r="E507" s="712">
        <f t="shared" si="125"/>
        <v>1040.4473650114883</v>
      </c>
      <c r="F507" s="712">
        <f t="shared" si="126"/>
        <v>663.8431174053228</v>
      </c>
      <c r="G507" s="712">
        <f t="shared" si="127"/>
        <v>439.17992325703284</v>
      </c>
      <c r="H507" s="719">
        <f t="shared" si="128"/>
        <v>310.25586161805137</v>
      </c>
      <c r="I507" s="712">
        <f t="shared" si="129"/>
        <v>309.29449101026159</v>
      </c>
      <c r="J507" s="712">
        <f t="shared" si="130"/>
        <v>308.6156696208929</v>
      </c>
      <c r="K507" s="712">
        <f t="shared" si="131"/>
        <v>308.21103857623956</v>
      </c>
      <c r="L507" s="712">
        <f t="shared" si="132"/>
        <v>308.07553979074993</v>
      </c>
      <c r="N507" s="582">
        <v>433</v>
      </c>
      <c r="O507" s="712">
        <f t="shared" si="133"/>
        <v>6.3019972554893107</v>
      </c>
      <c r="P507" s="712">
        <f t="shared" si="134"/>
        <v>1140.0545719187185</v>
      </c>
      <c r="Q507" s="712">
        <f t="shared" si="135"/>
        <v>1123.4299841295913</v>
      </c>
      <c r="R507" s="712">
        <f t="shared" si="136"/>
        <v>1111.4068785631182</v>
      </c>
      <c r="S507" s="712">
        <f t="shared" si="137"/>
        <v>1104.0928367986485</v>
      </c>
      <c r="T507" s="712">
        <f t="shared" si="138"/>
        <v>1101.552458568035</v>
      </c>
    </row>
    <row r="508" spans="2:20">
      <c r="B508" s="582">
        <v>434</v>
      </c>
      <c r="C508" s="712">
        <f t="shared" si="123"/>
        <v>6.3165515216682699</v>
      </c>
      <c r="D508" s="712">
        <f t="shared" si="124"/>
        <v>1549.4188040027648</v>
      </c>
      <c r="E508" s="712">
        <f t="shared" si="125"/>
        <v>1041.0439372387805</v>
      </c>
      <c r="F508" s="712">
        <f t="shared" si="126"/>
        <v>664.52836458322281</v>
      </c>
      <c r="G508" s="712">
        <f t="shared" si="127"/>
        <v>439.61170235079032</v>
      </c>
      <c r="H508" s="719">
        <f t="shared" si="128"/>
        <v>310.32669548671419</v>
      </c>
      <c r="I508" s="712">
        <f t="shared" si="129"/>
        <v>309.3625316657243</v>
      </c>
      <c r="J508" s="712">
        <f t="shared" si="130"/>
        <v>308.68169737662424</v>
      </c>
      <c r="K508" s="712">
        <f t="shared" si="131"/>
        <v>308.27584829477991</v>
      </c>
      <c r="L508" s="712">
        <f t="shared" si="132"/>
        <v>308.1399349356592</v>
      </c>
      <c r="N508" s="582">
        <v>434</v>
      </c>
      <c r="O508" s="712">
        <f t="shared" si="133"/>
        <v>6.3165515216682699</v>
      </c>
      <c r="P508" s="712">
        <f t="shared" si="134"/>
        <v>1141.1266337929133</v>
      </c>
      <c r="Q508" s="712">
        <f t="shared" si="135"/>
        <v>1124.5380667081913</v>
      </c>
      <c r="R508" s="712">
        <f t="shared" si="136"/>
        <v>1112.5408678535312</v>
      </c>
      <c r="S508" s="712">
        <f t="shared" si="137"/>
        <v>1105.242382345499</v>
      </c>
      <c r="T508" s="712">
        <f t="shared" si="138"/>
        <v>1102.7070679266544</v>
      </c>
    </row>
    <row r="509" spans="2:20">
      <c r="B509" s="582">
        <v>435</v>
      </c>
      <c r="C509" s="712">
        <f t="shared" si="123"/>
        <v>6.3311057878472292</v>
      </c>
      <c r="D509" s="712">
        <f t="shared" si="124"/>
        <v>1549.506706380464</v>
      </c>
      <c r="E509" s="712">
        <f t="shared" si="125"/>
        <v>1041.6386166036486</v>
      </c>
      <c r="F509" s="712">
        <f t="shared" si="126"/>
        <v>665.21206871173854</v>
      </c>
      <c r="G509" s="712">
        <f t="shared" si="127"/>
        <v>440.04299672757469</v>
      </c>
      <c r="H509" s="719">
        <f t="shared" si="128"/>
        <v>310.39771228636653</v>
      </c>
      <c r="I509" s="712">
        <f t="shared" si="129"/>
        <v>309.43076022841313</v>
      </c>
      <c r="J509" s="712">
        <f t="shared" si="130"/>
        <v>308.74791654314254</v>
      </c>
      <c r="K509" s="712">
        <f t="shared" si="131"/>
        <v>308.34085149531802</v>
      </c>
      <c r="L509" s="712">
        <f t="shared" si="132"/>
        <v>308.2045242269682</v>
      </c>
      <c r="N509" s="582">
        <v>435</v>
      </c>
      <c r="O509" s="712">
        <f t="shared" si="133"/>
        <v>6.3311057878472292</v>
      </c>
      <c r="P509" s="712">
        <f t="shared" si="134"/>
        <v>1142.1963392903303</v>
      </c>
      <c r="Q509" s="712">
        <f t="shared" si="135"/>
        <v>1125.6437137370162</v>
      </c>
      <c r="R509" s="712">
        <f t="shared" si="136"/>
        <v>1113.6723646515848</v>
      </c>
      <c r="S509" s="712">
        <f t="shared" si="137"/>
        <v>1106.3894012075593</v>
      </c>
      <c r="T509" s="712">
        <f t="shared" si="138"/>
        <v>1103.8591394702967</v>
      </c>
    </row>
    <row r="510" spans="2:20">
      <c r="B510" s="582">
        <v>436</v>
      </c>
      <c r="C510" s="712">
        <f t="shared" si="123"/>
        <v>6.3456600540261885</v>
      </c>
      <c r="D510" s="712">
        <f t="shared" si="124"/>
        <v>1549.5943229365416</v>
      </c>
      <c r="E510" s="712">
        <f t="shared" si="125"/>
        <v>1042.2314119251607</v>
      </c>
      <c r="F510" s="712">
        <f t="shared" si="126"/>
        <v>665.89423298625968</v>
      </c>
      <c r="G510" s="712">
        <f t="shared" si="127"/>
        <v>440.47380462541707</v>
      </c>
      <c r="H510" s="719">
        <f t="shared" si="128"/>
        <v>310.46891164983458</v>
      </c>
      <c r="I510" s="712">
        <f t="shared" si="129"/>
        <v>309.49917634369319</v>
      </c>
      <c r="J510" s="712">
        <f t="shared" si="130"/>
        <v>308.81432677552363</v>
      </c>
      <c r="K510" s="712">
        <f t="shared" si="131"/>
        <v>308.40604783908043</v>
      </c>
      <c r="L510" s="712">
        <f t="shared" si="132"/>
        <v>308.26930732804396</v>
      </c>
      <c r="N510" s="582">
        <v>436</v>
      </c>
      <c r="O510" s="712">
        <f t="shared" si="133"/>
        <v>6.3456600540261885</v>
      </c>
      <c r="P510" s="712">
        <f t="shared" si="134"/>
        <v>1143.2636935902519</v>
      </c>
      <c r="Q510" s="712">
        <f t="shared" si="135"/>
        <v>1126.7469305693703</v>
      </c>
      <c r="R510" s="712">
        <f t="shared" si="136"/>
        <v>1114.8013744357415</v>
      </c>
      <c r="S510" s="712">
        <f t="shared" si="137"/>
        <v>1107.5338989384468</v>
      </c>
      <c r="T510" s="712">
        <f t="shared" si="138"/>
        <v>1105.0086787770438</v>
      </c>
    </row>
    <row r="511" spans="2:20">
      <c r="B511" s="582">
        <v>437</v>
      </c>
      <c r="C511" s="712">
        <f t="shared" si="123"/>
        <v>6.3602143202051478</v>
      </c>
      <c r="D511" s="712">
        <f t="shared" si="124"/>
        <v>1549.6816550477952</v>
      </c>
      <c r="E511" s="712">
        <f t="shared" si="125"/>
        <v>1042.8223319635019</v>
      </c>
      <c r="F511" s="712">
        <f t="shared" si="126"/>
        <v>666.57486060518124</v>
      </c>
      <c r="G511" s="712">
        <f t="shared" si="127"/>
        <v>440.90412431099634</v>
      </c>
      <c r="H511" s="719">
        <f t="shared" si="128"/>
        <v>310.54029320950161</v>
      </c>
      <c r="I511" s="712">
        <f t="shared" si="129"/>
        <v>309.56777965624843</v>
      </c>
      <c r="J511" s="712">
        <f t="shared" si="130"/>
        <v>308.8809277279862</v>
      </c>
      <c r="K511" s="712">
        <f t="shared" si="131"/>
        <v>308.47143698632783</v>
      </c>
      <c r="L511" s="712">
        <f t="shared" si="132"/>
        <v>308.33428390125141</v>
      </c>
      <c r="N511" s="582">
        <v>437</v>
      </c>
      <c r="O511" s="712">
        <f t="shared" si="133"/>
        <v>6.3602143202051478</v>
      </c>
      <c r="P511" s="712">
        <f t="shared" si="134"/>
        <v>1144.3287018605772</v>
      </c>
      <c r="Q511" s="712">
        <f t="shared" si="135"/>
        <v>1127.8477225467909</v>
      </c>
      <c r="R511" s="712">
        <f t="shared" si="136"/>
        <v>1115.927902672423</v>
      </c>
      <c r="S511" s="712">
        <f t="shared" si="137"/>
        <v>1108.6758810795716</v>
      </c>
      <c r="T511" s="712">
        <f t="shared" si="138"/>
        <v>1106.1556914127164</v>
      </c>
    </row>
    <row r="512" spans="2:20">
      <c r="B512" s="582">
        <v>438</v>
      </c>
      <c r="C512" s="712">
        <f t="shared" si="123"/>
        <v>6.374768586384107</v>
      </c>
      <c r="D512" s="712">
        <f t="shared" si="124"/>
        <v>1549.768704081547</v>
      </c>
      <c r="E512" s="712">
        <f t="shared" si="125"/>
        <v>1043.4113854204752</v>
      </c>
      <c r="F512" s="712">
        <f t="shared" si="126"/>
        <v>667.25395476973972</v>
      </c>
      <c r="G512" s="712">
        <f t="shared" si="127"/>
        <v>441.33395407939258</v>
      </c>
      <c r="H512" s="719">
        <f t="shared" si="128"/>
        <v>310.61185659732064</v>
      </c>
      <c r="I512" s="712">
        <f t="shared" si="129"/>
        <v>309.63656981009683</v>
      </c>
      <c r="J512" s="712">
        <f t="shared" si="130"/>
        <v>308.94771905390775</v>
      </c>
      <c r="K512" s="712">
        <f t="shared" si="131"/>
        <v>308.53701859637283</v>
      </c>
      <c r="L512" s="712">
        <f t="shared" si="132"/>
        <v>308.39945360797094</v>
      </c>
      <c r="N512" s="582">
        <v>438</v>
      </c>
      <c r="O512" s="712">
        <f t="shared" si="133"/>
        <v>6.374768586384107</v>
      </c>
      <c r="P512" s="712">
        <f t="shared" si="134"/>
        <v>1145.3913692578458</v>
      </c>
      <c r="Q512" s="712">
        <f t="shared" si="135"/>
        <v>1128.9460949990744</v>
      </c>
      <c r="R512" s="712">
        <f t="shared" si="136"/>
        <v>1117.051954816035</v>
      </c>
      <c r="S512" s="712">
        <f t="shared" si="137"/>
        <v>1109.8153531601645</v>
      </c>
      <c r="T512" s="712">
        <f t="shared" si="138"/>
        <v>1107.3001829309014</v>
      </c>
    </row>
    <row r="513" spans="2:20">
      <c r="B513" s="582">
        <v>439</v>
      </c>
      <c r="C513" s="712">
        <f t="shared" si="123"/>
        <v>6.3893228525630654</v>
      </c>
      <c r="D513" s="712">
        <f t="shared" si="124"/>
        <v>1549.8554713957265</v>
      </c>
      <c r="E513" s="712">
        <f t="shared" si="125"/>
        <v>1043.9985809399977</v>
      </c>
      <c r="F513" s="712">
        <f t="shared" si="126"/>
        <v>667.93151868385246</v>
      </c>
      <c r="G513" s="712">
        <f t="shared" si="127"/>
        <v>441.76329225384166</v>
      </c>
      <c r="H513" s="719">
        <f t="shared" si="128"/>
        <v>310.68360144482727</v>
      </c>
      <c r="I513" s="712">
        <f t="shared" si="129"/>
        <v>309.70554644860476</v>
      </c>
      <c r="J513" s="712">
        <f t="shared" si="130"/>
        <v>309.01470040584115</v>
      </c>
      <c r="K513" s="712">
        <f t="shared" si="131"/>
        <v>308.60279232759666</v>
      </c>
      <c r="L513" s="712">
        <f t="shared" si="132"/>
        <v>308.46481610861616</v>
      </c>
      <c r="N513" s="582">
        <v>439</v>
      </c>
      <c r="O513" s="712">
        <f t="shared" si="133"/>
        <v>6.3893228525630654</v>
      </c>
      <c r="P513" s="712">
        <f t="shared" si="134"/>
        <v>1146.4517009272631</v>
      </c>
      <c r="Q513" s="712">
        <f t="shared" si="135"/>
        <v>1130.0420532443031</v>
      </c>
      <c r="R513" s="712">
        <f t="shared" si="136"/>
        <v>1118.1735363089952</v>
      </c>
      <c r="S513" s="712">
        <f t="shared" si="137"/>
        <v>1110.9523206973031</v>
      </c>
      <c r="T513" s="712">
        <f t="shared" si="138"/>
        <v>1108.4421588729792</v>
      </c>
    </row>
    <row r="514" spans="2:20">
      <c r="B514" s="582">
        <v>440</v>
      </c>
      <c r="C514" s="712">
        <f t="shared" si="123"/>
        <v>6.4038771187420247</v>
      </c>
      <c r="D514" s="712">
        <f t="shared" si="124"/>
        <v>1549.9419583389515</v>
      </c>
      <c r="E514" s="712">
        <f t="shared" si="125"/>
        <v>1044.5839271085929</v>
      </c>
      <c r="F514" s="712">
        <f t="shared" si="126"/>
        <v>668.60755555395906</v>
      </c>
      <c r="G514" s="712">
        <f t="shared" si="127"/>
        <v>442.19213718549145</v>
      </c>
      <c r="H514" s="719">
        <f t="shared" si="128"/>
        <v>310.75552738315224</v>
      </c>
      <c r="I514" s="712">
        <f t="shared" si="129"/>
        <v>309.77470921450197</v>
      </c>
      <c r="J514" s="712">
        <f t="shared" si="130"/>
        <v>309.08187143553073</v>
      </c>
      <c r="K514" s="712">
        <f t="shared" si="131"/>
        <v>308.66875783746639</v>
      </c>
      <c r="L514" s="712">
        <f t="shared" si="132"/>
        <v>308.53037106265094</v>
      </c>
      <c r="N514" s="582">
        <v>440</v>
      </c>
      <c r="O514" s="712">
        <f t="shared" si="133"/>
        <v>6.4038771187420247</v>
      </c>
      <c r="P514" s="712">
        <f t="shared" si="134"/>
        <v>1147.5097020027263</v>
      </c>
      <c r="Q514" s="712">
        <f t="shared" si="135"/>
        <v>1131.1356025888695</v>
      </c>
      <c r="R514" s="712">
        <f t="shared" si="136"/>
        <v>1119.2926525817584</v>
      </c>
      <c r="S514" s="712">
        <f t="shared" si="137"/>
        <v>1112.0867891959381</v>
      </c>
      <c r="T514" s="712">
        <f t="shared" si="138"/>
        <v>1109.5816247681507</v>
      </c>
    </row>
    <row r="515" spans="2:20">
      <c r="B515" s="582">
        <v>441</v>
      </c>
      <c r="C515" s="712">
        <f t="shared" si="123"/>
        <v>6.418431384920984</v>
      </c>
      <c r="D515" s="712">
        <f t="shared" si="124"/>
        <v>1550.02816625061</v>
      </c>
      <c r="E515" s="712">
        <f t="shared" si="125"/>
        <v>1045.167432455878</v>
      </c>
      <c r="F515" s="712">
        <f t="shared" si="126"/>
        <v>669.2820685888662</v>
      </c>
      <c r="G515" s="712">
        <f t="shared" si="127"/>
        <v>442.62048725315958</v>
      </c>
      <c r="H515" s="719">
        <f t="shared" si="128"/>
        <v>310.82763404303358</v>
      </c>
      <c r="I515" s="712">
        <f t="shared" si="129"/>
        <v>309.8440577498958</v>
      </c>
      <c r="J515" s="712">
        <f t="shared" si="130"/>
        <v>309.14923179392787</v>
      </c>
      <c r="K515" s="712">
        <f t="shared" si="131"/>
        <v>308.73491478255193</v>
      </c>
      <c r="L515" s="712">
        <f t="shared" si="132"/>
        <v>308.59611812860663</v>
      </c>
      <c r="N515" s="582">
        <v>441</v>
      </c>
      <c r="O515" s="712">
        <f t="shared" si="133"/>
        <v>6.418431384920984</v>
      </c>
      <c r="P515" s="712">
        <f t="shared" si="134"/>
        <v>1148.5653776068475</v>
      </c>
      <c r="Q515" s="712">
        <f t="shared" si="135"/>
        <v>1132.2267483275032</v>
      </c>
      <c r="R515" s="712">
        <f t="shared" si="136"/>
        <v>1120.4093090528438</v>
      </c>
      <c r="S515" s="712">
        <f t="shared" si="137"/>
        <v>1113.2187641489206</v>
      </c>
      <c r="T515" s="712">
        <f t="shared" si="138"/>
        <v>1110.7185861334633</v>
      </c>
    </row>
    <row r="516" spans="2:20">
      <c r="B516" s="582">
        <v>442</v>
      </c>
      <c r="C516" s="712">
        <f t="shared" si="123"/>
        <v>6.4329856510999432</v>
      </c>
      <c r="D516" s="712">
        <f t="shared" si="124"/>
        <v>1550.1140964609392</v>
      </c>
      <c r="E516" s="712">
        <f t="shared" si="125"/>
        <v>1045.7491054550462</v>
      </c>
      <c r="F516" s="712">
        <f t="shared" si="126"/>
        <v>669.95506099959414</v>
      </c>
      <c r="G516" s="712">
        <f t="shared" si="127"/>
        <v>443.0483408630929</v>
      </c>
      <c r="H516" s="719">
        <f t="shared" si="128"/>
        <v>310.89992105482912</v>
      </c>
      <c r="I516" s="712">
        <f t="shared" si="129"/>
        <v>309.91359169628538</v>
      </c>
      <c r="J516" s="712">
        <f t="shared" si="130"/>
        <v>309.21678113120737</v>
      </c>
      <c r="K516" s="712">
        <f t="shared" si="131"/>
        <v>308.80126281854245</v>
      </c>
      <c r="L516" s="712">
        <f t="shared" si="132"/>
        <v>308.66205696409918</v>
      </c>
      <c r="N516" s="582">
        <v>442</v>
      </c>
      <c r="O516" s="712">
        <f t="shared" si="133"/>
        <v>6.4329856510999432</v>
      </c>
      <c r="P516" s="712">
        <f t="shared" si="134"/>
        <v>1149.6187328509795</v>
      </c>
      <c r="Q516" s="712">
        <f t="shared" si="135"/>
        <v>1133.3154957432962</v>
      </c>
      <c r="R516" s="712">
        <f t="shared" si="136"/>
        <v>1121.5235111288603</v>
      </c>
      <c r="S516" s="712">
        <f t="shared" si="137"/>
        <v>1114.3482510370288</v>
      </c>
      <c r="T516" s="712">
        <f t="shared" si="138"/>
        <v>1111.8530484738378</v>
      </c>
    </row>
    <row r="517" spans="2:20">
      <c r="B517" s="582">
        <v>443</v>
      </c>
      <c r="C517" s="712">
        <f t="shared" si="123"/>
        <v>6.4475399172789025</v>
      </c>
      <c r="D517" s="712">
        <f t="shared" si="124"/>
        <v>1550.1997502911049</v>
      </c>
      <c r="E517" s="712">
        <f t="shared" si="125"/>
        <v>1046.3289545233433</v>
      </c>
      <c r="F517" s="712">
        <f t="shared" si="126"/>
        <v>670.62653599922567</v>
      </c>
      <c r="G517" s="712">
        <f t="shared" si="127"/>
        <v>443.47569644872817</v>
      </c>
      <c r="H517" s="719">
        <f t="shared" si="128"/>
        <v>310.97238804852873</v>
      </c>
      <c r="I517" s="712">
        <f t="shared" si="129"/>
        <v>309.98331069457623</v>
      </c>
      <c r="J517" s="712">
        <f t="shared" si="130"/>
        <v>309.28451909678279</v>
      </c>
      <c r="K517" s="712">
        <f t="shared" si="131"/>
        <v>308.86780160026331</v>
      </c>
      <c r="L517" s="712">
        <f t="shared" si="132"/>
        <v>308.72818722584594</v>
      </c>
      <c r="N517" s="582">
        <v>443</v>
      </c>
      <c r="O517" s="712">
        <f t="shared" si="133"/>
        <v>6.4475399172789025</v>
      </c>
      <c r="P517" s="712">
        <f t="shared" si="134"/>
        <v>1150.669772835241</v>
      </c>
      <c r="Q517" s="712">
        <f t="shared" si="135"/>
        <v>1134.4018501077276</v>
      </c>
      <c r="R517" s="712">
        <f t="shared" si="136"/>
        <v>1122.6352642045338</v>
      </c>
      <c r="S517" s="712">
        <f t="shared" si="137"/>
        <v>1115.4752553289939</v>
      </c>
      <c r="T517" s="712">
        <f t="shared" si="138"/>
        <v>1112.9850172820957</v>
      </c>
    </row>
    <row r="518" spans="2:20">
      <c r="B518" s="582">
        <v>444</v>
      </c>
      <c r="C518" s="712">
        <f t="shared" si="123"/>
        <v>6.4620941834578618</v>
      </c>
      <c r="D518" s="712">
        <f t="shared" si="124"/>
        <v>1550.2851290532801</v>
      </c>
      <c r="E518" s="712">
        <f t="shared" si="125"/>
        <v>1046.9069880225425</v>
      </c>
      <c r="F518" s="712">
        <f t="shared" si="126"/>
        <v>671.2964968027585</v>
      </c>
      <c r="G518" s="712">
        <f t="shared" si="127"/>
        <v>443.90255247045462</v>
      </c>
      <c r="H518" s="719">
        <f t="shared" si="128"/>
        <v>311.04503465376627</v>
      </c>
      <c r="I518" s="712">
        <f t="shared" si="129"/>
        <v>310.05321438509401</v>
      </c>
      <c r="J518" s="712">
        <f t="shared" si="130"/>
        <v>309.352445339322</v>
      </c>
      <c r="K518" s="712">
        <f t="shared" si="131"/>
        <v>308.93453078169216</v>
      </c>
      <c r="L518" s="712">
        <f t="shared" si="132"/>
        <v>308.79450856968242</v>
      </c>
      <c r="N518" s="582">
        <v>444</v>
      </c>
      <c r="O518" s="712">
        <f t="shared" si="133"/>
        <v>6.4620941834578618</v>
      </c>
      <c r="P518" s="712">
        <f t="shared" si="134"/>
        <v>1151.7185026485404</v>
      </c>
      <c r="Q518" s="712">
        <f t="shared" si="135"/>
        <v>1135.4858166806903</v>
      </c>
      <c r="R518" s="712">
        <f t="shared" si="136"/>
        <v>1123.7445736627321</v>
      </c>
      <c r="S518" s="712">
        <f t="shared" si="137"/>
        <v>1116.5997824815267</v>
      </c>
      <c r="T518" s="712">
        <f t="shared" si="138"/>
        <v>1114.1144980389852</v>
      </c>
    </row>
    <row r="519" spans="2:20">
      <c r="B519" s="582">
        <v>445</v>
      </c>
      <c r="C519" s="712">
        <f t="shared" si="123"/>
        <v>6.4766484496368211</v>
      </c>
      <c r="D519" s="712">
        <f t="shared" si="124"/>
        <v>1550.370234050723</v>
      </c>
      <c r="E519" s="712">
        <f t="shared" si="125"/>
        <v>1047.4832142594112</v>
      </c>
      <c r="F519" s="712">
        <f t="shared" si="126"/>
        <v>671.96494662695886</v>
      </c>
      <c r="G519" s="712">
        <f t="shared" si="127"/>
        <v>444.32890741537761</v>
      </c>
      <c r="H519" s="719">
        <f t="shared" si="128"/>
        <v>311.11786049983169</v>
      </c>
      <c r="I519" s="712">
        <f t="shared" si="129"/>
        <v>310.12330240759866</v>
      </c>
      <c r="J519" s="712">
        <f t="shared" si="130"/>
        <v>309.42055950676269</v>
      </c>
      <c r="K519" s="712">
        <f t="shared" si="131"/>
        <v>309.00145001597537</v>
      </c>
      <c r="L519" s="712">
        <f t="shared" si="132"/>
        <v>308.86102065057889</v>
      </c>
      <c r="N519" s="582">
        <v>445</v>
      </c>
      <c r="O519" s="712">
        <f t="shared" si="133"/>
        <v>6.4766484496368211</v>
      </c>
      <c r="P519" s="712">
        <f t="shared" si="134"/>
        <v>1152.7649273686002</v>
      </c>
      <c r="Q519" s="712">
        <f t="shared" si="135"/>
        <v>1136.5674007105163</v>
      </c>
      <c r="R519" s="712">
        <f t="shared" si="136"/>
        <v>1124.8514448744918</v>
      </c>
      <c r="S519" s="712">
        <f t="shared" si="137"/>
        <v>1117.7218379393448</v>
      </c>
      <c r="T519" s="712">
        <f t="shared" si="138"/>
        <v>1115.2414962132079</v>
      </c>
    </row>
    <row r="520" spans="2:20">
      <c r="B520" s="582">
        <v>446</v>
      </c>
      <c r="C520" s="712">
        <f t="shared" si="123"/>
        <v>6.4912027158157795</v>
      </c>
      <c r="D520" s="712">
        <f t="shared" si="124"/>
        <v>1550.4550665778524</v>
      </c>
      <c r="E520" s="712">
        <f t="shared" si="125"/>
        <v>1048.0576414861757</v>
      </c>
      <c r="F520" s="712">
        <f t="shared" si="126"/>
        <v>672.63188869021803</v>
      </c>
      <c r="G520" s="712">
        <f t="shared" si="127"/>
        <v>444.75475979708455</v>
      </c>
      <c r="H520" s="719">
        <f t="shared" si="128"/>
        <v>311.19086521568266</v>
      </c>
      <c r="I520" s="712">
        <f t="shared" si="129"/>
        <v>310.19357440129795</v>
      </c>
      <c r="J520" s="712">
        <f t="shared" si="130"/>
        <v>309.48886124632747</v>
      </c>
      <c r="K520" s="712">
        <f t="shared" si="131"/>
        <v>309.06855895544436</v>
      </c>
      <c r="L520" s="712">
        <f t="shared" si="132"/>
        <v>308.92772312265686</v>
      </c>
      <c r="N520" s="582">
        <v>446</v>
      </c>
      <c r="O520" s="712">
        <f t="shared" si="133"/>
        <v>6.4912027158157795</v>
      </c>
      <c r="P520" s="712">
        <f t="shared" si="134"/>
        <v>1153.809052061983</v>
      </c>
      <c r="Q520" s="712">
        <f t="shared" si="135"/>
        <v>1137.6466074340015</v>
      </c>
      <c r="R520" s="712">
        <f t="shared" si="136"/>
        <v>1125.9558831990435</v>
      </c>
      <c r="S520" s="712">
        <f t="shared" si="137"/>
        <v>1118.8414271351983</v>
      </c>
      <c r="T520" s="712">
        <f t="shared" si="138"/>
        <v>1116.3660172614452</v>
      </c>
    </row>
    <row r="521" spans="2:20">
      <c r="B521" s="582">
        <v>447</v>
      </c>
      <c r="C521" s="712">
        <f t="shared" si="123"/>
        <v>6.5057569819947387</v>
      </c>
      <c r="D521" s="712">
        <f t="shared" si="124"/>
        <v>1550.539627920326</v>
      </c>
      <c r="E521" s="712">
        <f t="shared" si="125"/>
        <v>1048.6302779009814</v>
      </c>
      <c r="F521" s="712">
        <f t="shared" si="126"/>
        <v>673.29732621241135</v>
      </c>
      <c r="G521" s="712">
        <f t="shared" si="127"/>
        <v>445.18010815541129</v>
      </c>
      <c r="H521" s="719">
        <f t="shared" si="128"/>
        <v>311.26404842995635</v>
      </c>
      <c r="I521" s="712">
        <f t="shared" si="129"/>
        <v>310.26403000486164</v>
      </c>
      <c r="J521" s="712">
        <f t="shared" si="130"/>
        <v>309.55735020453926</v>
      </c>
      <c r="K521" s="712">
        <f t="shared" si="131"/>
        <v>309.13585725163125</v>
      </c>
      <c r="L521" s="712">
        <f t="shared" si="132"/>
        <v>308.99461563920516</v>
      </c>
      <c r="N521" s="582">
        <v>447</v>
      </c>
      <c r="O521" s="712">
        <f t="shared" si="133"/>
        <v>6.5057569819947387</v>
      </c>
      <c r="P521" s="712">
        <f t="shared" si="134"/>
        <v>1154.8508817841146</v>
      </c>
      <c r="Q521" s="712">
        <f t="shared" si="135"/>
        <v>1138.7234420764312</v>
      </c>
      <c r="R521" s="712">
        <f t="shared" si="136"/>
        <v>1127.0578939838392</v>
      </c>
      <c r="S521" s="712">
        <f t="shared" si="137"/>
        <v>1119.9585554898954</v>
      </c>
      <c r="T521" s="712">
        <f t="shared" si="138"/>
        <v>1117.4880666283848</v>
      </c>
    </row>
    <row r="522" spans="2:20">
      <c r="B522" s="582">
        <v>448</v>
      </c>
      <c r="C522" s="712">
        <f t="shared" si="123"/>
        <v>6.520311248173698</v>
      </c>
      <c r="D522" s="712">
        <f t="shared" si="124"/>
        <v>1550.6239193551135</v>
      </c>
      <c r="E522" s="712">
        <f t="shared" si="125"/>
        <v>1049.2011316483458</v>
      </c>
      <c r="F522" s="712">
        <f t="shared" si="126"/>
        <v>673.96126241475906</v>
      </c>
      <c r="G522" s="712">
        <f t="shared" si="127"/>
        <v>445.60495105621095</v>
      </c>
      <c r="H522" s="719">
        <f t="shared" si="128"/>
        <v>311.33740977098131</v>
      </c>
      <c r="I522" s="712">
        <f t="shared" si="129"/>
        <v>310.3346688564344</v>
      </c>
      <c r="J522" s="712">
        <f t="shared" si="130"/>
        <v>309.62602602723609</v>
      </c>
      <c r="K522" s="712">
        <f t="shared" si="131"/>
        <v>309.20334455528496</v>
      </c>
      <c r="L522" s="712">
        <f t="shared" si="132"/>
        <v>309.0616978526964</v>
      </c>
      <c r="N522" s="582">
        <v>448</v>
      </c>
      <c r="O522" s="712">
        <f t="shared" si="133"/>
        <v>6.520311248173698</v>
      </c>
      <c r="P522" s="712">
        <f t="shared" si="134"/>
        <v>1155.8904215793091</v>
      </c>
      <c r="Q522" s="712">
        <f t="shared" si="135"/>
        <v>1139.7979098516064</v>
      </c>
      <c r="R522" s="712">
        <f t="shared" si="136"/>
        <v>1128.1574825645769</v>
      </c>
      <c r="S522" s="712">
        <f t="shared" si="137"/>
        <v>1121.0732284123303</v>
      </c>
      <c r="T522" s="712">
        <f t="shared" si="138"/>
        <v>1118.6076497467475</v>
      </c>
    </row>
    <row r="523" spans="2:20">
      <c r="B523" s="582">
        <v>449</v>
      </c>
      <c r="C523" s="712">
        <f t="shared" ref="C523:C586" si="139">$C$73*B523</f>
        <v>6.5348655143526573</v>
      </c>
      <c r="D523" s="712">
        <f t="shared" ref="D523:D586" si="140">(1-2*FoAb-2*FoAb*BiCombAb)*D522+2*FoAb*E522+2*FoAb*BiCombAb*Tcomb</f>
        <v>1550.707942150573</v>
      </c>
      <c r="E523" s="712">
        <f t="shared" ref="E523:E586" si="141">FoAb*D522+(1-2*FoAb)*E522+FoAb*F522</f>
        <v>1049.7702108196108</v>
      </c>
      <c r="F523" s="712">
        <f t="shared" ref="F523:F586" si="142">FoAb*E522+(1-2*FoAb)*F522+FoAb*G522</f>
        <v>674.62370051968969</v>
      </c>
      <c r="G523" s="712">
        <f t="shared" ref="G523:G586" si="143">FoAb*F522+(1-2*FoAb)*G522+FoAb*H522</f>
        <v>446.02928709112405</v>
      </c>
      <c r="H523" s="719">
        <f t="shared" ref="H523:H586" si="144">_FoN1*G522+(1-_FoN1-_FoN2)*H522+_FoN2*I522</f>
        <v>311.4109488667886</v>
      </c>
      <c r="I523" s="712">
        <f t="shared" ref="I523:I586" si="145">FoCase*H522+(1-2*FoCase)*I522+FoCase*J522</f>
        <v>310.40549059364986</v>
      </c>
      <c r="J523" s="712">
        <f t="shared" ref="J523:J586" si="146">FoCase*I522+(1-2*FoCase)*J522+FoCase*K522</f>
        <v>309.69488835958595</v>
      </c>
      <c r="K523" s="712">
        <f t="shared" ref="K523:K586" si="147">FoCase*J522+(1-2*FoCase)*K522+FoCase*L522</f>
        <v>309.2710205163869</v>
      </c>
      <c r="L523" s="712">
        <f t="shared" ref="L523:L586" si="148">(1-2*FoCase-2*FoCase*BiAtmCase)*L522+2*FoCase*K522+2*FoCase*BiAtmCase*Tatm</f>
        <v>309.12896941480278</v>
      </c>
      <c r="N523" s="582">
        <v>449</v>
      </c>
      <c r="O523" s="712">
        <f t="shared" ref="O523:O586" si="149">$O$73*N523</f>
        <v>6.5348655143526573</v>
      </c>
      <c r="P523" s="712">
        <f t="shared" ref="P523:P586" si="150">(1-2*FoCase-2*FoCase*BiCombCase)*P522+2*FoCase*Q522+2*FoCase*BiCombCase*Tcomb</f>
        <v>1156.9276764807937</v>
      </c>
      <c r="Q523" s="712">
        <f t="shared" ref="Q523:Q586" si="151">FoCase*P522+(1-2*FoCase)*Q522+FoCase*R522</f>
        <v>1140.8700159618675</v>
      </c>
      <c r="R523" s="712">
        <f t="shared" ref="R523:R586" si="152">FoCase*Q522+(1-2*FoCase)*R522+FoCase*S522</f>
        <v>1129.2546542652262</v>
      </c>
      <c r="S523" s="712">
        <f t="shared" ref="S523:S586" si="153">FoCase*R522+(1-2*FoCase)*S522+FoCase*T522</f>
        <v>1122.1854512995083</v>
      </c>
      <c r="T523" s="712">
        <f t="shared" ref="T523:T586" si="154">(1-2*FoCase-2*FoCase*BiAtmCase)*T522+2*FoCase*S522+2*FoCase*BiAtmCase*Tatm</f>
        <v>1119.7247720373121</v>
      </c>
    </row>
    <row r="524" spans="2:20">
      <c r="B524" s="582">
        <v>450</v>
      </c>
      <c r="C524" s="712">
        <f t="shared" si="139"/>
        <v>6.5494197805316166</v>
      </c>
      <c r="D524" s="712">
        <f t="shared" si="140"/>
        <v>1550.7916975665244</v>
      </c>
      <c r="E524" s="712">
        <f t="shared" si="141"/>
        <v>1050.3375234533885</v>
      </c>
      <c r="F524" s="712">
        <f t="shared" si="142"/>
        <v>675.28464375070575</v>
      </c>
      <c r="G524" s="712">
        <f t="shared" si="143"/>
        <v>446.45311487734961</v>
      </c>
      <c r="H524" s="719">
        <f t="shared" si="144"/>
        <v>311.4846653451234</v>
      </c>
      <c r="I524" s="712">
        <f t="shared" si="145"/>
        <v>310.4764948536436</v>
      </c>
      <c r="J524" s="712">
        <f t="shared" si="146"/>
        <v>309.76393684610156</v>
      </c>
      <c r="K524" s="712">
        <f t="shared" si="147"/>
        <v>309.33888478416651</v>
      </c>
      <c r="L524" s="712">
        <f t="shared" si="148"/>
        <v>309.19642997641211</v>
      </c>
      <c r="N524" s="582">
        <v>450</v>
      </c>
      <c r="O524" s="712">
        <f t="shared" si="149"/>
        <v>6.5494197805316166</v>
      </c>
      <c r="P524" s="712">
        <f t="shared" si="150"/>
        <v>1157.962651510732</v>
      </c>
      <c r="Q524" s="712">
        <f t="shared" si="151"/>
        <v>1141.9397655981204</v>
      </c>
      <c r="R524" s="712">
        <f t="shared" si="152"/>
        <v>1130.3494143980558</v>
      </c>
      <c r="S524" s="712">
        <f t="shared" si="153"/>
        <v>1123.2952295365722</v>
      </c>
      <c r="T524" s="712">
        <f t="shared" si="154"/>
        <v>1120.8394389089433</v>
      </c>
    </row>
    <row r="525" spans="2:20">
      <c r="B525" s="582">
        <v>451</v>
      </c>
      <c r="C525" s="712">
        <f t="shared" si="139"/>
        <v>6.5639740467105758</v>
      </c>
      <c r="D525" s="712">
        <f t="shared" si="140"/>
        <v>1550.8751868543216</v>
      </c>
      <c r="E525" s="712">
        <f t="shared" si="141"/>
        <v>1050.9030775360025</v>
      </c>
      <c r="F525" s="712">
        <f t="shared" si="142"/>
        <v>675.94409533225155</v>
      </c>
      <c r="G525" s="712">
        <f t="shared" si="143"/>
        <v>446.87643305741841</v>
      </c>
      <c r="H525" s="719">
        <f t="shared" si="144"/>
        <v>311.55855883345617</v>
      </c>
      <c r="I525" s="712">
        <f t="shared" si="145"/>
        <v>310.54768127306636</v>
      </c>
      <c r="J525" s="712">
        <f t="shared" si="146"/>
        <v>309.83317113065505</v>
      </c>
      <c r="K525" s="712">
        <f t="shared" si="147"/>
        <v>309.40693700711677</v>
      </c>
      <c r="L525" s="712">
        <f t="shared" si="148"/>
        <v>309.26407918764335</v>
      </c>
      <c r="N525" s="582">
        <v>451</v>
      </c>
      <c r="O525" s="712">
        <f t="shared" si="149"/>
        <v>6.5639740467105758</v>
      </c>
      <c r="P525" s="712">
        <f t="shared" si="150"/>
        <v>1158.9953516802495</v>
      </c>
      <c r="Q525" s="712">
        <f t="shared" si="151"/>
        <v>1143.0071639398618</v>
      </c>
      <c r="R525" s="712">
        <f t="shared" si="152"/>
        <v>1131.4417682636572</v>
      </c>
      <c r="S525" s="712">
        <f t="shared" si="153"/>
        <v>1124.4025684968278</v>
      </c>
      <c r="T525" s="712">
        <f t="shared" si="154"/>
        <v>1121.9516557586171</v>
      </c>
    </row>
    <row r="526" spans="2:20">
      <c r="B526" s="582">
        <v>452</v>
      </c>
      <c r="C526" s="712">
        <f t="shared" si="139"/>
        <v>6.5785283128895351</v>
      </c>
      <c r="D526" s="712">
        <f t="shared" si="140"/>
        <v>1550.9584112569264</v>
      </c>
      <c r="E526" s="712">
        <f t="shared" si="141"/>
        <v>1051.4668810019266</v>
      </c>
      <c r="F526" s="712">
        <f t="shared" si="142"/>
        <v>676.60205848958299</v>
      </c>
      <c r="G526" s="712">
        <f t="shared" si="143"/>
        <v>447.2992402989675</v>
      </c>
      <c r="H526" s="719">
        <f t="shared" si="144"/>
        <v>311.63262895899402</v>
      </c>
      <c r="I526" s="712">
        <f t="shared" si="145"/>
        <v>310.61904948809718</v>
      </c>
      <c r="J526" s="712">
        <f t="shared" si="146"/>
        <v>309.90259085649222</v>
      </c>
      <c r="K526" s="712">
        <f t="shared" si="147"/>
        <v>309.47517683300947</v>
      </c>
      <c r="L526" s="712">
        <f t="shared" si="148"/>
        <v>309.33191669786237</v>
      </c>
      <c r="N526" s="582">
        <v>452</v>
      </c>
      <c r="O526" s="712">
        <f t="shared" si="149"/>
        <v>6.5785283128895351</v>
      </c>
      <c r="P526" s="712">
        <f t="shared" si="150"/>
        <v>1160.0257819894573</v>
      </c>
      <c r="Q526" s="712">
        <f t="shared" si="151"/>
        <v>1144.072216155203</v>
      </c>
      <c r="R526" s="712">
        <f t="shared" si="152"/>
        <v>1132.5317211509719</v>
      </c>
      <c r="S526" s="712">
        <f t="shared" si="153"/>
        <v>1125.5074735417713</v>
      </c>
      <c r="T526" s="712">
        <f t="shared" si="154"/>
        <v>1123.0614279714473</v>
      </c>
    </row>
    <row r="527" spans="2:20">
      <c r="B527" s="582">
        <v>453</v>
      </c>
      <c r="C527" s="712">
        <f t="shared" si="139"/>
        <v>6.5930825790684935</v>
      </c>
      <c r="D527" s="712">
        <f t="shared" si="140"/>
        <v>1551.0413720089794</v>
      </c>
      <c r="E527" s="712">
        <f t="shared" si="141"/>
        <v>1052.0289417342181</v>
      </c>
      <c r="F527" s="712">
        <f t="shared" si="142"/>
        <v>677.25853644863946</v>
      </c>
      <c r="G527" s="712">
        <f t="shared" si="143"/>
        <v>447.72153529451629</v>
      </c>
      <c r="H527" s="719">
        <f t="shared" si="144"/>
        <v>311.70687534869143</v>
      </c>
      <c r="I527" s="712">
        <f t="shared" si="145"/>
        <v>310.69059913445625</v>
      </c>
      <c r="J527" s="712">
        <f t="shared" si="146"/>
        <v>309.9721956662471</v>
      </c>
      <c r="K527" s="712">
        <f t="shared" si="147"/>
        <v>309.54360390891037</v>
      </c>
      <c r="L527" s="712">
        <f t="shared" si="148"/>
        <v>309.39994215569737</v>
      </c>
      <c r="N527" s="582">
        <v>453</v>
      </c>
      <c r="O527" s="712">
        <f t="shared" si="149"/>
        <v>6.5930825790684935</v>
      </c>
      <c r="P527" s="712">
        <f t="shared" si="150"/>
        <v>1161.0539474274758</v>
      </c>
      <c r="Q527" s="712">
        <f t="shared" si="151"/>
        <v>1145.1349274008971</v>
      </c>
      <c r="R527" s="712">
        <f t="shared" si="152"/>
        <v>1133.6192783373156</v>
      </c>
      <c r="S527" s="712">
        <f t="shared" si="153"/>
        <v>1126.6099500211139</v>
      </c>
      <c r="T527" s="712">
        <f t="shared" si="154"/>
        <v>1124.1687609207106</v>
      </c>
    </row>
    <row r="528" spans="2:20">
      <c r="B528" s="582">
        <v>454</v>
      </c>
      <c r="C528" s="712">
        <f t="shared" si="139"/>
        <v>6.6076368452474528</v>
      </c>
      <c r="D528" s="712">
        <f t="shared" si="140"/>
        <v>1551.1240703368715</v>
      </c>
      <c r="E528" s="712">
        <f t="shared" si="141"/>
        <v>1052.5892675649457</v>
      </c>
      <c r="F528" s="712">
        <f t="shared" si="142"/>
        <v>677.9135324359188</v>
      </c>
      <c r="G528" s="712">
        <f t="shared" si="143"/>
        <v>448.14331676124385</v>
      </c>
      <c r="H528" s="719">
        <f t="shared" si="144"/>
        <v>311.78129762926147</v>
      </c>
      <c r="I528" s="712">
        <f t="shared" si="145"/>
        <v>310.76232984741785</v>
      </c>
      <c r="J528" s="712">
        <f t="shared" si="146"/>
        <v>310.04198520195604</v>
      </c>
      <c r="K528" s="712">
        <f t="shared" si="147"/>
        <v>309.61221788119423</v>
      </c>
      <c r="L528" s="712">
        <f t="shared" si="148"/>
        <v>309.46815520905415</v>
      </c>
      <c r="N528" s="582">
        <v>454</v>
      </c>
      <c r="O528" s="712">
        <f t="shared" si="149"/>
        <v>6.6076368452474528</v>
      </c>
      <c r="P528" s="712">
        <f t="shared" si="150"/>
        <v>1162.0798529724598</v>
      </c>
      <c r="Q528" s="712">
        <f t="shared" si="151"/>
        <v>1146.195302822362</v>
      </c>
      <c r="R528" s="712">
        <f t="shared" si="152"/>
        <v>1134.7044450884052</v>
      </c>
      <c r="S528" s="712">
        <f t="shared" si="153"/>
        <v>1127.7100032728085</v>
      </c>
      <c r="T528" s="712">
        <f t="shared" si="154"/>
        <v>1125.2736599678735</v>
      </c>
    </row>
    <row r="529" spans="2:20">
      <c r="B529" s="582">
        <v>455</v>
      </c>
      <c r="C529" s="712">
        <f t="shared" si="139"/>
        <v>6.622191111426412</v>
      </c>
      <c r="D529" s="712">
        <f t="shared" si="140"/>
        <v>1551.2065074588133</v>
      </c>
      <c r="E529" s="712">
        <f t="shared" si="141"/>
        <v>1053.1478662756172</v>
      </c>
      <c r="F529" s="712">
        <f t="shared" si="142"/>
        <v>678.5670496783523</v>
      </c>
      <c r="G529" s="712">
        <f t="shared" si="143"/>
        <v>448.5645834407681</v>
      </c>
      <c r="H529" s="719">
        <f t="shared" si="144"/>
        <v>311.85589542718651</v>
      </c>
      <c r="I529" s="712">
        <f t="shared" si="145"/>
        <v>310.83424126182308</v>
      </c>
      <c r="J529" s="712">
        <f t="shared" si="146"/>
        <v>310.11195910507166</v>
      </c>
      <c r="K529" s="712">
        <f t="shared" si="147"/>
        <v>309.68101839555982</v>
      </c>
      <c r="L529" s="712">
        <f t="shared" si="148"/>
        <v>309.53655550513133</v>
      </c>
      <c r="N529" s="582">
        <v>455</v>
      </c>
      <c r="O529" s="712">
        <f t="shared" si="149"/>
        <v>6.622191111426412</v>
      </c>
      <c r="P529" s="712">
        <f t="shared" si="150"/>
        <v>1163.1035035916223</v>
      </c>
      <c r="Q529" s="712">
        <f t="shared" si="151"/>
        <v>1147.2533475537061</v>
      </c>
      <c r="R529" s="712">
        <f t="shared" si="152"/>
        <v>1135.7872266583838</v>
      </c>
      <c r="S529" s="712">
        <f t="shared" si="153"/>
        <v>1128.8076386230746</v>
      </c>
      <c r="T529" s="712">
        <f t="shared" si="154"/>
        <v>1126.3761304626187</v>
      </c>
    </row>
    <row r="530" spans="2:20">
      <c r="B530" s="582">
        <v>456</v>
      </c>
      <c r="C530" s="712">
        <f t="shared" si="139"/>
        <v>6.6367453776053713</v>
      </c>
      <c r="D530" s="712">
        <f t="shared" si="140"/>
        <v>1551.2886845849064</v>
      </c>
      <c r="E530" s="712">
        <f t="shared" si="141"/>
        <v>1053.7047455975983</v>
      </c>
      <c r="F530" s="712">
        <f t="shared" si="142"/>
        <v>679.21909140318405</v>
      </c>
      <c r="G530" s="712">
        <f t="shared" si="143"/>
        <v>448.98533409892622</v>
      </c>
      <c r="H530" s="719">
        <f t="shared" si="144"/>
        <v>311.93066836872907</v>
      </c>
      <c r="I530" s="712">
        <f t="shared" si="145"/>
        <v>310.9063330120922</v>
      </c>
      <c r="J530" s="712">
        <f t="shared" si="146"/>
        <v>310.18211701647704</v>
      </c>
      <c r="K530" s="712">
        <f t="shared" si="147"/>
        <v>309.75000509704455</v>
      </c>
      <c r="L530" s="712">
        <f t="shared" si="148"/>
        <v>309.6051426904354</v>
      </c>
      <c r="N530" s="582">
        <v>456</v>
      </c>
      <c r="O530" s="712">
        <f t="shared" si="149"/>
        <v>6.6367453776053713</v>
      </c>
      <c r="P530" s="712">
        <f t="shared" si="150"/>
        <v>1164.124904241258</v>
      </c>
      <c r="Q530" s="712">
        <f t="shared" si="151"/>
        <v>1148.309066717753</v>
      </c>
      <c r="R530" s="712">
        <f t="shared" si="152"/>
        <v>1136.8676282898452</v>
      </c>
      <c r="S530" s="712">
        <f t="shared" si="153"/>
        <v>1129.9028613864257</v>
      </c>
      <c r="T530" s="712">
        <f t="shared" si="154"/>
        <v>1127.4761777428698</v>
      </c>
    </row>
    <row r="531" spans="2:20">
      <c r="B531" s="582">
        <v>457</v>
      </c>
      <c r="C531" s="712">
        <f t="shared" si="139"/>
        <v>6.6512996437843306</v>
      </c>
      <c r="D531" s="712">
        <f t="shared" si="140"/>
        <v>1551.3706029172104</v>
      </c>
      <c r="E531" s="712">
        <f t="shared" si="141"/>
        <v>1054.2599132125317</v>
      </c>
      <c r="F531" s="712">
        <f t="shared" si="142"/>
        <v>679.86966083785035</v>
      </c>
      <c r="G531" s="712">
        <f t="shared" si="143"/>
        <v>449.40556752555648</v>
      </c>
      <c r="H531" s="719">
        <f t="shared" si="144"/>
        <v>312.00561607994234</v>
      </c>
      <c r="I531" s="712">
        <f t="shared" si="145"/>
        <v>310.97860473223739</v>
      </c>
      <c r="J531" s="712">
        <f t="shared" si="146"/>
        <v>310.25245857649929</v>
      </c>
      <c r="K531" s="712">
        <f t="shared" si="147"/>
        <v>309.81917763003923</v>
      </c>
      <c r="L531" s="712">
        <f t="shared" si="148"/>
        <v>309.6739164107957</v>
      </c>
      <c r="N531" s="582">
        <v>457</v>
      </c>
      <c r="O531" s="712">
        <f t="shared" si="149"/>
        <v>6.6512996437843306</v>
      </c>
      <c r="P531" s="712">
        <f t="shared" si="150"/>
        <v>1165.144059866768</v>
      </c>
      <c r="Q531" s="712">
        <f t="shared" si="151"/>
        <v>1149.362465426067</v>
      </c>
      <c r="R531" s="712">
        <f t="shared" si="152"/>
        <v>1137.9456552138608</v>
      </c>
      <c r="S531" s="712">
        <f t="shared" si="153"/>
        <v>1130.9956768656932</v>
      </c>
      <c r="T531" s="712">
        <f t="shared" si="154"/>
        <v>1128.5738071348178</v>
      </c>
    </row>
    <row r="532" spans="2:20">
      <c r="B532" s="582">
        <v>458</v>
      </c>
      <c r="C532" s="712">
        <f t="shared" si="139"/>
        <v>6.6658539099632899</v>
      </c>
      <c r="D532" s="712">
        <f t="shared" si="140"/>
        <v>1551.4522636498132</v>
      </c>
      <c r="E532" s="712">
        <f t="shared" si="141"/>
        <v>1054.8133767527481</v>
      </c>
      <c r="F532" s="712">
        <f t="shared" si="142"/>
        <v>680.51876120986299</v>
      </c>
      <c r="G532" s="712">
        <f t="shared" si="143"/>
        <v>449.825282534282</v>
      </c>
      <c r="H532" s="719">
        <f t="shared" si="144"/>
        <v>312.08073818668078</v>
      </c>
      <c r="I532" s="712">
        <f t="shared" si="145"/>
        <v>311.05105605587482</v>
      </c>
      <c r="J532" s="712">
        <f t="shared" si="146"/>
        <v>310.32298342492345</v>
      </c>
      <c r="K532" s="712">
        <f t="shared" si="147"/>
        <v>309.88853563830241</v>
      </c>
      <c r="L532" s="712">
        <f t="shared" si="148"/>
        <v>309.74287631137895</v>
      </c>
      <c r="N532" s="582">
        <v>458</v>
      </c>
      <c r="O532" s="712">
        <f t="shared" si="149"/>
        <v>6.6658539099632899</v>
      </c>
      <c r="P532" s="712">
        <f t="shared" si="150"/>
        <v>1166.1609754026836</v>
      </c>
      <c r="Q532" s="712">
        <f t="shared" si="151"/>
        <v>1150.413548778977</v>
      </c>
      <c r="R532" s="712">
        <f t="shared" si="152"/>
        <v>1139.0213126500034</v>
      </c>
      <c r="S532" s="712">
        <f t="shared" si="153"/>
        <v>1132.0860903520536</v>
      </c>
      <c r="T532" s="712">
        <f t="shared" si="154"/>
        <v>1129.6690239529469</v>
      </c>
    </row>
    <row r="533" spans="2:20">
      <c r="B533" s="582">
        <v>459</v>
      </c>
      <c r="C533" s="712">
        <f t="shared" si="139"/>
        <v>6.6804081761422491</v>
      </c>
      <c r="D533" s="712">
        <f t="shared" si="140"/>
        <v>1551.5336679688969</v>
      </c>
      <c r="E533" s="712">
        <f t="shared" si="141"/>
        <v>1055.3651438016777</v>
      </c>
      <c r="F533" s="712">
        <f t="shared" si="142"/>
        <v>681.16639574669227</v>
      </c>
      <c r="G533" s="712">
        <f t="shared" si="143"/>
        <v>450.24447796229532</v>
      </c>
      <c r="H533" s="719">
        <f t="shared" si="144"/>
        <v>312.15603431461045</v>
      </c>
      <c r="I533" s="712">
        <f t="shared" si="145"/>
        <v>311.12368661623725</v>
      </c>
      <c r="J533" s="712">
        <f t="shared" si="146"/>
        <v>310.39369120100588</v>
      </c>
      <c r="K533" s="712">
        <f t="shared" si="147"/>
        <v>309.95807876497497</v>
      </c>
      <c r="L533" s="712">
        <f t="shared" si="148"/>
        <v>309.81202203670426</v>
      </c>
      <c r="N533" s="582">
        <v>459</v>
      </c>
      <c r="O533" s="712">
        <f t="shared" si="149"/>
        <v>6.6804081761422491</v>
      </c>
      <c r="P533" s="712">
        <f t="shared" si="150"/>
        <v>1167.1756557726897</v>
      </c>
      <c r="Q533" s="712">
        <f t="shared" si="151"/>
        <v>1151.4623218656009</v>
      </c>
      <c r="R533" s="712">
        <f t="shared" si="152"/>
        <v>1140.0946058063741</v>
      </c>
      <c r="S533" s="712">
        <f t="shared" si="153"/>
        <v>1133.1741071250528</v>
      </c>
      <c r="T533" s="712">
        <f t="shared" si="154"/>
        <v>1130.76183350006</v>
      </c>
    </row>
    <row r="534" spans="2:20">
      <c r="B534" s="582">
        <v>460</v>
      </c>
      <c r="C534" s="712">
        <f t="shared" si="139"/>
        <v>6.6949624423212075</v>
      </c>
      <c r="D534" s="712">
        <f t="shared" si="140"/>
        <v>1551.6148170528063</v>
      </c>
      <c r="E534" s="712">
        <f t="shared" si="141"/>
        <v>1055.9152218942534</v>
      </c>
      <c r="F534" s="712">
        <f t="shared" si="142"/>
        <v>681.81256767565424</v>
      </c>
      <c r="G534" s="712">
        <f t="shared" si="143"/>
        <v>450.66315267014494</v>
      </c>
      <c r="H534" s="719">
        <f t="shared" si="144"/>
        <v>312.2315040892193</v>
      </c>
      <c r="I534" s="712">
        <f t="shared" si="145"/>
        <v>311.19649604618564</v>
      </c>
      <c r="J534" s="712">
        <f t="shared" si="146"/>
        <v>310.46458154348784</v>
      </c>
      <c r="K534" s="712">
        <f t="shared" si="147"/>
        <v>310.02780665259422</v>
      </c>
      <c r="L534" s="712">
        <f t="shared" si="148"/>
        <v>309.88135323065728</v>
      </c>
      <c r="N534" s="582">
        <v>460</v>
      </c>
      <c r="O534" s="712">
        <f t="shared" si="149"/>
        <v>6.6949624423212075</v>
      </c>
      <c r="P534" s="712">
        <f t="shared" si="150"/>
        <v>1168.1881058896495</v>
      </c>
      <c r="Q534" s="712">
        <f t="shared" si="151"/>
        <v>1152.5087897638712</v>
      </c>
      <c r="R534" s="712">
        <f t="shared" si="152"/>
        <v>1141.1655398796263</v>
      </c>
      <c r="S534" s="712">
        <f t="shared" si="153"/>
        <v>1134.2597324526334</v>
      </c>
      <c r="T534" s="712">
        <f t="shared" si="154"/>
        <v>1131.8522410673045</v>
      </c>
    </row>
    <row r="535" spans="2:20">
      <c r="B535" s="582">
        <v>461</v>
      </c>
      <c r="C535" s="712">
        <f t="shared" si="139"/>
        <v>6.7095167085001668</v>
      </c>
      <c r="D535" s="712">
        <f t="shared" si="140"/>
        <v>1551.695712072114</v>
      </c>
      <c r="E535" s="712">
        <f t="shared" si="141"/>
        <v>1056.4636185173129</v>
      </c>
      <c r="F535" s="712">
        <f t="shared" si="142"/>
        <v>682.45728022379774</v>
      </c>
      <c r="G535" s="712">
        <f t="shared" si="143"/>
        <v>451.08130554152319</v>
      </c>
      <c r="H535" s="719">
        <f t="shared" si="144"/>
        <v>312.30714713582756</v>
      </c>
      <c r="I535" s="712">
        <f t="shared" si="145"/>
        <v>311.26948397822173</v>
      </c>
      <c r="J535" s="712">
        <f t="shared" si="146"/>
        <v>310.5356540906086</v>
      </c>
      <c r="K535" s="712">
        <f t="shared" si="147"/>
        <v>310.09771894310808</v>
      </c>
      <c r="L535" s="712">
        <f t="shared" si="148"/>
        <v>309.95086953650491</v>
      </c>
      <c r="N535" s="582">
        <v>461</v>
      </c>
      <c r="O535" s="712">
        <f t="shared" si="149"/>
        <v>6.7095167085001668</v>
      </c>
      <c r="P535" s="712">
        <f t="shared" si="150"/>
        <v>1169.1983306556272</v>
      </c>
      <c r="Q535" s="712">
        <f t="shared" si="151"/>
        <v>1153.5529575405594</v>
      </c>
      <c r="R535" s="712">
        <f t="shared" si="152"/>
        <v>1142.2341200549909</v>
      </c>
      <c r="S535" s="712">
        <f t="shared" si="153"/>
        <v>1135.3429715911582</v>
      </c>
      <c r="T535" s="712">
        <f t="shared" si="154"/>
        <v>1132.9402519341984</v>
      </c>
    </row>
    <row r="536" spans="2:20">
      <c r="B536" s="582">
        <v>462</v>
      </c>
      <c r="C536" s="712">
        <f t="shared" si="139"/>
        <v>6.7240709746791261</v>
      </c>
      <c r="D536" s="712">
        <f t="shared" si="140"/>
        <v>1551.7763541896868</v>
      </c>
      <c r="E536" s="712">
        <f t="shared" si="141"/>
        <v>1057.0103411099967</v>
      </c>
      <c r="F536" s="712">
        <f t="shared" si="142"/>
        <v>683.100536617795</v>
      </c>
      <c r="G536" s="712">
        <f t="shared" si="143"/>
        <v>451.49893548305533</v>
      </c>
      <c r="H536" s="719">
        <f t="shared" si="144"/>
        <v>312.38296307959769</v>
      </c>
      <c r="I536" s="712">
        <f t="shared" si="145"/>
        <v>311.34265004449935</v>
      </c>
      <c r="J536" s="712">
        <f t="shared" si="146"/>
        <v>310.60690848011899</v>
      </c>
      <c r="K536" s="712">
        <f t="shared" si="147"/>
        <v>310.16781527788891</v>
      </c>
      <c r="L536" s="712">
        <f t="shared" si="148"/>
        <v>310.02057059690935</v>
      </c>
      <c r="N536" s="582">
        <v>462</v>
      </c>
      <c r="O536" s="712">
        <f t="shared" si="149"/>
        <v>6.7240709746791261</v>
      </c>
      <c r="P536" s="712">
        <f t="shared" si="150"/>
        <v>1170.2063349619129</v>
      </c>
      <c r="Q536" s="712">
        <f t="shared" si="151"/>
        <v>1154.5948302512998</v>
      </c>
      <c r="R536" s="712">
        <f t="shared" si="152"/>
        <v>1143.3003515063019</v>
      </c>
      <c r="S536" s="712">
        <f t="shared" si="153"/>
        <v>1136.4238297854365</v>
      </c>
      <c r="T536" s="712">
        <f t="shared" si="154"/>
        <v>1134.0258713686549</v>
      </c>
    </row>
    <row r="537" spans="2:20">
      <c r="B537" s="582">
        <v>463</v>
      </c>
      <c r="C537" s="712">
        <f t="shared" si="139"/>
        <v>6.7386252408580853</v>
      </c>
      <c r="D537" s="712">
        <f t="shared" si="140"/>
        <v>1551.8567445607507</v>
      </c>
      <c r="E537" s="712">
        <f t="shared" si="141"/>
        <v>1057.5553970641417</v>
      </c>
      <c r="F537" s="712">
        <f t="shared" si="142"/>
        <v>683.74234008383291</v>
      </c>
      <c r="G537" s="712">
        <f t="shared" si="143"/>
        <v>451.91604142409051</v>
      </c>
      <c r="H537" s="719">
        <f t="shared" si="144"/>
        <v>312.45895154554449</v>
      </c>
      <c r="I537" s="712">
        <f t="shared" si="145"/>
        <v>311.41599387683658</v>
      </c>
      <c r="J537" s="712">
        <f t="shared" si="146"/>
        <v>310.67834434929409</v>
      </c>
      <c r="K537" s="712">
        <f t="shared" si="147"/>
        <v>310.23809529774763</v>
      </c>
      <c r="L537" s="712">
        <f t="shared" si="148"/>
        <v>310.09045605394215</v>
      </c>
      <c r="N537" s="582">
        <v>463</v>
      </c>
      <c r="O537" s="712">
        <f t="shared" si="149"/>
        <v>6.7386252408580853</v>
      </c>
      <c r="P537" s="712">
        <f t="shared" si="150"/>
        <v>1171.2121236890457</v>
      </c>
      <c r="Q537" s="712">
        <f t="shared" si="151"/>
        <v>1155.6344129406148</v>
      </c>
      <c r="R537" s="712">
        <f t="shared" si="152"/>
        <v>1144.364239396022</v>
      </c>
      <c r="S537" s="712">
        <f t="shared" si="153"/>
        <v>1137.5023122687503</v>
      </c>
      <c r="T537" s="712">
        <f t="shared" si="154"/>
        <v>1135.1091046270085</v>
      </c>
    </row>
    <row r="538" spans="2:20">
      <c r="B538" s="582">
        <v>464</v>
      </c>
      <c r="C538" s="712">
        <f t="shared" si="139"/>
        <v>6.7531795070370446</v>
      </c>
      <c r="D538" s="712">
        <f t="shared" si="140"/>
        <v>1551.9368843329551</v>
      </c>
      <c r="E538" s="712">
        <f t="shared" si="141"/>
        <v>1058.0987937246712</v>
      </c>
      <c r="F538" s="712">
        <f t="shared" si="142"/>
        <v>684.38269384750686</v>
      </c>
      <c r="G538" s="712">
        <f t="shared" si="143"/>
        <v>452.33262231649377</v>
      </c>
      <c r="H538" s="719">
        <f t="shared" si="144"/>
        <v>312.53511215854485</v>
      </c>
      <c r="I538" s="712">
        <f t="shared" si="145"/>
        <v>311.48951510672737</v>
      </c>
      <c r="J538" s="712">
        <f t="shared" si="146"/>
        <v>310.74996133494625</v>
      </c>
      <c r="K538" s="712">
        <f t="shared" si="147"/>
        <v>310.30855864294733</v>
      </c>
      <c r="L538" s="712">
        <f t="shared" si="148"/>
        <v>310.16052554909857</v>
      </c>
      <c r="N538" s="582">
        <v>464</v>
      </c>
      <c r="O538" s="712">
        <f t="shared" si="149"/>
        <v>6.7531795070370446</v>
      </c>
      <c r="P538" s="712">
        <f t="shared" si="150"/>
        <v>1172.2157017068366</v>
      </c>
      <c r="Q538" s="712">
        <f t="shared" si="151"/>
        <v>1156.6717106419392</v>
      </c>
      <c r="R538" s="712">
        <f t="shared" si="152"/>
        <v>1145.4257888752659</v>
      </c>
      <c r="S538" s="712">
        <f t="shared" si="153"/>
        <v>1138.5784242628783</v>
      </c>
      <c r="T538" s="712">
        <f t="shared" si="154"/>
        <v>1136.1899569540406</v>
      </c>
    </row>
    <row r="539" spans="2:20">
      <c r="B539" s="582">
        <v>465</v>
      </c>
      <c r="C539" s="712">
        <f t="shared" si="139"/>
        <v>6.7677337732160039</v>
      </c>
      <c r="D539" s="712">
        <f t="shared" si="140"/>
        <v>1552.0167746464367</v>
      </c>
      <c r="E539" s="712">
        <f t="shared" si="141"/>
        <v>1058.6405383899801</v>
      </c>
      <c r="F539" s="712">
        <f t="shared" si="142"/>
        <v>685.02160113371588</v>
      </c>
      <c r="G539" s="712">
        <f t="shared" si="143"/>
        <v>452.74867713443979</v>
      </c>
      <c r="H539" s="719">
        <f t="shared" si="144"/>
        <v>312.61144454334772</v>
      </c>
      <c r="I539" s="712">
        <f t="shared" si="145"/>
        <v>311.56321336535291</v>
      </c>
      <c r="J539" s="712">
        <f t="shared" si="146"/>
        <v>310.82175907343822</v>
      </c>
      <c r="K539" s="712">
        <f t="shared" si="147"/>
        <v>310.3792049532168</v>
      </c>
      <c r="L539" s="712">
        <f t="shared" si="148"/>
        <v>310.230778723311</v>
      </c>
      <c r="N539" s="582">
        <v>465</v>
      </c>
      <c r="O539" s="712">
        <f t="shared" si="149"/>
        <v>6.7677337732160039</v>
      </c>
      <c r="P539" s="712">
        <f t="shared" si="150"/>
        <v>1173.2170738743937</v>
      </c>
      <c r="Q539" s="712">
        <f t="shared" si="151"/>
        <v>1157.7067283776441</v>
      </c>
      <c r="R539" s="712">
        <f t="shared" si="152"/>
        <v>1146.4850050838268</v>
      </c>
      <c r="S539" s="712">
        <f t="shared" si="153"/>
        <v>1139.6521709781225</v>
      </c>
      <c r="T539" s="712">
        <f t="shared" si="154"/>
        <v>1137.268433583004</v>
      </c>
    </row>
    <row r="540" spans="2:20">
      <c r="B540" s="582">
        <v>466</v>
      </c>
      <c r="C540" s="712">
        <f t="shared" si="139"/>
        <v>6.7822880393949632</v>
      </c>
      <c r="D540" s="712">
        <f t="shared" si="140"/>
        <v>1552.0964166338829</v>
      </c>
      <c r="E540" s="712">
        <f t="shared" si="141"/>
        <v>1059.1806383123198</v>
      </c>
      <c r="F540" s="712">
        <f t="shared" si="142"/>
        <v>685.65906516655957</v>
      </c>
      <c r="G540" s="712">
        <f t="shared" si="143"/>
        <v>453.16420487420783</v>
      </c>
      <c r="H540" s="719">
        <f t="shared" si="144"/>
        <v>312.68794832458366</v>
      </c>
      <c r="I540" s="712">
        <f t="shared" si="145"/>
        <v>311.63708828359313</v>
      </c>
      <c r="J540" s="712">
        <f t="shared" si="146"/>
        <v>310.8937372006954</v>
      </c>
      <c r="K540" s="712">
        <f t="shared" si="147"/>
        <v>310.45003386776403</v>
      </c>
      <c r="L540" s="712">
        <f t="shared" si="148"/>
        <v>310.30121521696299</v>
      </c>
      <c r="N540" s="582">
        <v>466</v>
      </c>
      <c r="O540" s="712">
        <f t="shared" si="149"/>
        <v>6.7822880393949632</v>
      </c>
      <c r="P540" s="712">
        <f t="shared" si="150"/>
        <v>1174.2162450401443</v>
      </c>
      <c r="Q540" s="712">
        <f t="shared" si="151"/>
        <v>1158.7394711590614</v>
      </c>
      <c r="R540" s="712">
        <f t="shared" si="152"/>
        <v>1147.5418931502004</v>
      </c>
      <c r="S540" s="712">
        <f t="shared" si="153"/>
        <v>1140.7235576133321</v>
      </c>
      <c r="T540" s="712">
        <f t="shared" si="154"/>
        <v>1138.3445397356495</v>
      </c>
    </row>
    <row r="541" spans="2:20">
      <c r="B541" s="582">
        <v>467</v>
      </c>
      <c r="C541" s="712">
        <f t="shared" si="139"/>
        <v>6.7968423055739215</v>
      </c>
      <c r="D541" s="712">
        <f t="shared" si="140"/>
        <v>1552.1758114205938</v>
      </c>
      <c r="E541" s="712">
        <f t="shared" si="141"/>
        <v>1059.7191006981755</v>
      </c>
      <c r="F541" s="712">
        <f t="shared" si="142"/>
        <v>686.29508916923714</v>
      </c>
      <c r="G541" s="712">
        <f t="shared" si="143"/>
        <v>453.57920455397834</v>
      </c>
      <c r="H541" s="719">
        <f t="shared" si="144"/>
        <v>312.76462312677461</v>
      </c>
      <c r="I541" s="712">
        <f t="shared" si="145"/>
        <v>311.71113949203823</v>
      </c>
      <c r="J541" s="712">
        <f t="shared" si="146"/>
        <v>310.96589535221881</v>
      </c>
      <c r="K541" s="712">
        <f t="shared" si="147"/>
        <v>310.52104502528971</v>
      </c>
      <c r="L541" s="712">
        <f t="shared" si="148"/>
        <v>310.3718346699028</v>
      </c>
      <c r="N541" s="582">
        <v>467</v>
      </c>
      <c r="O541" s="712">
        <f t="shared" si="149"/>
        <v>6.7968423055739215</v>
      </c>
      <c r="P541" s="712">
        <f t="shared" si="150"/>
        <v>1175.2132200418591</v>
      </c>
      <c r="Q541" s="712">
        <f t="shared" si="151"/>
        <v>1159.7699439865085</v>
      </c>
      <c r="R541" s="712">
        <f t="shared" si="152"/>
        <v>1148.5964581916101</v>
      </c>
      <c r="S541" s="712">
        <f t="shared" si="153"/>
        <v>1141.7925893559295</v>
      </c>
      <c r="T541" s="712">
        <f t="shared" si="154"/>
        <v>1139.4182806222507</v>
      </c>
    </row>
    <row r="542" spans="2:20">
      <c r="B542" s="582">
        <v>468</v>
      </c>
      <c r="C542" s="712">
        <f t="shared" si="139"/>
        <v>6.8113965717528808</v>
      </c>
      <c r="D542" s="712">
        <f t="shared" si="140"/>
        <v>1552.2549601245455</v>
      </c>
      <c r="E542" s="712">
        <f t="shared" si="141"/>
        <v>1060.2559327086417</v>
      </c>
      <c r="F542" s="712">
        <f t="shared" si="142"/>
        <v>686.92967636394781</v>
      </c>
      <c r="G542" s="712">
        <f t="shared" si="143"/>
        <v>453.99367521363064</v>
      </c>
      <c r="H542" s="719">
        <f t="shared" si="144"/>
        <v>312.84146857434325</v>
      </c>
      <c r="I542" s="712">
        <f t="shared" si="145"/>
        <v>311.78536662099953</v>
      </c>
      <c r="J542" s="712">
        <f t="shared" si="146"/>
        <v>311.03823316309729</v>
      </c>
      <c r="K542" s="712">
        <f t="shared" si="147"/>
        <v>310.59223806400036</v>
      </c>
      <c r="L542" s="712">
        <f t="shared" si="148"/>
        <v>310.44263672145678</v>
      </c>
      <c r="N542" s="582">
        <v>468</v>
      </c>
      <c r="O542" s="712">
        <f t="shared" si="149"/>
        <v>6.8113965717528808</v>
      </c>
      <c r="P542" s="712">
        <f t="shared" si="150"/>
        <v>1176.2080037066758</v>
      </c>
      <c r="Q542" s="712">
        <f t="shared" si="151"/>
        <v>1160.7981518493118</v>
      </c>
      <c r="R542" s="712">
        <f t="shared" si="152"/>
        <v>1149.6487053140322</v>
      </c>
      <c r="S542" s="712">
        <f t="shared" si="153"/>
        <v>1142.8592713819351</v>
      </c>
      <c r="T542" s="712">
        <f t="shared" si="154"/>
        <v>1140.4896614416284</v>
      </c>
    </row>
    <row r="543" spans="2:20">
      <c r="B543" s="582">
        <v>469</v>
      </c>
      <c r="C543" s="712">
        <f t="shared" si="139"/>
        <v>6.8259508379318401</v>
      </c>
      <c r="D543" s="712">
        <f t="shared" si="140"/>
        <v>1552.3338638564494</v>
      </c>
      <c r="E543" s="712">
        <f t="shared" si="141"/>
        <v>1060.791141459795</v>
      </c>
      <c r="F543" s="712">
        <f t="shared" si="142"/>
        <v>687.56282997179278</v>
      </c>
      <c r="G543" s="712">
        <f t="shared" si="143"/>
        <v>454.40761591454253</v>
      </c>
      <c r="H543" s="719">
        <f t="shared" si="144"/>
        <v>312.91848429162246</v>
      </c>
      <c r="I543" s="712">
        <f t="shared" si="145"/>
        <v>311.85976930052078</v>
      </c>
      <c r="J543" s="712">
        <f t="shared" si="146"/>
        <v>311.11075026802001</v>
      </c>
      <c r="K543" s="712">
        <f t="shared" si="147"/>
        <v>310.66361262162127</v>
      </c>
      <c r="L543" s="712">
        <f t="shared" si="148"/>
        <v>310.51362101044293</v>
      </c>
      <c r="N543" s="582">
        <v>469</v>
      </c>
      <c r="O543" s="712">
        <f t="shared" si="149"/>
        <v>6.8259508379318401</v>
      </c>
      <c r="P543" s="712">
        <f t="shared" si="150"/>
        <v>1177.2006008511214</v>
      </c>
      <c r="Q543" s="712">
        <f t="shared" si="151"/>
        <v>1161.8240997258317</v>
      </c>
      <c r="R543" s="712">
        <f t="shared" si="152"/>
        <v>1150.6986396122193</v>
      </c>
      <c r="S543" s="712">
        <f t="shared" si="153"/>
        <v>1143.9236088559928</v>
      </c>
      <c r="T543" s="712">
        <f t="shared" si="154"/>
        <v>1141.5586873811772</v>
      </c>
    </row>
    <row r="544" spans="2:20">
      <c r="B544" s="582">
        <v>470</v>
      </c>
      <c r="C544" s="712">
        <f t="shared" si="139"/>
        <v>6.8405051041107994</v>
      </c>
      <c r="D544" s="712">
        <f t="shared" si="140"/>
        <v>1552.4125237198145</v>
      </c>
      <c r="E544" s="712">
        <f t="shared" si="141"/>
        <v>1061.3247340230621</v>
      </c>
      <c r="F544" s="712">
        <f t="shared" si="142"/>
        <v>688.19455321267935</v>
      </c>
      <c r="G544" s="712">
        <f t="shared" si="143"/>
        <v>454.82102573939079</v>
      </c>
      <c r="H544" s="719">
        <f t="shared" si="144"/>
        <v>312.99566990286485</v>
      </c>
      <c r="I544" s="712">
        <f t="shared" si="145"/>
        <v>311.93434716038928</v>
      </c>
      <c r="J544" s="712">
        <f t="shared" si="146"/>
        <v>311.18344630128865</v>
      </c>
      <c r="K544" s="712">
        <f t="shared" si="147"/>
        <v>310.73516833540992</v>
      </c>
      <c r="L544" s="712">
        <f t="shared" si="148"/>
        <v>310.58478717518392</v>
      </c>
      <c r="N544" s="582">
        <v>470</v>
      </c>
      <c r="O544" s="712">
        <f t="shared" si="149"/>
        <v>6.8405051041107994</v>
      </c>
      <c r="P544" s="712">
        <f t="shared" si="150"/>
        <v>1178.1910162811369</v>
      </c>
      <c r="Q544" s="712">
        <f t="shared" si="151"/>
        <v>1162.8477925834859</v>
      </c>
      <c r="R544" s="712">
        <f t="shared" si="152"/>
        <v>1151.7462661697264</v>
      </c>
      <c r="S544" s="712">
        <f t="shared" si="153"/>
        <v>1144.9856069313942</v>
      </c>
      <c r="T544" s="712">
        <f t="shared" si="154"/>
        <v>1142.6253636168894</v>
      </c>
    </row>
    <row r="545" spans="2:20">
      <c r="B545" s="582">
        <v>471</v>
      </c>
      <c r="C545" s="712">
        <f t="shared" si="139"/>
        <v>6.8550593702897586</v>
      </c>
      <c r="D545" s="712">
        <f t="shared" si="140"/>
        <v>1552.4909408110079</v>
      </c>
      <c r="E545" s="712">
        <f t="shared" si="141"/>
        <v>1061.8567174255836</v>
      </c>
      <c r="F545" s="712">
        <f t="shared" si="142"/>
        <v>688.82484930522651</v>
      </c>
      <c r="G545" s="712">
        <f t="shared" si="143"/>
        <v>455.23390379195342</v>
      </c>
      <c r="H545" s="719">
        <f t="shared" si="144"/>
        <v>313.07302503225168</v>
      </c>
      <c r="I545" s="712">
        <f t="shared" si="145"/>
        <v>312.00909983014657</v>
      </c>
      <c r="J545" s="712">
        <f t="shared" si="146"/>
        <v>311.25632089682955</v>
      </c>
      <c r="K545" s="712">
        <f t="shared" si="147"/>
        <v>310.80690484216836</v>
      </c>
      <c r="L545" s="712">
        <f t="shared" si="148"/>
        <v>310.65613485352048</v>
      </c>
      <c r="N545" s="582">
        <v>471</v>
      </c>
      <c r="O545" s="712">
        <f t="shared" si="149"/>
        <v>6.8550593702897586</v>
      </c>
      <c r="P545" s="712">
        <f t="shared" si="150"/>
        <v>1179.1792547920995</v>
      </c>
      <c r="Q545" s="712">
        <f t="shared" si="151"/>
        <v>1163.8692353787737</v>
      </c>
      <c r="R545" s="712">
        <f t="shared" si="152"/>
        <v>1152.7915900589346</v>
      </c>
      <c r="S545" s="712">
        <f t="shared" si="153"/>
        <v>1146.0452707501049</v>
      </c>
      <c r="T545" s="712">
        <f t="shared" si="154"/>
        <v>1143.6896953133801</v>
      </c>
    </row>
    <row r="546" spans="2:20">
      <c r="B546" s="582">
        <v>472</v>
      </c>
      <c r="C546" s="712">
        <f t="shared" si="139"/>
        <v>6.8696136364687179</v>
      </c>
      <c r="D546" s="712">
        <f t="shared" si="140"/>
        <v>1552.5691162193132</v>
      </c>
      <c r="E546" s="712">
        <f t="shared" si="141"/>
        <v>1062.3870986505772</v>
      </c>
      <c r="F546" s="712">
        <f t="shared" si="142"/>
        <v>689.4537214666716</v>
      </c>
      <c r="G546" s="712">
        <f t="shared" si="143"/>
        <v>455.64624919691317</v>
      </c>
      <c r="H546" s="719">
        <f t="shared" si="144"/>
        <v>313.15054930390198</v>
      </c>
      <c r="I546" s="712">
        <f t="shared" si="145"/>
        <v>312.0840269390992</v>
      </c>
      <c r="J546" s="712">
        <f t="shared" si="146"/>
        <v>311.32937368820569</v>
      </c>
      <c r="K546" s="712">
        <f t="shared" si="147"/>
        <v>310.87882177825634</v>
      </c>
      <c r="L546" s="712">
        <f t="shared" si="148"/>
        <v>310.72766368282402</v>
      </c>
      <c r="N546" s="582">
        <v>472</v>
      </c>
      <c r="O546" s="712">
        <f t="shared" si="149"/>
        <v>6.8696136364687179</v>
      </c>
      <c r="P546" s="712">
        <f t="shared" si="150"/>
        <v>1180.1653211688465</v>
      </c>
      <c r="Q546" s="712">
        <f t="shared" si="151"/>
        <v>1164.8884330573003</v>
      </c>
      <c r="R546" s="712">
        <f t="shared" si="152"/>
        <v>1153.8346163410763</v>
      </c>
      <c r="S546" s="712">
        <f t="shared" si="153"/>
        <v>1147.1026054427873</v>
      </c>
      <c r="T546" s="712">
        <f t="shared" si="154"/>
        <v>1144.7516876239142</v>
      </c>
    </row>
    <row r="547" spans="2:20">
      <c r="B547" s="582">
        <v>473</v>
      </c>
      <c r="C547" s="712">
        <f t="shared" si="139"/>
        <v>6.8841679026476772</v>
      </c>
      <c r="D547" s="712">
        <f t="shared" si="140"/>
        <v>1552.6470510269899</v>
      </c>
      <c r="E547" s="712">
        <f t="shared" si="141"/>
        <v>1062.915884637694</v>
      </c>
      <c r="F547" s="712">
        <f t="shared" si="142"/>
        <v>690.08117291277892</v>
      </c>
      <c r="G547" s="712">
        <f t="shared" si="143"/>
        <v>456.0580610996625</v>
      </c>
      <c r="H547" s="719">
        <f t="shared" si="144"/>
        <v>313.22824234188187</v>
      </c>
      <c r="I547" s="712">
        <f t="shared" si="145"/>
        <v>312.15912811632961</v>
      </c>
      <c r="J547" s="712">
        <f t="shared" si="146"/>
        <v>311.40260430862838</v>
      </c>
      <c r="K547" s="712">
        <f t="shared" si="147"/>
        <v>310.95091877960374</v>
      </c>
      <c r="L547" s="712">
        <f t="shared" si="148"/>
        <v>310.79937330000985</v>
      </c>
      <c r="N547" s="582">
        <v>473</v>
      </c>
      <c r="O547" s="712">
        <f t="shared" si="149"/>
        <v>6.8841679026476772</v>
      </c>
      <c r="P547" s="712">
        <f t="shared" si="150"/>
        <v>1181.1492201856979</v>
      </c>
      <c r="Q547" s="712">
        <f t="shared" si="151"/>
        <v>1165.9053905538003</v>
      </c>
      <c r="R547" s="712">
        <f t="shared" si="152"/>
        <v>1154.8753500662592</v>
      </c>
      <c r="S547" s="712">
        <f t="shared" si="153"/>
        <v>1148.1576161288276</v>
      </c>
      <c r="T547" s="712">
        <f t="shared" si="154"/>
        <v>1145.8113456904282</v>
      </c>
    </row>
    <row r="548" spans="2:20">
      <c r="B548" s="582">
        <v>474</v>
      </c>
      <c r="C548" s="712">
        <f t="shared" si="139"/>
        <v>6.8987221688266356</v>
      </c>
      <c r="D548" s="712">
        <f t="shared" si="140"/>
        <v>1552.7247463093327</v>
      </c>
      <c r="E548" s="712">
        <f t="shared" si="141"/>
        <v>1063.4430822833751</v>
      </c>
      <c r="F548" s="712">
        <f t="shared" si="142"/>
        <v>690.70720685775041</v>
      </c>
      <c r="G548" s="712">
        <f t="shared" si="143"/>
        <v>456.46933866610971</v>
      </c>
      <c r="H548" s="719">
        <f t="shared" si="144"/>
        <v>313.30610377021321</v>
      </c>
      <c r="I548" s="712">
        <f t="shared" si="145"/>
        <v>312.23440299070654</v>
      </c>
      <c r="J548" s="712">
        <f t="shared" si="146"/>
        <v>311.47601239096952</v>
      </c>
      <c r="K548" s="712">
        <f t="shared" si="147"/>
        <v>311.02319548172312</v>
      </c>
      <c r="L548" s="712">
        <f t="shared" si="148"/>
        <v>310.87126334154982</v>
      </c>
      <c r="N548" s="582">
        <v>474</v>
      </c>
      <c r="O548" s="712">
        <f t="shared" si="149"/>
        <v>6.8987221688266356</v>
      </c>
      <c r="P548" s="712">
        <f t="shared" si="150"/>
        <v>1182.1309566064801</v>
      </c>
      <c r="Q548" s="712">
        <f t="shared" si="151"/>
        <v>1166.9201127921624</v>
      </c>
      <c r="R548" s="712">
        <f t="shared" si="152"/>
        <v>1155.9137962734908</v>
      </c>
      <c r="S548" s="712">
        <f t="shared" si="153"/>
        <v>1149.2103079163596</v>
      </c>
      <c r="T548" s="712">
        <f t="shared" si="154"/>
        <v>1146.8686746435574</v>
      </c>
    </row>
    <row r="549" spans="2:20">
      <c r="B549" s="582">
        <v>475</v>
      </c>
      <c r="C549" s="712">
        <f t="shared" si="139"/>
        <v>6.9132764350055949</v>
      </c>
      <c r="D549" s="712">
        <f t="shared" si="140"/>
        <v>1552.8022031347284</v>
      </c>
      <c r="E549" s="712">
        <f t="shared" si="141"/>
        <v>1063.9686984412008</v>
      </c>
      <c r="F549" s="712">
        <f t="shared" si="142"/>
        <v>691.33182651413699</v>
      </c>
      <c r="G549" s="712">
        <f t="shared" si="143"/>
        <v>456.88008108248692</v>
      </c>
      <c r="H549" s="719">
        <f t="shared" si="144"/>
        <v>313.38413321288266</v>
      </c>
      <c r="I549" s="712">
        <f t="shared" si="145"/>
        <v>312.30985119089547</v>
      </c>
      <c r="J549" s="712">
        <f t="shared" si="146"/>
        <v>311.54959756777282</v>
      </c>
      <c r="K549" s="712">
        <f t="shared" si="147"/>
        <v>311.09565151972208</v>
      </c>
      <c r="L549" s="712">
        <f t="shared" si="148"/>
        <v>310.9433334434849</v>
      </c>
      <c r="N549" s="582">
        <v>475</v>
      </c>
      <c r="O549" s="712">
        <f t="shared" si="149"/>
        <v>6.9132764350055949</v>
      </c>
      <c r="P549" s="712">
        <f t="shared" si="150"/>
        <v>1183.1105351845486</v>
      </c>
      <c r="Q549" s="712">
        <f t="shared" si="151"/>
        <v>1167.9326046854519</v>
      </c>
      <c r="R549" s="712">
        <f t="shared" si="152"/>
        <v>1156.9499599907031</v>
      </c>
      <c r="S549" s="712">
        <f t="shared" si="153"/>
        <v>1150.2606859022892</v>
      </c>
      <c r="T549" s="712">
        <f t="shared" si="154"/>
        <v>1147.9236796026598</v>
      </c>
    </row>
    <row r="550" spans="2:20">
      <c r="B550" s="582">
        <v>476</v>
      </c>
      <c r="C550" s="712">
        <f t="shared" si="139"/>
        <v>6.9278307011845541</v>
      </c>
      <c r="D550" s="712">
        <f t="shared" si="140"/>
        <v>1552.8794225647141</v>
      </c>
      <c r="E550" s="712">
        <f t="shared" si="141"/>
        <v>1064.4927399222399</v>
      </c>
      <c r="F550" s="712">
        <f t="shared" si="142"/>
        <v>691.95503509275193</v>
      </c>
      <c r="G550" s="712">
        <f t="shared" si="143"/>
        <v>457.29028755515907</v>
      </c>
      <c r="H550" s="719">
        <f t="shared" si="144"/>
        <v>313.46233029385019</v>
      </c>
      <c r="I550" s="712">
        <f t="shared" si="145"/>
        <v>312.38547234536924</v>
      </c>
      <c r="J550" s="712">
        <f t="shared" si="146"/>
        <v>311.62335947126542</v>
      </c>
      <c r="K550" s="712">
        <f t="shared" si="147"/>
        <v>311.16828652831549</v>
      </c>
      <c r="L550" s="712">
        <f t="shared" si="148"/>
        <v>311.01558324143781</v>
      </c>
      <c r="N550" s="582">
        <v>476</v>
      </c>
      <c r="O550" s="712">
        <f t="shared" si="149"/>
        <v>6.9278307011845541</v>
      </c>
      <c r="P550" s="712">
        <f t="shared" si="150"/>
        <v>1184.0879606628105</v>
      </c>
      <c r="Q550" s="712">
        <f t="shared" si="151"/>
        <v>1168.9428711359358</v>
      </c>
      <c r="R550" s="712">
        <f t="shared" si="152"/>
        <v>1157.983846234777</v>
      </c>
      <c r="S550" s="712">
        <f t="shared" si="153"/>
        <v>1151.3087551723193</v>
      </c>
      <c r="T550" s="712">
        <f t="shared" si="154"/>
        <v>1148.9763656758419</v>
      </c>
    </row>
    <row r="551" spans="2:20">
      <c r="B551" s="582">
        <v>477</v>
      </c>
      <c r="C551" s="712">
        <f t="shared" si="139"/>
        <v>6.9423849673635134</v>
      </c>
      <c r="D551" s="712">
        <f t="shared" si="140"/>
        <v>1552.9564056540337</v>
      </c>
      <c r="E551" s="712">
        <f t="shared" si="141"/>
        <v>1065.0152134953942</v>
      </c>
      <c r="F551" s="712">
        <f t="shared" si="142"/>
        <v>692.57683580258572</v>
      </c>
      <c r="G551" s="712">
        <f t="shared" si="143"/>
        <v>457.69995731043412</v>
      </c>
      <c r="H551" s="719">
        <f t="shared" si="144"/>
        <v>313.54069463705798</v>
      </c>
      <c r="I551" s="712">
        <f t="shared" si="145"/>
        <v>312.46126608241781</v>
      </c>
      <c r="J551" s="712">
        <f t="shared" si="146"/>
        <v>311.69729773336957</v>
      </c>
      <c r="K551" s="712">
        <f t="shared" si="147"/>
        <v>311.24110014183793</v>
      </c>
      <c r="L551" s="712">
        <f t="shared" si="148"/>
        <v>311.08801237062517</v>
      </c>
      <c r="N551" s="582">
        <v>477</v>
      </c>
      <c r="O551" s="712">
        <f t="shared" si="149"/>
        <v>6.9423849673635134</v>
      </c>
      <c r="P551" s="712">
        <f t="shared" si="150"/>
        <v>1185.0632377737493</v>
      </c>
      <c r="Q551" s="712">
        <f t="shared" si="151"/>
        <v>1169.9509170351057</v>
      </c>
      <c r="R551" s="712">
        <f t="shared" si="152"/>
        <v>1159.0154600115659</v>
      </c>
      <c r="S551" s="712">
        <f t="shared" si="153"/>
        <v>1152.3545208009748</v>
      </c>
      <c r="T551" s="712">
        <f t="shared" si="154"/>
        <v>1150.0267379599813</v>
      </c>
    </row>
    <row r="552" spans="2:20">
      <c r="B552" s="582">
        <v>478</v>
      </c>
      <c r="C552" s="712">
        <f t="shared" si="139"/>
        <v>6.9569392335424727</v>
      </c>
      <c r="D552" s="712">
        <f t="shared" si="140"/>
        <v>1553.0331534506936</v>
      </c>
      <c r="E552" s="712">
        <f t="shared" si="141"/>
        <v>1065.5361258877397</v>
      </c>
      <c r="F552" s="712">
        <f t="shared" si="142"/>
        <v>693.19723185072212</v>
      </c>
      <c r="G552" s="712">
        <f t="shared" si="143"/>
        <v>458.10908959437523</v>
      </c>
      <c r="H552" s="719">
        <f t="shared" si="144"/>
        <v>313.61922586643891</v>
      </c>
      <c r="I552" s="712">
        <f t="shared" si="145"/>
        <v>312.53723203015898</v>
      </c>
      <c r="J552" s="712">
        <f t="shared" si="146"/>
        <v>311.77141198571366</v>
      </c>
      <c r="K552" s="712">
        <f t="shared" si="147"/>
        <v>311.31409199425548</v>
      </c>
      <c r="L552" s="712">
        <f t="shared" si="148"/>
        <v>311.16062046587012</v>
      </c>
      <c r="N552" s="582">
        <v>478</v>
      </c>
      <c r="O552" s="712">
        <f t="shared" si="149"/>
        <v>6.9569392335424727</v>
      </c>
      <c r="P552" s="712">
        <f t="shared" si="150"/>
        <v>1186.0363712394458</v>
      </c>
      <c r="Q552" s="712">
        <f t="shared" si="151"/>
        <v>1170.9567472637018</v>
      </c>
      <c r="R552" s="712">
        <f t="shared" si="152"/>
        <v>1160.0448063159208</v>
      </c>
      <c r="S552" s="712">
        <f t="shared" si="153"/>
        <v>1153.3979878516268</v>
      </c>
      <c r="T552" s="712">
        <f t="shared" si="154"/>
        <v>1151.0748015407539</v>
      </c>
    </row>
    <row r="553" spans="2:20">
      <c r="B553" s="582">
        <v>479</v>
      </c>
      <c r="C553" s="712">
        <f t="shared" si="139"/>
        <v>6.971493499721432</v>
      </c>
      <c r="D553" s="712">
        <f t="shared" si="140"/>
        <v>1553.1096669960193</v>
      </c>
      <c r="E553" s="712">
        <f t="shared" si="141"/>
        <v>1066.0554837848651</v>
      </c>
      <c r="F553" s="712">
        <f t="shared" si="142"/>
        <v>693.81622644225592</v>
      </c>
      <c r="G553" s="712">
        <f t="shared" si="143"/>
        <v>458.51768367261366</v>
      </c>
      <c r="H553" s="719">
        <f t="shared" si="144"/>
        <v>313.6979236059251</v>
      </c>
      <c r="I553" s="712">
        <f t="shared" si="145"/>
        <v>312.61336981654807</v>
      </c>
      <c r="J553" s="712">
        <f t="shared" si="146"/>
        <v>311.84570185964367</v>
      </c>
      <c r="K553" s="712">
        <f t="shared" si="147"/>
        <v>311.38726171917756</v>
      </c>
      <c r="L553" s="712">
        <f t="shared" si="148"/>
        <v>311.23340716161431</v>
      </c>
      <c r="N553" s="582">
        <v>479</v>
      </c>
      <c r="O553" s="712">
        <f t="shared" si="149"/>
        <v>6.971493499721432</v>
      </c>
      <c r="P553" s="712">
        <f t="shared" si="150"/>
        <v>1187.0073657716016</v>
      </c>
      <c r="Q553" s="712">
        <f t="shared" si="151"/>
        <v>1171.9603666917367</v>
      </c>
      <c r="R553" s="712">
        <f t="shared" si="152"/>
        <v>1161.0718901317136</v>
      </c>
      <c r="S553" s="712">
        <f t="shared" si="153"/>
        <v>1154.4391613765169</v>
      </c>
      <c r="T553" s="712">
        <f t="shared" si="154"/>
        <v>1152.1205614926566</v>
      </c>
    </row>
    <row r="554" spans="2:20">
      <c r="B554" s="582">
        <v>480</v>
      </c>
      <c r="C554" s="712">
        <f t="shared" si="139"/>
        <v>6.9860477659003912</v>
      </c>
      <c r="D554" s="712">
        <f t="shared" si="140"/>
        <v>1553.1859473247102</v>
      </c>
      <c r="E554" s="712">
        <f t="shared" si="141"/>
        <v>1066.5732938312069</v>
      </c>
      <c r="F554" s="712">
        <f t="shared" si="142"/>
        <v>694.43382278021181</v>
      </c>
      <c r="G554" s="712">
        <f t="shared" si="143"/>
        <v>458.92573883016343</v>
      </c>
      <c r="H554" s="719">
        <f t="shared" si="144"/>
        <v>313.77678747945606</v>
      </c>
      <c r="I554" s="712">
        <f t="shared" si="145"/>
        <v>312.68967906938826</v>
      </c>
      <c r="J554" s="712">
        <f t="shared" si="146"/>
        <v>311.92016698623411</v>
      </c>
      <c r="K554" s="712">
        <f t="shared" si="147"/>
        <v>311.46060894986897</v>
      </c>
      <c r="L554" s="712">
        <f t="shared" si="148"/>
        <v>311.30637209192992</v>
      </c>
      <c r="N554" s="582">
        <v>480</v>
      </c>
      <c r="O554" s="712">
        <f t="shared" si="149"/>
        <v>6.9860477659003912</v>
      </c>
      <c r="P554" s="712">
        <f t="shared" si="150"/>
        <v>1187.9762260715622</v>
      </c>
      <c r="Q554" s="712">
        <f t="shared" si="151"/>
        <v>1172.9617801785184</v>
      </c>
      <c r="R554" s="712">
        <f t="shared" si="152"/>
        <v>1162.0967164318624</v>
      </c>
      <c r="S554" s="712">
        <f t="shared" si="153"/>
        <v>1155.4780464167823</v>
      </c>
      <c r="T554" s="712">
        <f t="shared" si="154"/>
        <v>1153.1640228790334</v>
      </c>
    </row>
    <row r="555" spans="2:20">
      <c r="B555" s="582">
        <v>481</v>
      </c>
      <c r="C555" s="712">
        <f t="shared" si="139"/>
        <v>7.0006020320793496</v>
      </c>
      <c r="D555" s="712">
        <f t="shared" si="140"/>
        <v>1553.2619954648947</v>
      </c>
      <c r="E555" s="712">
        <f t="shared" si="141"/>
        <v>1067.0895626303811</v>
      </c>
      <c r="F555" s="712">
        <f t="shared" si="142"/>
        <v>695.05002406546521</v>
      </c>
      <c r="G555" s="712">
        <f t="shared" si="143"/>
        <v>459.33325437123716</v>
      </c>
      <c r="H555" s="719">
        <f t="shared" si="144"/>
        <v>313.85581711098723</v>
      </c>
      <c r="I555" s="712">
        <f t="shared" si="145"/>
        <v>312.76615941633992</v>
      </c>
      <c r="J555" s="712">
        <f t="shared" si="146"/>
        <v>311.99480699629925</v>
      </c>
      <c r="K555" s="712">
        <f t="shared" si="147"/>
        <v>311.53413331926151</v>
      </c>
      <c r="L555" s="712">
        <f t="shared" si="148"/>
        <v>311.37951489053171</v>
      </c>
      <c r="N555" s="582">
        <v>481</v>
      </c>
      <c r="O555" s="712">
        <f t="shared" si="149"/>
        <v>7.0006020320793496</v>
      </c>
      <c r="P555" s="712">
        <f t="shared" si="150"/>
        <v>1188.9429568303399</v>
      </c>
      <c r="Q555" s="712">
        <f t="shared" si="151"/>
        <v>1173.9609925726745</v>
      </c>
      <c r="R555" s="712">
        <f t="shared" si="152"/>
        <v>1163.1192901783543</v>
      </c>
      <c r="S555" s="712">
        <f t="shared" si="153"/>
        <v>1156.5146480024798</v>
      </c>
      <c r="T555" s="712">
        <f t="shared" si="154"/>
        <v>1154.2051907520981</v>
      </c>
    </row>
    <row r="556" spans="2:20">
      <c r="B556" s="582">
        <v>482</v>
      </c>
      <c r="C556" s="712">
        <f t="shared" si="139"/>
        <v>7.0151562982583089</v>
      </c>
      <c r="D556" s="712">
        <f t="shared" si="140"/>
        <v>1553.3378124381834</v>
      </c>
      <c r="E556" s="712">
        <f t="shared" si="141"/>
        <v>1067.6042967455128</v>
      </c>
      <c r="F556" s="712">
        <f t="shared" si="142"/>
        <v>695.66483349666385</v>
      </c>
      <c r="G556" s="712">
        <f t="shared" si="143"/>
        <v>459.7402296190632</v>
      </c>
      <c r="H556" s="719">
        <f t="shared" si="144"/>
        <v>313.93501212449826</v>
      </c>
      <c r="I556" s="712">
        <f t="shared" si="145"/>
        <v>312.84281048493074</v>
      </c>
      <c r="J556" s="712">
        <f t="shared" si="146"/>
        <v>312.0696215204037</v>
      </c>
      <c r="K556" s="712">
        <f t="shared" si="147"/>
        <v>311.60783445996555</v>
      </c>
      <c r="L556" s="712">
        <f t="shared" si="148"/>
        <v>311.45283519078862</v>
      </c>
      <c r="N556" s="582">
        <v>482</v>
      </c>
      <c r="O556" s="712">
        <f t="shared" si="149"/>
        <v>7.0151562982583089</v>
      </c>
      <c r="P556" s="712">
        <f t="shared" si="150"/>
        <v>1189.9075627286354</v>
      </c>
      <c r="Q556" s="712">
        <f t="shared" si="151"/>
        <v>1174.9580087121758</v>
      </c>
      <c r="R556" s="712">
        <f t="shared" si="152"/>
        <v>1164.1396163222703</v>
      </c>
      <c r="S556" s="712">
        <f t="shared" si="153"/>
        <v>1157.54897115261</v>
      </c>
      <c r="T556" s="712">
        <f t="shared" si="154"/>
        <v>1155.2440701529608</v>
      </c>
    </row>
    <row r="557" spans="2:20">
      <c r="B557" s="582">
        <v>483</v>
      </c>
      <c r="C557" s="712">
        <f t="shared" si="139"/>
        <v>7.0297105644372682</v>
      </c>
      <c r="D557" s="712">
        <f t="shared" si="140"/>
        <v>1553.4133992597237</v>
      </c>
      <c r="E557" s="712">
        <f t="shared" si="141"/>
        <v>1068.1175026995611</v>
      </c>
      <c r="F557" s="712">
        <f t="shared" si="142"/>
        <v>696.27825427015136</v>
      </c>
      <c r="G557" s="712">
        <f t="shared" si="143"/>
        <v>460.14666391570438</v>
      </c>
      <c r="H557" s="719">
        <f t="shared" si="144"/>
        <v>314.01437214400084</v>
      </c>
      <c r="I557" s="712">
        <f t="shared" si="145"/>
        <v>312.91963190256536</v>
      </c>
      <c r="J557" s="712">
        <f t="shared" si="146"/>
        <v>312.14461018887334</v>
      </c>
      <c r="K557" s="712">
        <f t="shared" si="147"/>
        <v>311.68171200428162</v>
      </c>
      <c r="L557" s="712">
        <f t="shared" si="148"/>
        <v>311.52633262573579</v>
      </c>
      <c r="N557" s="582">
        <v>483</v>
      </c>
      <c r="O557" s="712">
        <f t="shared" si="149"/>
        <v>7.0297105644372682</v>
      </c>
      <c r="P557" s="712">
        <f t="shared" si="150"/>
        <v>1190.8700484368626</v>
      </c>
      <c r="Q557" s="712">
        <f t="shared" si="151"/>
        <v>1175.9528334243582</v>
      </c>
      <c r="R557" s="712">
        <f t="shared" si="152"/>
        <v>1165.157699803809</v>
      </c>
      <c r="S557" s="712">
        <f t="shared" si="153"/>
        <v>1158.5810208751418</v>
      </c>
      <c r="T557" s="712">
        <f t="shared" si="154"/>
        <v>1156.280666111651</v>
      </c>
    </row>
    <row r="558" spans="2:20">
      <c r="B558" s="582">
        <v>484</v>
      </c>
      <c r="C558" s="712">
        <f t="shared" si="139"/>
        <v>7.0442648306162274</v>
      </c>
      <c r="D558" s="712">
        <f t="shared" si="140"/>
        <v>1553.4887569382529</v>
      </c>
      <c r="E558" s="712">
        <f t="shared" si="141"/>
        <v>1068.6291869756424</v>
      </c>
      <c r="F558" s="712">
        <f t="shared" si="142"/>
        <v>696.89028957989126</v>
      </c>
      <c r="G558" s="712">
        <f t="shared" si="143"/>
        <v>460.55255662187744</v>
      </c>
      <c r="H558" s="719">
        <f t="shared" si="144"/>
        <v>314.09389679354712</v>
      </c>
      <c r="I558" s="712">
        <f t="shared" si="145"/>
        <v>312.99662329653489</v>
      </c>
      <c r="J558" s="712">
        <f t="shared" si="146"/>
        <v>312.21977263180628</v>
      </c>
      <c r="K558" s="712">
        <f t="shared" si="147"/>
        <v>311.75576558421153</v>
      </c>
      <c r="L558" s="712">
        <f t="shared" si="148"/>
        <v>311.6000068280859</v>
      </c>
      <c r="N558" s="582">
        <v>484</v>
      </c>
      <c r="O558" s="712">
        <f t="shared" si="149"/>
        <v>7.0442648306162274</v>
      </c>
      <c r="P558" s="712">
        <f t="shared" si="150"/>
        <v>1191.8304186151686</v>
      </c>
      <c r="Q558" s="712">
        <f t="shared" si="151"/>
        <v>1176.9454715259485</v>
      </c>
      <c r="R558" s="712">
        <f t="shared" si="152"/>
        <v>1166.1735455523103</v>
      </c>
      <c r="S558" s="712">
        <f t="shared" si="153"/>
        <v>1159.610802167037</v>
      </c>
      <c r="T558" s="712">
        <f t="shared" si="154"/>
        <v>1157.3149836471421</v>
      </c>
    </row>
    <row r="559" spans="2:20">
      <c r="B559" s="582">
        <v>485</v>
      </c>
      <c r="C559" s="712">
        <f t="shared" si="139"/>
        <v>7.0588190967951867</v>
      </c>
      <c r="D559" s="712">
        <f t="shared" si="140"/>
        <v>1553.5638864761504</v>
      </c>
      <c r="E559" s="712">
        <f t="shared" si="141"/>
        <v>1069.1393560173497</v>
      </c>
      <c r="F559" s="712">
        <f t="shared" si="142"/>
        <v>697.50094261739355</v>
      </c>
      <c r="G559" s="712">
        <f t="shared" si="143"/>
        <v>460.95790711677489</v>
      </c>
      <c r="H559" s="719">
        <f t="shared" si="144"/>
        <v>314.17358569723729</v>
      </c>
      <c r="I559" s="712">
        <f t="shared" si="145"/>
        <v>313.07378429402632</v>
      </c>
      <c r="J559" s="712">
        <f t="shared" si="146"/>
        <v>312.29510847908296</v>
      </c>
      <c r="K559" s="712">
        <f t="shared" si="147"/>
        <v>311.82999483146983</v>
      </c>
      <c r="L559" s="712">
        <f t="shared" si="148"/>
        <v>311.6738574302409</v>
      </c>
      <c r="N559" s="582">
        <v>485</v>
      </c>
      <c r="O559" s="712">
        <f t="shared" si="149"/>
        <v>7.0588190967951867</v>
      </c>
      <c r="P559" s="712">
        <f t="shared" si="150"/>
        <v>1192.7886779134587</v>
      </c>
      <c r="Q559" s="712">
        <f t="shared" si="151"/>
        <v>1177.935927823085</v>
      </c>
      <c r="R559" s="712">
        <f t="shared" si="152"/>
        <v>1167.1871584862799</v>
      </c>
      <c r="S559" s="712">
        <f t="shared" si="153"/>
        <v>1160.6383200142741</v>
      </c>
      <c r="T559" s="712">
        <f t="shared" si="154"/>
        <v>1158.3470277673755</v>
      </c>
    </row>
    <row r="560" spans="2:20">
      <c r="B560" s="582">
        <v>486</v>
      </c>
      <c r="C560" s="712">
        <f t="shared" si="139"/>
        <v>7.073373362974146</v>
      </c>
      <c r="D560" s="712">
        <f t="shared" si="140"/>
        <v>1553.6387888694899</v>
      </c>
      <c r="E560" s="712">
        <f t="shared" si="141"/>
        <v>1069.64801622907</v>
      </c>
      <c r="F560" s="712">
        <f t="shared" si="142"/>
        <v>698.11021657164144</v>
      </c>
      <c r="G560" s="712">
        <f t="shared" si="143"/>
        <v>461.36271479788695</v>
      </c>
      <c r="H560" s="719">
        <f t="shared" si="144"/>
        <v>314.25343847922767</v>
      </c>
      <c r="I560" s="712">
        <f t="shared" si="145"/>
        <v>313.15111452213199</v>
      </c>
      <c r="J560" s="712">
        <f t="shared" si="146"/>
        <v>312.37061736037691</v>
      </c>
      <c r="K560" s="712">
        <f t="shared" si="147"/>
        <v>311.904399377495</v>
      </c>
      <c r="L560" s="712">
        <f t="shared" si="148"/>
        <v>311.74788406430309</v>
      </c>
      <c r="N560" s="582">
        <v>486</v>
      </c>
      <c r="O560" s="712">
        <f t="shared" si="149"/>
        <v>7.073373362974146</v>
      </c>
      <c r="P560" s="712">
        <f t="shared" si="150"/>
        <v>1193.7448309714168</v>
      </c>
      <c r="Q560" s="712">
        <f t="shared" si="151"/>
        <v>1178.9242071113435</v>
      </c>
      <c r="R560" s="712">
        <f t="shared" si="152"/>
        <v>1168.1985435134125</v>
      </c>
      <c r="S560" s="712">
        <f t="shared" si="153"/>
        <v>1161.6635793918717</v>
      </c>
      <c r="T560" s="712">
        <f t="shared" si="154"/>
        <v>1159.3768034692862</v>
      </c>
    </row>
    <row r="561" spans="2:20">
      <c r="B561" s="582">
        <v>487</v>
      </c>
      <c r="C561" s="712">
        <f t="shared" si="139"/>
        <v>7.0879276291531053</v>
      </c>
      <c r="D561" s="712">
        <f t="shared" si="140"/>
        <v>1553.713465108091</v>
      </c>
      <c r="E561" s="712">
        <f t="shared" si="141"/>
        <v>1070.1551739762974</v>
      </c>
      <c r="F561" s="712">
        <f t="shared" si="142"/>
        <v>698.71811462901996</v>
      </c>
      <c r="G561" s="712">
        <f t="shared" si="143"/>
        <v>461.76697908082548</v>
      </c>
      <c r="H561" s="719">
        <f t="shared" si="144"/>
        <v>314.33345476373847</v>
      </c>
      <c r="I561" s="712">
        <f t="shared" si="145"/>
        <v>313.22861360785873</v>
      </c>
      <c r="J561" s="712">
        <f t="shared" si="146"/>
        <v>312.44629890516512</v>
      </c>
      <c r="K561" s="712">
        <f t="shared" si="147"/>
        <v>311.97897885346032</v>
      </c>
      <c r="L561" s="712">
        <f t="shared" si="148"/>
        <v>311.82208636208657</v>
      </c>
      <c r="N561" s="582">
        <v>487</v>
      </c>
      <c r="O561" s="712">
        <f t="shared" si="149"/>
        <v>7.0879276291531053</v>
      </c>
      <c r="P561" s="712">
        <f t="shared" si="150"/>
        <v>1194.6988824185296</v>
      </c>
      <c r="Q561" s="712">
        <f t="shared" si="151"/>
        <v>1179.9103141757585</v>
      </c>
      <c r="R561" s="712">
        <f t="shared" si="152"/>
        <v>1169.2077055306152</v>
      </c>
      <c r="S561" s="712">
        <f t="shared" si="153"/>
        <v>1162.6865852639146</v>
      </c>
      <c r="T561" s="712">
        <f t="shared" si="154"/>
        <v>1160.4043157388251</v>
      </c>
    </row>
    <row r="562" spans="2:20">
      <c r="B562" s="582">
        <v>488</v>
      </c>
      <c r="C562" s="712">
        <f t="shared" si="139"/>
        <v>7.1024818953320636</v>
      </c>
      <c r="D562" s="712">
        <f t="shared" si="140"/>
        <v>1553.7879161755709</v>
      </c>
      <c r="E562" s="712">
        <f t="shared" si="141"/>
        <v>1070.6608355859448</v>
      </c>
      <c r="F562" s="712">
        <f t="shared" si="142"/>
        <v>699.32463997324612</v>
      </c>
      <c r="G562" s="712">
        <f t="shared" si="143"/>
        <v>462.17069939914933</v>
      </c>
      <c r="H562" s="719">
        <f t="shared" si="144"/>
        <v>314.41363417506165</v>
      </c>
      <c r="I562" s="712">
        <f t="shared" si="145"/>
        <v>313.30628117813723</v>
      </c>
      <c r="J562" s="712">
        <f t="shared" si="146"/>
        <v>312.52215274273823</v>
      </c>
      <c r="K562" s="712">
        <f t="shared" si="147"/>
        <v>312.05373289028495</v>
      </c>
      <c r="L562" s="712">
        <f t="shared" si="148"/>
        <v>311.89646395512847</v>
      </c>
      <c r="N562" s="582">
        <v>488</v>
      </c>
      <c r="O562" s="712">
        <f t="shared" si="149"/>
        <v>7.1024818953320636</v>
      </c>
      <c r="P562" s="712">
        <f t="shared" si="150"/>
        <v>1195.6508368741074</v>
      </c>
      <c r="Q562" s="712">
        <f t="shared" si="151"/>
        <v>1180.894253790847</v>
      </c>
      <c r="R562" s="712">
        <f t="shared" si="152"/>
        <v>1170.2146494240326</v>
      </c>
      <c r="S562" s="712">
        <f t="shared" si="153"/>
        <v>1163.7073425835756</v>
      </c>
      <c r="T562" s="712">
        <f t="shared" si="154"/>
        <v>1161.4295695509848</v>
      </c>
    </row>
    <row r="563" spans="2:20">
      <c r="B563" s="582">
        <v>489</v>
      </c>
      <c r="C563" s="712">
        <f t="shared" si="139"/>
        <v>7.1170361615110229</v>
      </c>
      <c r="D563" s="712">
        <f t="shared" si="140"/>
        <v>1553.8621430493943</v>
      </c>
      <c r="E563" s="712">
        <f t="shared" si="141"/>
        <v>1071.165007346651</v>
      </c>
      <c r="F563" s="712">
        <f t="shared" si="142"/>
        <v>699.92979578529889</v>
      </c>
      <c r="G563" s="712">
        <f t="shared" si="143"/>
        <v>462.57387520419047</v>
      </c>
      <c r="H563" s="719">
        <f t="shared" si="144"/>
        <v>314.49397633756814</v>
      </c>
      <c r="I563" s="712">
        <f t="shared" si="145"/>
        <v>313.38411685983101</v>
      </c>
      <c r="J563" s="712">
        <f t="shared" si="146"/>
        <v>312.59817850221077</v>
      </c>
      <c r="K563" s="712">
        <f t="shared" si="147"/>
        <v>312.12866111864457</v>
      </c>
      <c r="L563" s="712">
        <f t="shared" si="148"/>
        <v>311.97101647469981</v>
      </c>
      <c r="N563" s="582">
        <v>489</v>
      </c>
      <c r="O563" s="712">
        <f t="shared" si="149"/>
        <v>7.1170361615110229</v>
      </c>
      <c r="P563" s="712">
        <f t="shared" si="150"/>
        <v>1196.600698947308</v>
      </c>
      <c r="Q563" s="712">
        <f t="shared" si="151"/>
        <v>1181.8760307206317</v>
      </c>
      <c r="R563" s="712">
        <f t="shared" si="152"/>
        <v>1171.2193800690693</v>
      </c>
      <c r="S563" s="712">
        <f t="shared" si="153"/>
        <v>1164.7258562931413</v>
      </c>
      <c r="T563" s="712">
        <f t="shared" si="154"/>
        <v>1162.4525698698221</v>
      </c>
    </row>
    <row r="564" spans="2:20">
      <c r="B564" s="582">
        <v>490</v>
      </c>
      <c r="C564" s="712">
        <f t="shared" si="139"/>
        <v>7.1315904276899822</v>
      </c>
      <c r="D564" s="712">
        <f t="shared" si="140"/>
        <v>1553.9361467009244</v>
      </c>
      <c r="E564" s="712">
        <f t="shared" si="141"/>
        <v>1071.6676955090861</v>
      </c>
      <c r="F564" s="712">
        <f t="shared" si="142"/>
        <v>700.53358524335283</v>
      </c>
      <c r="G564" s="712">
        <f t="shared" si="143"/>
        <v>462.97650596488188</v>
      </c>
      <c r="H564" s="719">
        <f t="shared" si="144"/>
        <v>314.57448087571572</v>
      </c>
      <c r="I564" s="712">
        <f t="shared" si="145"/>
        <v>313.46212027974536</v>
      </c>
      <c r="J564" s="712">
        <f t="shared" si="146"/>
        <v>312.67437581253108</v>
      </c>
      <c r="K564" s="712">
        <f t="shared" si="147"/>
        <v>312.20376316898245</v>
      </c>
      <c r="L564" s="712">
        <f t="shared" si="148"/>
        <v>312.04574355181654</v>
      </c>
      <c r="N564" s="582">
        <v>490</v>
      </c>
      <c r="O564" s="712">
        <f t="shared" si="149"/>
        <v>7.1315904276899822</v>
      </c>
      <c r="P564" s="712">
        <f t="shared" si="150"/>
        <v>1197.5484732371583</v>
      </c>
      <c r="Q564" s="712">
        <f t="shared" si="151"/>
        <v>1182.8556497186644</v>
      </c>
      <c r="R564" s="712">
        <f t="shared" si="152"/>
        <v>1172.2219023304137</v>
      </c>
      <c r="S564" s="712">
        <f t="shared" si="153"/>
        <v>1165.7421313240347</v>
      </c>
      <c r="T564" s="712">
        <f t="shared" si="154"/>
        <v>1163.4733216484838</v>
      </c>
    </row>
    <row r="565" spans="2:20">
      <c r="B565" s="582">
        <v>491</v>
      </c>
      <c r="C565" s="712">
        <f t="shared" si="139"/>
        <v>7.1461446938689415</v>
      </c>
      <c r="D565" s="712">
        <f t="shared" si="140"/>
        <v>1554.0099280954717</v>
      </c>
      <c r="E565" s="712">
        <f t="shared" si="141"/>
        <v>1072.1689062862545</v>
      </c>
      <c r="F565" s="712">
        <f t="shared" si="142"/>
        <v>701.13601152271031</v>
      </c>
      <c r="G565" s="712">
        <f t="shared" si="143"/>
        <v>463.37859116758642</v>
      </c>
      <c r="H565" s="719">
        <f t="shared" si="144"/>
        <v>314.65514741405644</v>
      </c>
      <c r="I565" s="712">
        <f t="shared" si="145"/>
        <v>313.54029106463645</v>
      </c>
      <c r="J565" s="712">
        <f t="shared" si="146"/>
        <v>312.7507443024914</v>
      </c>
      <c r="K565" s="712">
        <f t="shared" si="147"/>
        <v>312.27903867151969</v>
      </c>
      <c r="L565" s="712">
        <f t="shared" si="148"/>
        <v>312.12064481725042</v>
      </c>
      <c r="N565" s="582">
        <v>491</v>
      </c>
      <c r="O565" s="712">
        <f t="shared" si="149"/>
        <v>7.1461446938689415</v>
      </c>
      <c r="P565" s="712">
        <f t="shared" si="150"/>
        <v>1198.4941643325765</v>
      </c>
      <c r="Q565" s="712">
        <f t="shared" si="151"/>
        <v>1183.8331155280487</v>
      </c>
      <c r="R565" s="712">
        <f t="shared" si="152"/>
        <v>1173.2222210620619</v>
      </c>
      <c r="S565" s="712">
        <f t="shared" si="153"/>
        <v>1166.7561725968394</v>
      </c>
      <c r="T565" s="712">
        <f t="shared" si="154"/>
        <v>1164.4918298292291</v>
      </c>
    </row>
    <row r="566" spans="2:20">
      <c r="B566" s="582">
        <v>492</v>
      </c>
      <c r="C566" s="712">
        <f t="shared" si="139"/>
        <v>7.1606989600479007</v>
      </c>
      <c r="D566" s="712">
        <f t="shared" si="140"/>
        <v>1554.0834881923438</v>
      </c>
      <c r="E566" s="712">
        <f t="shared" si="141"/>
        <v>1072.6686458537934</v>
      </c>
      <c r="F566" s="712">
        <f t="shared" si="142"/>
        <v>701.73707779573692</v>
      </c>
      <c r="G566" s="712">
        <f t="shared" si="143"/>
        <v>463.78013031592712</v>
      </c>
      <c r="H566" s="719">
        <f t="shared" si="144"/>
        <v>314.73597557724389</v>
      </c>
      <c r="I566" s="712">
        <f t="shared" si="145"/>
        <v>313.61862884121985</v>
      </c>
      <c r="J566" s="712">
        <f t="shared" si="146"/>
        <v>312.82728360073787</v>
      </c>
      <c r="K566" s="712">
        <f t="shared" si="147"/>
        <v>312.35448725626588</v>
      </c>
      <c r="L566" s="712">
        <f t="shared" si="148"/>
        <v>312.19571990153963</v>
      </c>
      <c r="N566" s="582">
        <v>492</v>
      </c>
      <c r="O566" s="712">
        <f t="shared" si="149"/>
        <v>7.1606989600479007</v>
      </c>
      <c r="P566" s="712">
        <f t="shared" si="150"/>
        <v>1199.4377768123941</v>
      </c>
      <c r="Q566" s="712">
        <f t="shared" si="151"/>
        <v>1184.8084328814621</v>
      </c>
      <c r="R566" s="712">
        <f t="shared" si="152"/>
        <v>1174.220341107341</v>
      </c>
      <c r="S566" s="712">
        <f t="shared" si="153"/>
        <v>1167.7679850213244</v>
      </c>
      <c r="T566" s="712">
        <f t="shared" si="154"/>
        <v>1165.508099343454</v>
      </c>
    </row>
    <row r="567" spans="2:20">
      <c r="B567" s="582">
        <v>493</v>
      </c>
      <c r="C567" s="712">
        <f t="shared" si="139"/>
        <v>7.17525322622686</v>
      </c>
      <c r="D567" s="712">
        <f t="shared" si="140"/>
        <v>1554.1568279448945</v>
      </c>
      <c r="E567" s="712">
        <f t="shared" si="141"/>
        <v>1073.1669203502702</v>
      </c>
      <c r="F567" s="712">
        <f t="shared" si="142"/>
        <v>702.33678723179685</v>
      </c>
      <c r="G567" s="712">
        <f t="shared" si="143"/>
        <v>464.1811229306187</v>
      </c>
      <c r="H567" s="719">
        <f t="shared" si="144"/>
        <v>314.8169649900405</v>
      </c>
      <c r="I567" s="712">
        <f t="shared" si="145"/>
        <v>313.69713323617964</v>
      </c>
      <c r="J567" s="712">
        <f t="shared" si="146"/>
        <v>312.90399333578</v>
      </c>
      <c r="K567" s="712">
        <f t="shared" si="147"/>
        <v>312.43010855302964</v>
      </c>
      <c r="L567" s="712">
        <f t="shared" si="148"/>
        <v>312.27096843499942</v>
      </c>
      <c r="N567" s="582">
        <v>493</v>
      </c>
      <c r="O567" s="712">
        <f t="shared" si="149"/>
        <v>7.17525322622686</v>
      </c>
      <c r="P567" s="712">
        <f t="shared" si="150"/>
        <v>1200.3793152453788</v>
      </c>
      <c r="Q567" s="712">
        <f t="shared" si="151"/>
        <v>1185.7816065011807</v>
      </c>
      <c r="R567" s="712">
        <f t="shared" si="152"/>
        <v>1175.2162672989321</v>
      </c>
      <c r="S567" s="712">
        <f t="shared" si="153"/>
        <v>1168.7775734964664</v>
      </c>
      <c r="T567" s="712">
        <f t="shared" si="154"/>
        <v>1166.5221351117161</v>
      </c>
    </row>
    <row r="568" spans="2:20">
      <c r="B568" s="582">
        <v>494</v>
      </c>
      <c r="C568" s="712">
        <f t="shared" si="139"/>
        <v>7.1898074924058193</v>
      </c>
      <c r="D568" s="712">
        <f t="shared" si="140"/>
        <v>1554.2299483005716</v>
      </c>
      <c r="E568" s="712">
        <f t="shared" si="141"/>
        <v>1073.663735877476</v>
      </c>
      <c r="F568" s="712">
        <f t="shared" si="142"/>
        <v>702.93514299719004</v>
      </c>
      <c r="G568" s="712">
        <f t="shared" si="143"/>
        <v>464.58156854930041</v>
      </c>
      <c r="H568" s="719">
        <f t="shared" si="144"/>
        <v>314.89811527732491</v>
      </c>
      <c r="I568" s="712">
        <f t="shared" si="145"/>
        <v>313.77580387617661</v>
      </c>
      <c r="J568" s="712">
        <f t="shared" si="146"/>
        <v>312.98087313600058</v>
      </c>
      <c r="K568" s="712">
        <f t="shared" si="147"/>
        <v>312.50590219142873</v>
      </c>
      <c r="L568" s="712">
        <f t="shared" si="148"/>
        <v>312.34639004773277</v>
      </c>
      <c r="N568" s="582">
        <v>494</v>
      </c>
      <c r="O568" s="712">
        <f t="shared" si="149"/>
        <v>7.1898074924058193</v>
      </c>
      <c r="P568" s="712">
        <f t="shared" si="150"/>
        <v>1201.3187841902563</v>
      </c>
      <c r="Q568" s="712">
        <f t="shared" si="151"/>
        <v>1186.7526410991006</v>
      </c>
      <c r="R568" s="712">
        <f t="shared" si="152"/>
        <v>1176.2100044588947</v>
      </c>
      <c r="S568" s="712">
        <f t="shared" si="153"/>
        <v>1169.7849429104745</v>
      </c>
      <c r="T568" s="712">
        <f t="shared" si="154"/>
        <v>1167.5339420437574</v>
      </c>
    </row>
    <row r="569" spans="2:20">
      <c r="B569" s="582">
        <v>495</v>
      </c>
      <c r="C569" s="712">
        <f t="shared" si="139"/>
        <v>7.2043617585847777</v>
      </c>
      <c r="D569" s="712">
        <f t="shared" si="140"/>
        <v>1554.3028502009645</v>
      </c>
      <c r="E569" s="712">
        <f t="shared" si="141"/>
        <v>1074.1590985007176</v>
      </c>
      <c r="F569" s="712">
        <f t="shared" si="142"/>
        <v>703.53214825509042</v>
      </c>
      <c r="G569" s="712">
        <f t="shared" si="143"/>
        <v>464.98146672637012</v>
      </c>
      <c r="H569" s="719">
        <f t="shared" si="144"/>
        <v>314.97942606409896</v>
      </c>
      <c r="I569" s="712">
        <f t="shared" si="145"/>
        <v>313.8546403878571</v>
      </c>
      <c r="J569" s="712">
        <f t="shared" si="146"/>
        <v>313.05792262966497</v>
      </c>
      <c r="K569" s="712">
        <f t="shared" si="147"/>
        <v>312.58186780090034</v>
      </c>
      <c r="L569" s="712">
        <f t="shared" si="148"/>
        <v>312.42198436964065</v>
      </c>
      <c r="N569" s="582">
        <v>495</v>
      </c>
      <c r="O569" s="712">
        <f t="shared" si="149"/>
        <v>7.2043617585847777</v>
      </c>
      <c r="P569" s="712">
        <f t="shared" si="150"/>
        <v>1202.2561881957317</v>
      </c>
      <c r="Q569" s="712">
        <f t="shared" si="151"/>
        <v>1187.7215413767615</v>
      </c>
      <c r="R569" s="712">
        <f t="shared" si="152"/>
        <v>1177.2015573986891</v>
      </c>
      <c r="S569" s="712">
        <f t="shared" si="153"/>
        <v>1170.7900981408138</v>
      </c>
      <c r="T569" s="712">
        <f t="shared" si="154"/>
        <v>1168.5435250385278</v>
      </c>
    </row>
    <row r="570" spans="2:20">
      <c r="B570" s="582">
        <v>496</v>
      </c>
      <c r="C570" s="712">
        <f t="shared" si="139"/>
        <v>7.2189160247637369</v>
      </c>
      <c r="D570" s="712">
        <f t="shared" si="140"/>
        <v>1554.3755345818527</v>
      </c>
      <c r="E570" s="712">
        <f t="shared" si="141"/>
        <v>1074.6530142491049</v>
      </c>
      <c r="F570" s="712">
        <f t="shared" si="142"/>
        <v>704.12780616548469</v>
      </c>
      <c r="G570" s="712">
        <f t="shared" si="143"/>
        <v>465.38081703281938</v>
      </c>
      <c r="H570" s="719">
        <f t="shared" si="144"/>
        <v>315.06089697549476</v>
      </c>
      <c r="I570" s="712">
        <f t="shared" si="145"/>
        <v>313.93364239786132</v>
      </c>
      <c r="J570" s="712">
        <f t="shared" si="146"/>
        <v>313.13514144493104</v>
      </c>
      <c r="K570" s="712">
        <f t="shared" si="147"/>
        <v>312.65800501071112</v>
      </c>
      <c r="L570" s="712">
        <f t="shared" si="148"/>
        <v>312.49775103043248</v>
      </c>
      <c r="N570" s="582">
        <v>496</v>
      </c>
      <c r="O570" s="712">
        <f t="shared" si="149"/>
        <v>7.2189160247637369</v>
      </c>
      <c r="P570" s="712">
        <f t="shared" si="150"/>
        <v>1203.1915318005128</v>
      </c>
      <c r="Q570" s="712">
        <f t="shared" si="151"/>
        <v>1188.688312025369</v>
      </c>
      <c r="R570" s="712">
        <f t="shared" si="152"/>
        <v>1178.1909309192004</v>
      </c>
      <c r="S570" s="712">
        <f t="shared" si="153"/>
        <v>1171.7930440542284</v>
      </c>
      <c r="T570" s="712">
        <f t="shared" si="154"/>
        <v>1169.5508889842104</v>
      </c>
    </row>
    <row r="571" spans="2:20">
      <c r="B571" s="582">
        <v>497</v>
      </c>
      <c r="C571" s="712">
        <f t="shared" si="139"/>
        <v>7.2334702909426962</v>
      </c>
      <c r="D571" s="712">
        <f t="shared" si="140"/>
        <v>1554.4480023732515</v>
      </c>
      <c r="E571" s="712">
        <f t="shared" si="141"/>
        <v>1075.1454891158382</v>
      </c>
      <c r="F571" s="712">
        <f t="shared" si="142"/>
        <v>704.72211988511333</v>
      </c>
      <c r="G571" s="712">
        <f t="shared" si="143"/>
        <v>465.77961905607009</v>
      </c>
      <c r="H571" s="719">
        <f t="shared" si="144"/>
        <v>315.14252763678172</v>
      </c>
      <c r="I571" s="712">
        <f t="shared" si="145"/>
        <v>314.01280953283185</v>
      </c>
      <c r="J571" s="712">
        <f t="shared" si="146"/>
        <v>313.21252920985813</v>
      </c>
      <c r="K571" s="712">
        <f t="shared" si="147"/>
        <v>312.73431344996743</v>
      </c>
      <c r="L571" s="712">
        <f t="shared" si="148"/>
        <v>312.5736896596361</v>
      </c>
      <c r="N571" s="582">
        <v>497</v>
      </c>
      <c r="O571" s="712">
        <f t="shared" si="149"/>
        <v>7.2334702909426962</v>
      </c>
      <c r="P571" s="712">
        <f t="shared" si="150"/>
        <v>1204.124819533331</v>
      </c>
      <c r="Q571" s="712">
        <f t="shared" si="151"/>
        <v>1189.6529577258175</v>
      </c>
      <c r="R571" s="712">
        <f t="shared" si="152"/>
        <v>1179.1781298107612</v>
      </c>
      <c r="S571" s="712">
        <f t="shared" si="153"/>
        <v>1172.7937855067653</v>
      </c>
      <c r="T571" s="712">
        <f t="shared" si="154"/>
        <v>1170.5560387582434</v>
      </c>
    </row>
    <row r="572" spans="2:20">
      <c r="B572" s="582">
        <v>498</v>
      </c>
      <c r="C572" s="712">
        <f t="shared" si="139"/>
        <v>7.2480245571216555</v>
      </c>
      <c r="D572" s="712">
        <f t="shared" si="140"/>
        <v>1554.5202544994595</v>
      </c>
      <c r="E572" s="712">
        <f t="shared" si="141"/>
        <v>1075.6365290584904</v>
      </c>
      <c r="F572" s="712">
        <f t="shared" si="142"/>
        <v>705.31509256741128</v>
      </c>
      <c r="G572" s="712">
        <f t="shared" si="143"/>
        <v>466.17787239981249</v>
      </c>
      <c r="H572" s="719">
        <f t="shared" si="144"/>
        <v>315.22431767337355</v>
      </c>
      <c r="I572" s="712">
        <f t="shared" si="145"/>
        <v>314.09214141942158</v>
      </c>
      <c r="J572" s="712">
        <f t="shared" si="146"/>
        <v>313.2900855524166</v>
      </c>
      <c r="K572" s="712">
        <f t="shared" si="147"/>
        <v>312.81079274762487</v>
      </c>
      <c r="L572" s="712">
        <f t="shared" si="148"/>
        <v>312.64979988660809</v>
      </c>
      <c r="N572" s="582">
        <v>498</v>
      </c>
      <c r="O572" s="712">
        <f t="shared" si="149"/>
        <v>7.2480245571216555</v>
      </c>
      <c r="P572" s="712">
        <f t="shared" si="150"/>
        <v>1205.0560559129638</v>
      </c>
      <c r="Q572" s="712">
        <f t="shared" si="151"/>
        <v>1190.6154831487127</v>
      </c>
      <c r="R572" s="712">
        <f t="shared" si="152"/>
        <v>1180.163158853175</v>
      </c>
      <c r="S572" s="712">
        <f t="shared" si="153"/>
        <v>1173.7923273437987</v>
      </c>
      <c r="T572" s="712">
        <f t="shared" si="154"/>
        <v>1171.5589792273445</v>
      </c>
    </row>
    <row r="573" spans="2:20">
      <c r="B573" s="582">
        <v>499</v>
      </c>
      <c r="C573" s="712">
        <f t="shared" si="139"/>
        <v>7.2625788233006148</v>
      </c>
      <c r="D573" s="712">
        <f t="shared" si="140"/>
        <v>1554.5922918791043</v>
      </c>
      <c r="E573" s="712">
        <f t="shared" si="141"/>
        <v>1076.1261399992879</v>
      </c>
      <c r="F573" s="712">
        <f t="shared" si="142"/>
        <v>705.90672736245119</v>
      </c>
      <c r="G573" s="712">
        <f t="shared" si="143"/>
        <v>466.57557668384385</v>
      </c>
      <c r="H573" s="719">
        <f t="shared" si="144"/>
        <v>315.30626671083485</v>
      </c>
      <c r="I573" s="712">
        <f t="shared" si="145"/>
        <v>314.17163768430242</v>
      </c>
      <c r="J573" s="712">
        <f t="shared" si="146"/>
        <v>313.36781010049663</v>
      </c>
      <c r="K573" s="712">
        <f t="shared" si="147"/>
        <v>312.88744253249854</v>
      </c>
      <c r="L573" s="712">
        <f t="shared" si="148"/>
        <v>312.72608134054377</v>
      </c>
      <c r="N573" s="582">
        <v>499</v>
      </c>
      <c r="O573" s="712">
        <f t="shared" si="149"/>
        <v>7.2625788233006148</v>
      </c>
      <c r="P573" s="712">
        <f t="shared" si="150"/>
        <v>1205.9852454482561</v>
      </c>
      <c r="Q573" s="712">
        <f t="shared" si="151"/>
        <v>1191.5758929543949</v>
      </c>
      <c r="R573" s="712">
        <f t="shared" si="152"/>
        <v>1181.1460228157391</v>
      </c>
      <c r="S573" s="712">
        <f t="shared" si="153"/>
        <v>1174.7886744000521</v>
      </c>
      <c r="T573" s="712">
        <f t="shared" si="154"/>
        <v>1172.5597152475345</v>
      </c>
    </row>
    <row r="574" spans="2:20">
      <c r="B574" s="582">
        <v>500</v>
      </c>
      <c r="C574" s="712">
        <f t="shared" si="139"/>
        <v>7.277133089479574</v>
      </c>
      <c r="D574" s="712">
        <f t="shared" si="140"/>
        <v>1554.6641154251881</v>
      </c>
      <c r="E574" s="712">
        <f t="shared" si="141"/>
        <v>1076.6143278253892</v>
      </c>
      <c r="F574" s="712">
        <f t="shared" si="142"/>
        <v>706.49702741688634</v>
      </c>
      <c r="G574" s="712">
        <f t="shared" si="143"/>
        <v>466.97273154390894</v>
      </c>
      <c r="H574" s="719">
        <f t="shared" si="144"/>
        <v>315.38837437488809</v>
      </c>
      <c r="I574" s="712">
        <f t="shared" si="145"/>
        <v>314.25129795417297</v>
      </c>
      <c r="J574" s="712">
        <f t="shared" si="146"/>
        <v>313.44570248191792</v>
      </c>
      <c r="K574" s="712">
        <f t="shared" si="147"/>
        <v>312.96426243327215</v>
      </c>
      <c r="L574" s="712">
        <f t="shared" si="148"/>
        <v>312.80253365048702</v>
      </c>
      <c r="N574" s="582">
        <v>500</v>
      </c>
      <c r="O574" s="712">
        <f t="shared" si="149"/>
        <v>7.277133089479574</v>
      </c>
      <c r="P574" s="712">
        <f t="shared" si="150"/>
        <v>1206.912392638143</v>
      </c>
      <c r="Q574" s="712">
        <f t="shared" si="151"/>
        <v>1192.5341917929604</v>
      </c>
      <c r="R574" s="712">
        <f t="shared" si="152"/>
        <v>1182.1267264572689</v>
      </c>
      <c r="S574" s="712">
        <f t="shared" si="153"/>
        <v>1175.7828314996223</v>
      </c>
      <c r="T574" s="712">
        <f t="shared" si="154"/>
        <v>1173.5582516641612</v>
      </c>
    </row>
    <row r="575" spans="2:20">
      <c r="B575" s="582">
        <v>501</v>
      </c>
      <c r="C575" s="712">
        <f t="shared" si="139"/>
        <v>7.2916873556585333</v>
      </c>
      <c r="D575" s="712">
        <f t="shared" si="140"/>
        <v>1554.7357260451336</v>
      </c>
      <c r="E575" s="712">
        <f t="shared" si="141"/>
        <v>1077.1010983891597</v>
      </c>
      <c r="F575" s="712">
        <f t="shared" si="142"/>
        <v>707.08599587389563</v>
      </c>
      <c r="G575" s="712">
        <f t="shared" si="143"/>
        <v>467.36933663154116</v>
      </c>
      <c r="H575" s="719">
        <f t="shared" si="144"/>
        <v>315.47064029142007</v>
      </c>
      <c r="I575" s="712">
        <f t="shared" si="145"/>
        <v>314.3311218557667</v>
      </c>
      <c r="J575" s="712">
        <f t="shared" si="146"/>
        <v>313.52376232443817</v>
      </c>
      <c r="K575" s="712">
        <f t="shared" si="147"/>
        <v>313.04125207850825</v>
      </c>
      <c r="L575" s="712">
        <f t="shared" si="148"/>
        <v>312.87915644534019</v>
      </c>
      <c r="N575" s="582">
        <v>501</v>
      </c>
      <c r="O575" s="712">
        <f t="shared" si="149"/>
        <v>7.2916873556585333</v>
      </c>
      <c r="P575" s="712">
        <f t="shared" si="150"/>
        <v>1207.8375019716705</v>
      </c>
      <c r="Q575" s="712">
        <f t="shared" si="151"/>
        <v>1193.490384304285</v>
      </c>
      <c r="R575" s="712">
        <f t="shared" si="152"/>
        <v>1183.105274526119</v>
      </c>
      <c r="S575" s="712">
        <f t="shared" si="153"/>
        <v>1176.7748034560029</v>
      </c>
      <c r="T575" s="712">
        <f t="shared" si="154"/>
        <v>1174.5545933119215</v>
      </c>
    </row>
    <row r="576" spans="2:20">
      <c r="B576" s="582">
        <v>502</v>
      </c>
      <c r="C576" s="712">
        <f t="shared" si="139"/>
        <v>7.3062416218374917</v>
      </c>
      <c r="D576" s="712">
        <f t="shared" si="140"/>
        <v>1554.8071246408274</v>
      </c>
      <c r="E576" s="712">
        <f t="shared" si="141"/>
        <v>1077.5864575084452</v>
      </c>
      <c r="F576" s="712">
        <f t="shared" si="142"/>
        <v>707.67363587312911</v>
      </c>
      <c r="G576" s="712">
        <f t="shared" si="143"/>
        <v>467.76539161390554</v>
      </c>
      <c r="H576" s="719">
        <f t="shared" si="144"/>
        <v>315.55306408648886</v>
      </c>
      <c r="I576" s="712">
        <f t="shared" si="145"/>
        <v>314.41110901585984</v>
      </c>
      <c r="J576" s="712">
        <f t="shared" si="146"/>
        <v>313.60198925576231</v>
      </c>
      <c r="K576" s="712">
        <f t="shared" si="147"/>
        <v>313.11841109665727</v>
      </c>
      <c r="L576" s="712">
        <f t="shared" si="148"/>
        <v>312.95594935387362</v>
      </c>
      <c r="N576" s="582">
        <v>502</v>
      </c>
      <c r="O576" s="712">
        <f t="shared" si="149"/>
        <v>7.3062416218374917</v>
      </c>
      <c r="P576" s="712">
        <f t="shared" si="150"/>
        <v>1208.7605779280177</v>
      </c>
      <c r="Q576" s="712">
        <f t="shared" si="151"/>
        <v>1194.4444751180463</v>
      </c>
      <c r="R576" s="712">
        <f t="shared" si="152"/>
        <v>1184.0816717602077</v>
      </c>
      <c r="S576" s="712">
        <f t="shared" si="153"/>
        <v>1177.7645950721078</v>
      </c>
      <c r="T576" s="712">
        <f t="shared" si="154"/>
        <v>1175.5487450148867</v>
      </c>
    </row>
    <row r="577" spans="2:20">
      <c r="B577" s="582">
        <v>503</v>
      </c>
      <c r="C577" s="712">
        <f t="shared" si="139"/>
        <v>7.320795888016451</v>
      </c>
      <c r="D577" s="712">
        <f t="shared" si="140"/>
        <v>1554.878312108666</v>
      </c>
      <c r="E577" s="712">
        <f t="shared" si="141"/>
        <v>1078.0704109668422</v>
      </c>
      <c r="F577" s="712">
        <f t="shared" si="142"/>
        <v>708.25995055065482</v>
      </c>
      <c r="G577" s="712">
        <f t="shared" si="143"/>
        <v>468.16089617364253</v>
      </c>
      <c r="H577" s="719">
        <f t="shared" si="144"/>
        <v>315.63564538633</v>
      </c>
      <c r="I577" s="712">
        <f t="shared" si="145"/>
        <v>314.49125906127938</v>
      </c>
      <c r="J577" s="712">
        <f t="shared" si="146"/>
        <v>313.68038290355111</v>
      </c>
      <c r="K577" s="712">
        <f t="shared" si="147"/>
        <v>313.19573911606727</v>
      </c>
      <c r="L577" s="712">
        <f t="shared" si="148"/>
        <v>313.03291200473564</v>
      </c>
      <c r="N577" s="582">
        <v>503</v>
      </c>
      <c r="O577" s="712">
        <f t="shared" si="149"/>
        <v>7.320795888016451</v>
      </c>
      <c r="P577" s="712">
        <f t="shared" si="150"/>
        <v>1209.6816249765193</v>
      </c>
      <c r="Q577" s="712">
        <f t="shared" si="151"/>
        <v>1195.3964688537453</v>
      </c>
      <c r="R577" s="712">
        <f t="shared" si="152"/>
        <v>1185.0559228870388</v>
      </c>
      <c r="S577" s="712">
        <f t="shared" si="153"/>
        <v>1178.7522111402941</v>
      </c>
      <c r="T577" s="712">
        <f t="shared" si="154"/>
        <v>1176.5407115865241</v>
      </c>
    </row>
    <row r="578" spans="2:20">
      <c r="B578" s="582">
        <v>504</v>
      </c>
      <c r="C578" s="712">
        <f t="shared" si="139"/>
        <v>7.3353501541954103</v>
      </c>
      <c r="D578" s="712">
        <f t="shared" si="140"/>
        <v>1554.9492893395989</v>
      </c>
      <c r="E578" s="712">
        <f t="shared" si="141"/>
        <v>1078.5529645139654</v>
      </c>
      <c r="F578" s="712">
        <f t="shared" si="142"/>
        <v>708.84494303890585</v>
      </c>
      <c r="G578" s="712">
        <f t="shared" si="143"/>
        <v>468.55585000871287</v>
      </c>
      <c r="H578" s="719">
        <f t="shared" si="144"/>
        <v>315.71838381736302</v>
      </c>
      <c r="I578" s="712">
        <f t="shared" si="145"/>
        <v>314.57157161891058</v>
      </c>
      <c r="J578" s="712">
        <f t="shared" si="146"/>
        <v>313.7589428954301</v>
      </c>
      <c r="K578" s="712">
        <f t="shared" si="147"/>
        <v>313.27323576499305</v>
      </c>
      <c r="L578" s="712">
        <f t="shared" si="148"/>
        <v>313.11004402646154</v>
      </c>
      <c r="N578" s="582">
        <v>504</v>
      </c>
      <c r="O578" s="712">
        <f t="shared" si="149"/>
        <v>7.3353501541954103</v>
      </c>
      <c r="P578" s="712">
        <f t="shared" si="150"/>
        <v>1210.6006475766856</v>
      </c>
      <c r="Q578" s="712">
        <f t="shared" si="151"/>
        <v>1196.3463701207302</v>
      </c>
      <c r="R578" s="712">
        <f t="shared" si="152"/>
        <v>1186.0280326237262</v>
      </c>
      <c r="S578" s="712">
        <f t="shared" si="153"/>
        <v>1179.7376564423851</v>
      </c>
      <c r="T578" s="712">
        <f t="shared" si="154"/>
        <v>1177.5304978297213</v>
      </c>
    </row>
    <row r="579" spans="2:20">
      <c r="B579" s="582">
        <v>505</v>
      </c>
      <c r="C579" s="712">
        <f t="shared" si="139"/>
        <v>7.3499044203743695</v>
      </c>
      <c r="D579" s="712">
        <f t="shared" si="140"/>
        <v>1555.0200572191718</v>
      </c>
      <c r="E579" s="712">
        <f t="shared" si="141"/>
        <v>1079.0341238657152</v>
      </c>
      <c r="F579" s="712">
        <f t="shared" si="142"/>
        <v>709.42861646662936</v>
      </c>
      <c r="G579" s="712">
        <f t="shared" si="143"/>
        <v>468.95025283224402</v>
      </c>
      <c r="H579" s="719">
        <f t="shared" si="144"/>
        <v>315.80127900619794</v>
      </c>
      <c r="I579" s="712">
        <f t="shared" si="145"/>
        <v>314.65204631570487</v>
      </c>
      <c r="J579" s="712">
        <f t="shared" si="146"/>
        <v>313.83766885899809</v>
      </c>
      <c r="K579" s="712">
        <f t="shared" si="147"/>
        <v>313.35090067160542</v>
      </c>
      <c r="L579" s="712">
        <f t="shared" si="148"/>
        <v>313.18734504748352</v>
      </c>
      <c r="N579" s="582">
        <v>505</v>
      </c>
      <c r="O579" s="712">
        <f t="shared" si="149"/>
        <v>7.3499044203743695</v>
      </c>
      <c r="P579" s="712">
        <f t="shared" si="150"/>
        <v>1211.5176501782253</v>
      </c>
      <c r="Q579" s="712">
        <f t="shared" si="151"/>
        <v>1197.2941835182171</v>
      </c>
      <c r="R579" s="712">
        <f t="shared" si="152"/>
        <v>1186.9980056770146</v>
      </c>
      <c r="S579" s="712">
        <f t="shared" si="153"/>
        <v>1180.7209357496938</v>
      </c>
      <c r="T579" s="712">
        <f t="shared" si="154"/>
        <v>1178.5181085368095</v>
      </c>
    </row>
    <row r="580" spans="2:20">
      <c r="B580" s="582">
        <v>506</v>
      </c>
      <c r="C580" s="712">
        <f t="shared" si="139"/>
        <v>7.3644586865533288</v>
      </c>
      <c r="D580" s="712">
        <f t="shared" si="140"/>
        <v>1555.0906166275713</v>
      </c>
      <c r="E580" s="712">
        <f t="shared" si="141"/>
        <v>1079.5138947045375</v>
      </c>
      <c r="F580" s="712">
        <f t="shared" si="142"/>
        <v>710.01097395883664</v>
      </c>
      <c r="G580" s="712">
        <f t="shared" si="143"/>
        <v>469.34410437237756</v>
      </c>
      <c r="H580" s="719">
        <f t="shared" si="144"/>
        <v>315.88433057964164</v>
      </c>
      <c r="I580" s="712">
        <f t="shared" si="145"/>
        <v>314.73268277868738</v>
      </c>
      <c r="J580" s="712">
        <f t="shared" si="146"/>
        <v>313.9165604218357</v>
      </c>
      <c r="K580" s="712">
        <f t="shared" si="147"/>
        <v>313.4287334640004</v>
      </c>
      <c r="L580" s="712">
        <f t="shared" si="148"/>
        <v>313.26481469613964</v>
      </c>
      <c r="N580" s="582">
        <v>506</v>
      </c>
      <c r="O580" s="712">
        <f t="shared" si="149"/>
        <v>7.3644586865533288</v>
      </c>
      <c r="P580" s="712">
        <f t="shared" si="150"/>
        <v>1212.4326372210669</v>
      </c>
      <c r="Q580" s="712">
        <f t="shared" si="151"/>
        <v>1198.2399136353138</v>
      </c>
      <c r="R580" s="712">
        <f t="shared" si="152"/>
        <v>1187.9658467433039</v>
      </c>
      <c r="S580" s="712">
        <f t="shared" si="153"/>
        <v>1181.7020538230458</v>
      </c>
      <c r="T580" s="712">
        <f t="shared" si="154"/>
        <v>1179.5035484895861</v>
      </c>
    </row>
    <row r="581" spans="2:20">
      <c r="B581" s="582">
        <v>507</v>
      </c>
      <c r="C581" s="712">
        <f t="shared" si="139"/>
        <v>7.3790129527322881</v>
      </c>
      <c r="D581" s="712">
        <f t="shared" si="140"/>
        <v>1555.160968439666</v>
      </c>
      <c r="E581" s="712">
        <f t="shared" si="141"/>
        <v>1079.9922826796876</v>
      </c>
      <c r="F581" s="712">
        <f t="shared" si="142"/>
        <v>710.59201863675275</v>
      </c>
      <c r="G581" s="712">
        <f t="shared" si="143"/>
        <v>469.73740437211774</v>
      </c>
      <c r="H581" s="719">
        <f t="shared" si="144"/>
        <v>315.96753816470385</v>
      </c>
      <c r="I581" s="712">
        <f t="shared" si="145"/>
        <v>314.81348063496438</v>
      </c>
      <c r="J581" s="712">
        <f t="shared" si="146"/>
        <v>313.99561721151395</v>
      </c>
      <c r="K581" s="712">
        <f t="shared" si="147"/>
        <v>313.50673377020814</v>
      </c>
      <c r="L581" s="712">
        <f t="shared" si="148"/>
        <v>313.34245260068337</v>
      </c>
      <c r="N581" s="582">
        <v>507</v>
      </c>
      <c r="O581" s="712">
        <f t="shared" si="149"/>
        <v>7.3790129527322881</v>
      </c>
      <c r="P581" s="712">
        <f t="shared" si="150"/>
        <v>1213.3456131353796</v>
      </c>
      <c r="Q581" s="712">
        <f t="shared" si="151"/>
        <v>1199.1835650510409</v>
      </c>
      <c r="R581" s="712">
        <f t="shared" si="152"/>
        <v>1188.9315605086715</v>
      </c>
      <c r="S581" s="712">
        <f t="shared" si="153"/>
        <v>1182.6810154128032</v>
      </c>
      <c r="T581" s="712">
        <f t="shared" si="154"/>
        <v>1180.4868224593379</v>
      </c>
    </row>
    <row r="582" spans="2:20">
      <c r="B582" s="582">
        <v>508</v>
      </c>
      <c r="C582" s="712">
        <f t="shared" si="139"/>
        <v>7.3935672189112474</v>
      </c>
      <c r="D582" s="712">
        <f t="shared" si="140"/>
        <v>1555.2311135250498</v>
      </c>
      <c r="E582" s="712">
        <f t="shared" si="141"/>
        <v>1080.4692934074872</v>
      </c>
      <c r="F582" s="712">
        <f t="shared" si="142"/>
        <v>711.17175361776845</v>
      </c>
      <c r="G582" s="712">
        <f t="shared" si="143"/>
        <v>470.13015258918136</v>
      </c>
      <c r="H582" s="719">
        <f t="shared" si="144"/>
        <v>316.05090138860356</v>
      </c>
      <c r="I582" s="712">
        <f t="shared" si="145"/>
        <v>314.89443951173081</v>
      </c>
      <c r="J582" s="712">
        <f t="shared" si="146"/>
        <v>314.07483885560242</v>
      </c>
      <c r="K582" s="712">
        <f t="shared" si="147"/>
        <v>313.58490121820211</v>
      </c>
      <c r="L582" s="712">
        <f t="shared" si="148"/>
        <v>313.42025838929248</v>
      </c>
      <c r="N582" s="582">
        <v>508</v>
      </c>
      <c r="O582" s="712">
        <f t="shared" si="149"/>
        <v>7.3935672189112474</v>
      </c>
      <c r="P582" s="712">
        <f t="shared" si="150"/>
        <v>1214.2565823415953</v>
      </c>
      <c r="Q582" s="712">
        <f t="shared" si="151"/>
        <v>1200.1251423343547</v>
      </c>
      <c r="R582" s="712">
        <f t="shared" si="152"/>
        <v>1189.8951516488942</v>
      </c>
      <c r="S582" s="712">
        <f t="shared" si="153"/>
        <v>1183.6578252588859</v>
      </c>
      <c r="T582" s="712">
        <f t="shared" si="154"/>
        <v>1181.4679352068651</v>
      </c>
    </row>
    <row r="583" spans="2:20">
      <c r="B583" s="582">
        <v>509</v>
      </c>
      <c r="C583" s="712">
        <f t="shared" si="139"/>
        <v>7.4081214850902057</v>
      </c>
      <c r="D583" s="712">
        <f t="shared" si="140"/>
        <v>1555.3010527480835</v>
      </c>
      <c r="E583" s="712">
        <f t="shared" si="141"/>
        <v>1080.9449324715795</v>
      </c>
      <c r="F583" s="712">
        <f t="shared" si="142"/>
        <v>711.75018201539274</v>
      </c>
      <c r="G583" s="712">
        <f t="shared" si="143"/>
        <v>470.52234879584859</v>
      </c>
      <c r="H583" s="719">
        <f t="shared" si="144"/>
        <v>316.13441987877496</v>
      </c>
      <c r="I583" s="712">
        <f t="shared" si="145"/>
        <v>314.97555903627767</v>
      </c>
      <c r="J583" s="712">
        <f t="shared" si="146"/>
        <v>314.15422498167777</v>
      </c>
      <c r="K583" s="712">
        <f t="shared" si="147"/>
        <v>313.66323543590761</v>
      </c>
      <c r="L583" s="712">
        <f t="shared" si="148"/>
        <v>313.49823169007811</v>
      </c>
      <c r="N583" s="582">
        <v>509</v>
      </c>
      <c r="O583" s="712">
        <f t="shared" si="149"/>
        <v>7.4081214850902057</v>
      </c>
      <c r="P583" s="712">
        <f t="shared" si="150"/>
        <v>1215.1655492504301</v>
      </c>
      <c r="Q583" s="712">
        <f t="shared" si="151"/>
        <v>1201.0646500441685</v>
      </c>
      <c r="R583" s="712">
        <f t="shared" si="152"/>
        <v>1190.8566248294721</v>
      </c>
      <c r="S583" s="712">
        <f t="shared" si="153"/>
        <v>1184.632488090796</v>
      </c>
      <c r="T583" s="712">
        <f t="shared" si="154"/>
        <v>1182.4468914825036</v>
      </c>
    </row>
    <row r="584" spans="2:20">
      <c r="B584" s="582">
        <v>510</v>
      </c>
      <c r="C584" s="712">
        <f t="shared" si="139"/>
        <v>7.422675751269165</v>
      </c>
      <c r="D584" s="712">
        <f t="shared" si="140"/>
        <v>1555.3707869679367</v>
      </c>
      <c r="E584" s="712">
        <f t="shared" si="141"/>
        <v>1081.4192054231848</v>
      </c>
      <c r="F584" s="712">
        <f t="shared" si="142"/>
        <v>712.3273069392061</v>
      </c>
      <c r="G584" s="712">
        <f t="shared" si="143"/>
        <v>470.9139927788151</v>
      </c>
      <c r="H584" s="719">
        <f t="shared" si="144"/>
        <v>316.21809326287342</v>
      </c>
      <c r="I584" s="712">
        <f t="shared" si="145"/>
        <v>315.05683883599932</v>
      </c>
      <c r="J584" s="712">
        <f t="shared" si="146"/>
        <v>314.23377521733187</v>
      </c>
      <c r="K584" s="712">
        <f t="shared" si="147"/>
        <v>313.74173605121086</v>
      </c>
      <c r="L584" s="712">
        <f t="shared" si="148"/>
        <v>313.57637213109388</v>
      </c>
      <c r="N584" s="582">
        <v>510</v>
      </c>
      <c r="O584" s="712">
        <f t="shared" si="149"/>
        <v>7.422675751269165</v>
      </c>
      <c r="P584" s="712">
        <f t="shared" si="150"/>
        <v>1216.0725182629053</v>
      </c>
      <c r="Q584" s="712">
        <f t="shared" si="151"/>
        <v>1202.0020927293758</v>
      </c>
      <c r="R584" s="712">
        <f t="shared" si="152"/>
        <v>1191.8159847056506</v>
      </c>
      <c r="S584" s="712">
        <f t="shared" si="153"/>
        <v>1185.6050086276402</v>
      </c>
      <c r="T584" s="712">
        <f t="shared" si="154"/>
        <v>1183.4236960261478</v>
      </c>
    </row>
    <row r="585" spans="2:20">
      <c r="B585" s="582">
        <v>511</v>
      </c>
      <c r="C585" s="712">
        <f t="shared" si="139"/>
        <v>7.4372300174481243</v>
      </c>
      <c r="D585" s="712">
        <f t="shared" si="140"/>
        <v>1555.4403170386288</v>
      </c>
      <c r="E585" s="712">
        <f t="shared" si="141"/>
        <v>1081.8921177813502</v>
      </c>
      <c r="F585" s="712">
        <f t="shared" si="142"/>
        <v>712.90313149481415</v>
      </c>
      <c r="G585" s="712">
        <f t="shared" si="143"/>
        <v>471.30508433904555</v>
      </c>
      <c r="H585" s="719">
        <f t="shared" si="144"/>
        <v>316.30192116878175</v>
      </c>
      <c r="I585" s="712">
        <f t="shared" si="145"/>
        <v>315.1382785384003</v>
      </c>
      <c r="J585" s="712">
        <f t="shared" si="146"/>
        <v>314.31348919017989</v>
      </c>
      <c r="K585" s="712">
        <f t="shared" si="147"/>
        <v>313.82040269196733</v>
      </c>
      <c r="L585" s="712">
        <f t="shared" si="148"/>
        <v>313.65467934034461</v>
      </c>
      <c r="N585" s="582">
        <v>511</v>
      </c>
      <c r="O585" s="712">
        <f t="shared" si="149"/>
        <v>7.4372300174481243</v>
      </c>
      <c r="P585" s="712">
        <f t="shared" si="150"/>
        <v>1216.9774937703687</v>
      </c>
      <c r="Q585" s="712">
        <f t="shared" si="151"/>
        <v>1202.9374749288711</v>
      </c>
      <c r="R585" s="712">
        <f t="shared" si="152"/>
        <v>1192.7732359224426</v>
      </c>
      <c r="S585" s="712">
        <f t="shared" si="153"/>
        <v>1186.5753915781529</v>
      </c>
      <c r="T585" s="712">
        <f t="shared" si="154"/>
        <v>1184.3983535672742</v>
      </c>
    </row>
    <row r="586" spans="2:20">
      <c r="B586" s="582">
        <v>512</v>
      </c>
      <c r="C586" s="712">
        <f t="shared" si="139"/>
        <v>7.4517842836270836</v>
      </c>
      <c r="D586" s="712">
        <f t="shared" si="140"/>
        <v>1555.50964380907</v>
      </c>
      <c r="E586" s="712">
        <f t="shared" si="141"/>
        <v>1082.3636750331993</v>
      </c>
      <c r="F586" s="712">
        <f t="shared" si="142"/>
        <v>713.4776587838038</v>
      </c>
      <c r="G586" s="712">
        <f t="shared" si="143"/>
        <v>471.69562329162761</v>
      </c>
      <c r="H586" s="719">
        <f t="shared" si="144"/>
        <v>316.38590322461573</v>
      </c>
      <c r="I586" s="712">
        <f t="shared" si="145"/>
        <v>315.21987777110309</v>
      </c>
      <c r="J586" s="712">
        <f t="shared" si="146"/>
        <v>314.39336652786818</v>
      </c>
      <c r="K586" s="712">
        <f t="shared" si="147"/>
        <v>313.89923498601075</v>
      </c>
      <c r="L586" s="712">
        <f t="shared" si="148"/>
        <v>313.73315294579515</v>
      </c>
      <c r="N586" s="582">
        <v>512</v>
      </c>
      <c r="O586" s="712">
        <f t="shared" si="149"/>
        <v>7.4517842836270836</v>
      </c>
      <c r="P586" s="712">
        <f t="shared" si="150"/>
        <v>1217.8804801545157</v>
      </c>
      <c r="Q586" s="712">
        <f t="shared" si="151"/>
        <v>1203.8708011715728</v>
      </c>
      <c r="R586" s="712">
        <f t="shared" si="152"/>
        <v>1193.7283831146515</v>
      </c>
      <c r="S586" s="712">
        <f t="shared" si="153"/>
        <v>1187.5436416407181</v>
      </c>
      <c r="T586" s="712">
        <f t="shared" si="154"/>
        <v>1185.3708688249635</v>
      </c>
    </row>
    <row r="587" spans="2:20">
      <c r="B587" s="582">
        <v>513</v>
      </c>
      <c r="C587" s="712">
        <f t="shared" ref="C587:C650" si="155">$C$73*B587</f>
        <v>7.4663385498060428</v>
      </c>
      <c r="D587" s="712">
        <f t="shared" ref="D587:D650" si="156">(1-2*FoAb-2*FoAb*BiCombAb)*D586+2*FoAb*E586+2*FoAb*BiCombAb*Tcomb</f>
        <v>1555.5787681231013</v>
      </c>
      <c r="E587" s="712">
        <f t="shared" ref="E587:E650" si="157">FoAb*D586+(1-2*FoAb)*E586+FoAb*F586</f>
        <v>1082.8338826341792</v>
      </c>
      <c r="F587" s="712">
        <f t="shared" ref="F587:F650" si="158">FoAb*E586+(1-2*FoAb)*F586+FoAb*G586</f>
        <v>714.05089190369858</v>
      </c>
      <c r="G587" s="712">
        <f t="shared" ref="G587:G650" si="159">FoAb*F586+(1-2*FoAb)*G586+FoAb*H586</f>
        <v>472.08560946562767</v>
      </c>
      <c r="H587" s="719">
        <f t="shared" ref="H587:H650" si="160">_FoN1*G586+(1-_FoN1-_FoN2)*H586+_FoN2*I586</f>
        <v>316.47003905873015</v>
      </c>
      <c r="I587" s="712">
        <f t="shared" ref="I587:I650" si="161">FoCase*H586+(1-2*FoCase)*I586+FoCase*J586</f>
        <v>315.30163616185462</v>
      </c>
      <c r="J587" s="712">
        <f t="shared" ref="J587:J650" si="162">FoCase*I586+(1-2*FoCase)*J586+FoCase*K586</f>
        <v>314.47340685808251</v>
      </c>
      <c r="K587" s="712">
        <f t="shared" ref="K587:K650" si="163">FoCase*J586+(1-2*FoCase)*K586+FoCase*L586</f>
        <v>313.97823256116124</v>
      </c>
      <c r="L587" s="712">
        <f t="shared" ref="L587:L650" si="164">(1-2*FoCase-2*FoCase*BiAtmCase)*L586+2*FoCase*K586+2*FoCase*BiAtmCase*Tatm</f>
        <v>313.81179257537906</v>
      </c>
      <c r="N587" s="582">
        <v>513</v>
      </c>
      <c r="O587" s="712">
        <f t="shared" ref="O587:O650" si="165">$O$73*N587</f>
        <v>7.4663385498060428</v>
      </c>
      <c r="P587" s="712">
        <f t="shared" ref="P587:P650" si="166">(1-2*FoCase-2*FoCase*BiCombCase)*P586+2*FoCase*Q586+2*FoCase*BiCombCase*Tcomb</f>
        <v>1218.7814817874112</v>
      </c>
      <c r="Q587" s="712">
        <f t="shared" ref="Q587:Q650" si="167">FoCase*P586+(1-2*FoCase)*Q586+FoCase*R586</f>
        <v>1204.8020759764449</v>
      </c>
      <c r="R587" s="712">
        <f t="shared" ref="R587:R650" si="168">FoCase*Q586+(1-2*FoCase)*R586+FoCase*S586</f>
        <v>1194.6814309068936</v>
      </c>
      <c r="S587" s="712">
        <f t="shared" ref="S587:S650" si="169">FoCase*R586+(1-2*FoCase)*S586+FoCase*T586</f>
        <v>1188.5097635033931</v>
      </c>
      <c r="T587" s="712">
        <f t="shared" ref="T587:T650" si="170">(1-2*FoCase-2*FoCase*BiAtmCase)*T586+2*FoCase*S586+2*FoCase*BiAtmCase*Tatm</f>
        <v>1186.341246507925</v>
      </c>
    </row>
    <row r="588" spans="2:20">
      <c r="B588" s="582">
        <v>514</v>
      </c>
      <c r="C588" s="712">
        <f t="shared" si="155"/>
        <v>7.4808928159850021</v>
      </c>
      <c r="D588" s="712">
        <f t="shared" si="156"/>
        <v>1555.647690819535</v>
      </c>
      <c r="E588" s="712">
        <f t="shared" si="157"/>
        <v>1083.3027460083042</v>
      </c>
      <c r="F588" s="712">
        <f t="shared" si="158"/>
        <v>714.6228339479153</v>
      </c>
      <c r="G588" s="712">
        <f t="shared" si="159"/>
        <v>472.47504270394762</v>
      </c>
      <c r="H588" s="719">
        <f t="shared" si="160"/>
        <v>316.55432829972466</v>
      </c>
      <c r="I588" s="712">
        <f t="shared" si="161"/>
        <v>315.38355333853343</v>
      </c>
      <c r="J588" s="712">
        <f t="shared" si="162"/>
        <v>314.55360980855573</v>
      </c>
      <c r="K588" s="712">
        <f t="shared" si="163"/>
        <v>314.05739504523387</v>
      </c>
      <c r="L588" s="712">
        <f t="shared" si="164"/>
        <v>313.89059785700715</v>
      </c>
      <c r="N588" s="582">
        <v>514</v>
      </c>
      <c r="O588" s="712">
        <f t="shared" si="165"/>
        <v>7.4808928159850021</v>
      </c>
      <c r="P588" s="712">
        <f t="shared" si="166"/>
        <v>1219.6805030315104</v>
      </c>
      <c r="Q588" s="712">
        <f t="shared" si="167"/>
        <v>1205.7313038525185</v>
      </c>
      <c r="R588" s="712">
        <f t="shared" si="168"/>
        <v>1195.6323839136201</v>
      </c>
      <c r="S588" s="712">
        <f t="shared" si="169"/>
        <v>1189.4737618439315</v>
      </c>
      <c r="T588" s="712">
        <f t="shared" si="170"/>
        <v>1187.3094913145169</v>
      </c>
    </row>
    <row r="589" spans="2:20">
      <c r="B589" s="582">
        <v>515</v>
      </c>
      <c r="C589" s="712">
        <f t="shared" si="155"/>
        <v>7.4954470821639614</v>
      </c>
      <c r="D589" s="712">
        <f t="shared" si="156"/>
        <v>1555.7164127321942</v>
      </c>
      <c r="E589" s="712">
        <f t="shared" si="157"/>
        <v>1083.7702705483991</v>
      </c>
      <c r="F589" s="712">
        <f t="shared" si="158"/>
        <v>715.19348800572197</v>
      </c>
      <c r="G589" s="712">
        <f t="shared" si="159"/>
        <v>472.86392286318244</v>
      </c>
      <c r="H589" s="719">
        <f t="shared" si="160"/>
        <v>316.63877057644913</v>
      </c>
      <c r="I589" s="712">
        <f t="shared" si="161"/>
        <v>315.46562892915676</v>
      </c>
      <c r="J589" s="712">
        <f t="shared" si="162"/>
        <v>314.63397500707549</v>
      </c>
      <c r="K589" s="712">
        <f t="shared" si="163"/>
        <v>314.13672206604696</v>
      </c>
      <c r="L589" s="712">
        <f t="shared" si="164"/>
        <v>313.96956841857599</v>
      </c>
      <c r="N589" s="582">
        <v>515</v>
      </c>
      <c r="O589" s="712">
        <f t="shared" si="165"/>
        <v>7.4954470821639614</v>
      </c>
      <c r="P589" s="712">
        <f t="shared" si="166"/>
        <v>1220.5775482396798</v>
      </c>
      <c r="Q589" s="712">
        <f t="shared" si="167"/>
        <v>1206.658489298914</v>
      </c>
      <c r="R589" s="712">
        <f t="shared" si="168"/>
        <v>1196.5812467391397</v>
      </c>
      <c r="S589" s="712">
        <f t="shared" si="169"/>
        <v>1190.4356413298046</v>
      </c>
      <c r="T589" s="712">
        <f t="shared" si="170"/>
        <v>1188.2756079327714</v>
      </c>
    </row>
    <row r="590" spans="2:20">
      <c r="B590" s="582">
        <v>516</v>
      </c>
      <c r="C590" s="712">
        <f t="shared" si="155"/>
        <v>7.5100013483429198</v>
      </c>
      <c r="D590" s="712">
        <f t="shared" si="156"/>
        <v>1555.7849346899525</v>
      </c>
      <c r="E590" s="712">
        <f t="shared" si="157"/>
        <v>1084.2364616163391</v>
      </c>
      <c r="F590" s="712">
        <f t="shared" si="158"/>
        <v>715.76285716219661</v>
      </c>
      <c r="G590" s="712">
        <f t="shared" si="159"/>
        <v>473.25224981347924</v>
      </c>
      <c r="H590" s="719">
        <f t="shared" si="160"/>
        <v>316.72336551800953</v>
      </c>
      <c r="I590" s="712">
        <f t="shared" si="161"/>
        <v>315.54786256188692</v>
      </c>
      <c r="J590" s="712">
        <f t="shared" si="162"/>
        <v>314.7145020814923</v>
      </c>
      <c r="K590" s="712">
        <f t="shared" si="163"/>
        <v>314.21621325143036</v>
      </c>
      <c r="L590" s="712">
        <f t="shared" si="164"/>
        <v>314.04870388797639</v>
      </c>
      <c r="N590" s="582">
        <v>516</v>
      </c>
      <c r="O590" s="712">
        <f t="shared" si="165"/>
        <v>7.5100013483429198</v>
      </c>
      <c r="P590" s="712">
        <f t="shared" si="166"/>
        <v>1221.4726217552184</v>
      </c>
      <c r="Q590" s="712">
        <f t="shared" si="167"/>
        <v>1207.5836368048629</v>
      </c>
      <c r="R590" s="712">
        <f t="shared" si="168"/>
        <v>1197.5280239776412</v>
      </c>
      <c r="S590" s="712">
        <f t="shared" si="169"/>
        <v>1191.395406618225</v>
      </c>
      <c r="T590" s="712">
        <f t="shared" si="170"/>
        <v>1189.2396010404163</v>
      </c>
    </row>
    <row r="591" spans="2:20">
      <c r="B591" s="582">
        <v>517</v>
      </c>
      <c r="C591" s="712">
        <f t="shared" si="155"/>
        <v>7.524555614521879</v>
      </c>
      <c r="D591" s="712">
        <f t="shared" si="156"/>
        <v>1555.8532575167728</v>
      </c>
      <c r="E591" s="712">
        <f t="shared" si="157"/>
        <v>1084.7013245432865</v>
      </c>
      <c r="F591" s="712">
        <f t="shared" si="158"/>
        <v>716.33094449818611</v>
      </c>
      <c r="G591" s="712">
        <f t="shared" si="159"/>
        <v>473.64002343839724</v>
      </c>
      <c r="H591" s="719">
        <f t="shared" si="160"/>
        <v>316.8081127537734</v>
      </c>
      <c r="I591" s="712">
        <f t="shared" si="161"/>
        <v>315.63025386503853</v>
      </c>
      <c r="J591" s="712">
        <f t="shared" si="162"/>
        <v>314.79519065972659</v>
      </c>
      <c r="K591" s="712">
        <f t="shared" si="163"/>
        <v>314.29586822923346</v>
      </c>
      <c r="L591" s="712">
        <f t="shared" si="164"/>
        <v>314.12800389310178</v>
      </c>
      <c r="N591" s="582">
        <v>517</v>
      </c>
      <c r="O591" s="712">
        <f t="shared" si="165"/>
        <v>7.524555614521879</v>
      </c>
      <c r="P591" s="712">
        <f t="shared" si="166"/>
        <v>1222.3657279118784</v>
      </c>
      <c r="Q591" s="712">
        <f t="shared" si="167"/>
        <v>1208.5067508497293</v>
      </c>
      <c r="R591" s="712">
        <f t="shared" si="168"/>
        <v>1198.4727202132149</v>
      </c>
      <c r="S591" s="712">
        <f t="shared" si="169"/>
        <v>1192.3530623561687</v>
      </c>
      <c r="T591" s="712">
        <f t="shared" si="170"/>
        <v>1190.2014753048977</v>
      </c>
    </row>
    <row r="592" spans="2:20">
      <c r="B592" s="582">
        <v>518</v>
      </c>
      <c r="C592" s="712">
        <f t="shared" si="155"/>
        <v>7.5391098807008383</v>
      </c>
      <c r="D592" s="712">
        <f t="shared" si="156"/>
        <v>1555.9213820317455</v>
      </c>
      <c r="E592" s="712">
        <f t="shared" si="157"/>
        <v>1085.1648646299288</v>
      </c>
      <c r="F592" s="712">
        <f t="shared" si="158"/>
        <v>716.89775309026663</v>
      </c>
      <c r="G592" s="712">
        <f t="shared" si="159"/>
        <v>474.02724363476887</v>
      </c>
      <c r="H592" s="719">
        <f t="shared" si="160"/>
        <v>316.8930119133754</v>
      </c>
      <c r="I592" s="712">
        <f t="shared" si="161"/>
        <v>315.71280246708466</v>
      </c>
      <c r="J592" s="712">
        <f t="shared" si="162"/>
        <v>314.87604036977672</v>
      </c>
      <c r="K592" s="712">
        <f t="shared" si="163"/>
        <v>314.37568662733344</v>
      </c>
      <c r="L592" s="712">
        <f t="shared" si="164"/>
        <v>314.20746806185616</v>
      </c>
      <c r="N592" s="582">
        <v>518</v>
      </c>
      <c r="O592" s="712">
        <f t="shared" si="165"/>
        <v>7.5391098807008383</v>
      </c>
      <c r="P592" s="712">
        <f t="shared" si="166"/>
        <v>1223.2568710338865</v>
      </c>
      <c r="Q592" s="712">
        <f t="shared" si="167"/>
        <v>1209.4278359030318</v>
      </c>
      <c r="R592" s="712">
        <f t="shared" si="168"/>
        <v>1199.4153400198763</v>
      </c>
      <c r="S592" s="712">
        <f t="shared" si="169"/>
        <v>1193.3086131803973</v>
      </c>
      <c r="T592" s="712">
        <f t="shared" si="170"/>
        <v>1191.161235383403</v>
      </c>
    </row>
    <row r="593" spans="2:20">
      <c r="B593" s="582">
        <v>519</v>
      </c>
      <c r="C593" s="712">
        <f t="shared" si="155"/>
        <v>7.5536641468797976</v>
      </c>
      <c r="D593" s="712">
        <f t="shared" si="156"/>
        <v>1555.9893090491266</v>
      </c>
      <c r="E593" s="712">
        <f t="shared" si="157"/>
        <v>1085.6270871467102</v>
      </c>
      <c r="F593" s="712">
        <f t="shared" si="158"/>
        <v>717.46328601070445</v>
      </c>
      <c r="G593" s="712">
        <f t="shared" si="159"/>
        <v>474.41391031256205</v>
      </c>
      <c r="H593" s="719">
        <f t="shared" si="160"/>
        <v>316.97806262672265</v>
      </c>
      <c r="I593" s="712">
        <f t="shared" si="161"/>
        <v>315.7955079966639</v>
      </c>
      <c r="J593" s="712">
        <f t="shared" si="162"/>
        <v>314.95705083972615</v>
      </c>
      <c r="K593" s="712">
        <f t="shared" si="163"/>
        <v>314.4556680736431</v>
      </c>
      <c r="L593" s="712">
        <f t="shared" si="164"/>
        <v>314.28709602216259</v>
      </c>
      <c r="N593" s="582">
        <v>519</v>
      </c>
      <c r="O593" s="712">
        <f t="shared" si="165"/>
        <v>7.5536641468797976</v>
      </c>
      <c r="P593" s="712">
        <f t="shared" si="166"/>
        <v>1224.1460554359655</v>
      </c>
      <c r="Q593" s="712">
        <f t="shared" si="167"/>
        <v>1210.3468964244651</v>
      </c>
      <c r="R593" s="712">
        <f t="shared" si="168"/>
        <v>1200.3558879615864</v>
      </c>
      <c r="S593" s="712">
        <f t="shared" si="169"/>
        <v>1194.2620637174816</v>
      </c>
      <c r="T593" s="712">
        <f t="shared" si="170"/>
        <v>1192.1188859228828</v>
      </c>
    </row>
    <row r="594" spans="2:20">
      <c r="B594" s="582">
        <v>520</v>
      </c>
      <c r="C594" s="712">
        <f t="shared" si="155"/>
        <v>7.5682184130587569</v>
      </c>
      <c r="D594" s="712">
        <f t="shared" si="156"/>
        <v>1556.0570393783773</v>
      </c>
      <c r="E594" s="712">
        <f t="shared" si="157"/>
        <v>1086.0879973340643</v>
      </c>
      <c r="F594" s="712">
        <f t="shared" si="158"/>
        <v>718.02754632741767</v>
      </c>
      <c r="G594" s="712">
        <f t="shared" si="159"/>
        <v>474.80002339474339</v>
      </c>
      <c r="H594" s="719">
        <f t="shared" si="160"/>
        <v>317.06326452400003</v>
      </c>
      <c r="I594" s="712">
        <f t="shared" si="161"/>
        <v>315.87837008258663</v>
      </c>
      <c r="J594" s="712">
        <f t="shared" si="162"/>
        <v>315.03822169775088</v>
      </c>
      <c r="K594" s="712">
        <f t="shared" si="163"/>
        <v>314.53581219611885</v>
      </c>
      <c r="L594" s="712">
        <f t="shared" si="164"/>
        <v>314.36688740197098</v>
      </c>
      <c r="N594" s="582">
        <v>520</v>
      </c>
      <c r="O594" s="712">
        <f t="shared" si="165"/>
        <v>7.5682184130587569</v>
      </c>
      <c r="P594" s="712">
        <f t="shared" si="166"/>
        <v>1225.0332854233536</v>
      </c>
      <c r="Q594" s="712">
        <f t="shared" si="167"/>
        <v>1211.2639368639213</v>
      </c>
      <c r="R594" s="712">
        <f t="shared" si="168"/>
        <v>1201.2943685922749</v>
      </c>
      <c r="S594" s="712">
        <f t="shared" si="169"/>
        <v>1195.2134185838229</v>
      </c>
      <c r="T594" s="712">
        <f t="shared" si="170"/>
        <v>1193.0744315600737</v>
      </c>
    </row>
    <row r="595" spans="2:20">
      <c r="B595" s="582">
        <v>521</v>
      </c>
      <c r="C595" s="712">
        <f t="shared" si="155"/>
        <v>7.5827726792377161</v>
      </c>
      <c r="D595" s="712">
        <f t="shared" si="156"/>
        <v>1556.1245738241992</v>
      </c>
      <c r="E595" s="712">
        <f t="shared" si="157"/>
        <v>1086.547600402643</v>
      </c>
      <c r="F595" s="712">
        <f t="shared" si="158"/>
        <v>718.59053710393891</v>
      </c>
      <c r="G595" s="712">
        <f t="shared" si="159"/>
        <v>475.18558281714274</v>
      </c>
      <c r="H595" s="719">
        <f t="shared" si="160"/>
        <v>317.14861723567577</v>
      </c>
      <c r="I595" s="712">
        <f t="shared" si="161"/>
        <v>315.96138835384147</v>
      </c>
      <c r="J595" s="712">
        <f t="shared" si="162"/>
        <v>315.11955257212679</v>
      </c>
      <c r="K595" s="712">
        <f t="shared" si="163"/>
        <v>314.61611862276834</v>
      </c>
      <c r="L595" s="712">
        <f t="shared" si="164"/>
        <v>314.44684182926642</v>
      </c>
      <c r="N595" s="582">
        <v>521</v>
      </c>
      <c r="O595" s="712">
        <f t="shared" si="165"/>
        <v>7.5827726792377161</v>
      </c>
      <c r="P595" s="712">
        <f t="shared" si="166"/>
        <v>1225.9185652918266</v>
      </c>
      <c r="Q595" s="712">
        <f t="shared" si="167"/>
        <v>1212.1789616615124</v>
      </c>
      <c r="R595" s="712">
        <f t="shared" si="168"/>
        <v>1202.2307864558618</v>
      </c>
      <c r="S595" s="712">
        <f t="shared" si="169"/>
        <v>1196.1626823856757</v>
      </c>
      <c r="T595" s="712">
        <f t="shared" si="170"/>
        <v>1194.0278769215213</v>
      </c>
    </row>
    <row r="596" spans="2:20">
      <c r="B596" s="582">
        <v>522</v>
      </c>
      <c r="C596" s="712">
        <f t="shared" si="155"/>
        <v>7.5973269454166754</v>
      </c>
      <c r="D596" s="712">
        <f t="shared" si="156"/>
        <v>1556.1919131865732</v>
      </c>
      <c r="E596" s="712">
        <f t="shared" si="157"/>
        <v>1087.0059015335446</v>
      </c>
      <c r="F596" s="712">
        <f t="shared" si="158"/>
        <v>719.15226139937806</v>
      </c>
      <c r="G596" s="712">
        <f t="shared" si="159"/>
        <v>475.57058852831841</v>
      </c>
      <c r="H596" s="719">
        <f t="shared" si="160"/>
        <v>317.23412039250638</v>
      </c>
      <c r="I596" s="712">
        <f t="shared" si="161"/>
        <v>316.04456243960169</v>
      </c>
      <c r="J596" s="712">
        <f t="shared" si="162"/>
        <v>315.20104309123695</v>
      </c>
      <c r="K596" s="712">
        <f t="shared" si="163"/>
        <v>314.69658698165847</v>
      </c>
      <c r="L596" s="712">
        <f t="shared" si="164"/>
        <v>314.52695893207664</v>
      </c>
      <c r="N596" s="582">
        <v>522</v>
      </c>
      <c r="O596" s="712">
        <f t="shared" si="165"/>
        <v>7.5973269454166754</v>
      </c>
      <c r="P596" s="712">
        <f t="shared" si="166"/>
        <v>1226.8018993277183</v>
      </c>
      <c r="Q596" s="712">
        <f t="shared" si="167"/>
        <v>1213.0919752475902</v>
      </c>
      <c r="R596" s="712">
        <f t="shared" si="168"/>
        <v>1203.1651460862804</v>
      </c>
      <c r="S596" s="712">
        <f t="shared" si="169"/>
        <v>1197.1098597191699</v>
      </c>
      <c r="T596" s="712">
        <f t="shared" si="170"/>
        <v>1194.9792266236018</v>
      </c>
    </row>
    <row r="597" spans="2:20">
      <c r="B597" s="582">
        <v>523</v>
      </c>
      <c r="C597" s="712">
        <f t="shared" si="155"/>
        <v>7.6118812115956338</v>
      </c>
      <c r="D597" s="712">
        <f t="shared" si="156"/>
        <v>1556.2590582607957</v>
      </c>
      <c r="E597" s="712">
        <f t="shared" si="157"/>
        <v>1087.4629058785385</v>
      </c>
      <c r="F597" s="712">
        <f t="shared" si="158"/>
        <v>719.71272226838698</v>
      </c>
      <c r="G597" s="712">
        <f t="shared" si="159"/>
        <v>475.95504048942411</v>
      </c>
      <c r="H597" s="719">
        <f t="shared" si="160"/>
        <v>317.3197736255421</v>
      </c>
      <c r="I597" s="712">
        <f t="shared" si="161"/>
        <v>316.12789196923154</v>
      </c>
      <c r="J597" s="712">
        <f t="shared" si="162"/>
        <v>315.28269288357842</v>
      </c>
      <c r="K597" s="712">
        <f t="shared" si="163"/>
        <v>314.77721690092278</v>
      </c>
      <c r="L597" s="712">
        <f t="shared" si="164"/>
        <v>314.60723833848016</v>
      </c>
      <c r="N597" s="582">
        <v>523</v>
      </c>
      <c r="O597" s="712">
        <f t="shared" si="165"/>
        <v>7.6118812115956338</v>
      </c>
      <c r="P597" s="712">
        <f t="shared" si="166"/>
        <v>1227.6832918079413</v>
      </c>
      <c r="Q597" s="712">
        <f t="shared" si="167"/>
        <v>1214.002982042769</v>
      </c>
      <c r="R597" s="712">
        <f t="shared" si="168"/>
        <v>1204.0974520074976</v>
      </c>
      <c r="S597" s="712">
        <f t="shared" si="169"/>
        <v>1198.0549551703334</v>
      </c>
      <c r="T597" s="712">
        <f t="shared" si="170"/>
        <v>1195.928485272545</v>
      </c>
    </row>
    <row r="598" spans="2:20">
      <c r="B598" s="582">
        <v>524</v>
      </c>
      <c r="C598" s="712">
        <f t="shared" si="155"/>
        <v>7.6264354777745931</v>
      </c>
      <c r="D598" s="712">
        <f t="shared" si="156"/>
        <v>1556.3260098375156</v>
      </c>
      <c r="E598" s="712">
        <f t="shared" si="157"/>
        <v>1087.9186185602891</v>
      </c>
      <c r="F598" s="712">
        <f t="shared" si="158"/>
        <v>720.27192276112373</v>
      </c>
      <c r="G598" s="712">
        <f t="shared" si="159"/>
        <v>476.33893867407613</v>
      </c>
      <c r="H598" s="719">
        <f t="shared" si="160"/>
        <v>317.40557656613163</v>
      </c>
      <c r="I598" s="712">
        <f t="shared" si="161"/>
        <v>316.21137657229235</v>
      </c>
      <c r="J598" s="712">
        <f t="shared" si="162"/>
        <v>315.3645015777696</v>
      </c>
      <c r="K598" s="712">
        <f t="shared" si="163"/>
        <v>314.8580080087691</v>
      </c>
      <c r="L598" s="712">
        <f t="shared" si="164"/>
        <v>314.68767967661393</v>
      </c>
      <c r="N598" s="582">
        <v>524</v>
      </c>
      <c r="O598" s="712">
        <f t="shared" si="165"/>
        <v>7.6264354777745931</v>
      </c>
      <c r="P598" s="712">
        <f t="shared" si="166"/>
        <v>1228.5627470000068</v>
      </c>
      <c r="Q598" s="712">
        <f t="shared" si="167"/>
        <v>1214.911986457947</v>
      </c>
      <c r="R598" s="712">
        <f t="shared" si="168"/>
        <v>1205.0277087335371</v>
      </c>
      <c r="S598" s="712">
        <f t="shared" si="169"/>
        <v>1198.9979733151145</v>
      </c>
      <c r="T598" s="712">
        <f t="shared" si="170"/>
        <v>1196.8756574644556</v>
      </c>
    </row>
    <row r="599" spans="2:20">
      <c r="B599" s="582">
        <v>525</v>
      </c>
      <c r="C599" s="712">
        <f t="shared" si="155"/>
        <v>7.6409897439535523</v>
      </c>
      <c r="D599" s="712">
        <f t="shared" si="156"/>
        <v>1556.3927687027694</v>
      </c>
      <c r="E599" s="712">
        <f t="shared" si="157"/>
        <v>1088.3730446725758</v>
      </c>
      <c r="F599" s="712">
        <f t="shared" si="158"/>
        <v>720.82986592321834</v>
      </c>
      <c r="G599" s="712">
        <f t="shared" si="159"/>
        <v>476.7222830682224</v>
      </c>
      <c r="H599" s="719">
        <f t="shared" si="160"/>
        <v>317.49152884592752</v>
      </c>
      <c r="I599" s="712">
        <f t="shared" si="161"/>
        <v>316.29501587854895</v>
      </c>
      <c r="J599" s="712">
        <f t="shared" si="162"/>
        <v>315.44646880255721</v>
      </c>
      <c r="K599" s="712">
        <f t="shared" si="163"/>
        <v>314.93895993348701</v>
      </c>
      <c r="L599" s="712">
        <f t="shared" si="164"/>
        <v>314.76828257468082</v>
      </c>
      <c r="N599" s="582">
        <v>525</v>
      </c>
      <c r="O599" s="712">
        <f t="shared" si="165"/>
        <v>7.6409897439535523</v>
      </c>
      <c r="P599" s="712">
        <f t="shared" si="166"/>
        <v>1229.4402691620471</v>
      </c>
      <c r="Q599" s="712">
        <f t="shared" si="167"/>
        <v>1215.8189928943266</v>
      </c>
      <c r="R599" s="712">
        <f t="shared" si="168"/>
        <v>1205.9559207685011</v>
      </c>
      <c r="S599" s="712">
        <f t="shared" si="169"/>
        <v>1199.9389187194024</v>
      </c>
      <c r="T599" s="712">
        <f t="shared" si="170"/>
        <v>1197.8207477853366</v>
      </c>
    </row>
    <row r="600" spans="2:20">
      <c r="B600" s="582">
        <v>526</v>
      </c>
      <c r="C600" s="712">
        <f t="shared" si="155"/>
        <v>7.6555440101325116</v>
      </c>
      <c r="D600" s="712">
        <f t="shared" si="156"/>
        <v>1556.459335638019</v>
      </c>
      <c r="E600" s="712">
        <f t="shared" si="157"/>
        <v>1088.8261892805137</v>
      </c>
      <c r="F600" s="712">
        <f t="shared" si="158"/>
        <v>721.38655479573879</v>
      </c>
      <c r="G600" s="712">
        <f t="shared" si="159"/>
        <v>477.10507367001185</v>
      </c>
      <c r="H600" s="719">
        <f t="shared" si="160"/>
        <v>317.57763009689108</v>
      </c>
      <c r="I600" s="712">
        <f t="shared" si="161"/>
        <v>316.37880951797553</v>
      </c>
      <c r="J600" s="712">
        <f t="shared" si="162"/>
        <v>315.52859418682277</v>
      </c>
      <c r="K600" s="712">
        <f t="shared" si="163"/>
        <v>315.02007230345544</v>
      </c>
      <c r="L600" s="712">
        <f t="shared" si="164"/>
        <v>314.84904666095736</v>
      </c>
      <c r="N600" s="582">
        <v>526</v>
      </c>
      <c r="O600" s="712">
        <f t="shared" si="165"/>
        <v>7.6555440101325116</v>
      </c>
      <c r="P600" s="712">
        <f t="shared" si="166"/>
        <v>1230.3158625428346</v>
      </c>
      <c r="Q600" s="712">
        <f t="shared" si="167"/>
        <v>1216.7240057434371</v>
      </c>
      <c r="R600" s="712">
        <f t="shared" si="168"/>
        <v>1206.8820926065914</v>
      </c>
      <c r="S600" s="712">
        <f t="shared" si="169"/>
        <v>1200.8777959390518</v>
      </c>
      <c r="T600" s="712">
        <f t="shared" si="170"/>
        <v>1198.7637608111113</v>
      </c>
    </row>
    <row r="601" spans="2:20">
      <c r="B601" s="582">
        <v>527</v>
      </c>
      <c r="C601" s="712">
        <f t="shared" si="155"/>
        <v>7.6700982763114709</v>
      </c>
      <c r="D601" s="712">
        <f t="shared" si="156"/>
        <v>1556.5257114201847</v>
      </c>
      <c r="E601" s="712">
        <f t="shared" si="157"/>
        <v>1089.2780574207707</v>
      </c>
      <c r="F601" s="712">
        <f t="shared" si="158"/>
        <v>721.94199241515787</v>
      </c>
      <c r="G601" s="712">
        <f t="shared" si="159"/>
        <v>477.4873104896655</v>
      </c>
      <c r="H601" s="719">
        <f t="shared" si="160"/>
        <v>317.66387995129719</v>
      </c>
      <c r="I601" s="712">
        <f t="shared" si="161"/>
        <v>316.46275712076158</v>
      </c>
      <c r="J601" s="712">
        <f t="shared" si="162"/>
        <v>315.61087735959018</v>
      </c>
      <c r="K601" s="712">
        <f t="shared" si="163"/>
        <v>315.1013447471496</v>
      </c>
      <c r="L601" s="712">
        <f t="shared" si="164"/>
        <v>314.92997156380136</v>
      </c>
      <c r="N601" s="582">
        <v>527</v>
      </c>
      <c r="O601" s="712">
        <f t="shared" si="165"/>
        <v>7.6700982763114709</v>
      </c>
      <c r="P601" s="712">
        <f t="shared" si="166"/>
        <v>1231.1895313818031</v>
      </c>
      <c r="Q601" s="712">
        <f t="shared" si="167"/>
        <v>1217.6270293871553</v>
      </c>
      <c r="R601" s="712">
        <f t="shared" si="168"/>
        <v>1207.8062287321318</v>
      </c>
      <c r="S601" s="712">
        <f t="shared" si="169"/>
        <v>1201.8146095199029</v>
      </c>
      <c r="T601" s="712">
        <f t="shared" si="170"/>
        <v>1199.7047011076447</v>
      </c>
    </row>
    <row r="602" spans="2:20">
      <c r="B602" s="582">
        <v>528</v>
      </c>
      <c r="C602" s="712">
        <f t="shared" si="155"/>
        <v>7.6846525424904302</v>
      </c>
      <c r="D602" s="712">
        <f t="shared" si="156"/>
        <v>1556.5918968216829</v>
      </c>
      <c r="E602" s="712">
        <f t="shared" si="157"/>
        <v>1089.728654101782</v>
      </c>
      <c r="F602" s="712">
        <f t="shared" si="158"/>
        <v>722.49618181332119</v>
      </c>
      <c r="G602" s="712">
        <f t="shared" si="159"/>
        <v>477.86899354934792</v>
      </c>
      <c r="H602" s="719">
        <f t="shared" si="160"/>
        <v>317.75027804173931</v>
      </c>
      <c r="I602" s="712">
        <f t="shared" si="161"/>
        <v>316.5468583173182</v>
      </c>
      <c r="J602" s="712">
        <f t="shared" si="162"/>
        <v>315.69331795003177</v>
      </c>
      <c r="K602" s="712">
        <f t="shared" si="163"/>
        <v>315.18277689314851</v>
      </c>
      <c r="L602" s="712">
        <f t="shared" si="164"/>
        <v>315.01105691165895</v>
      </c>
      <c r="N602" s="582">
        <v>528</v>
      </c>
      <c r="O602" s="712">
        <f t="shared" si="165"/>
        <v>7.6846525424904302</v>
      </c>
      <c r="P602" s="712">
        <f t="shared" si="166"/>
        <v>1232.0612799090684</v>
      </c>
      <c r="Q602" s="712">
        <f t="shared" si="167"/>
        <v>1218.5280681977256</v>
      </c>
      <c r="R602" s="712">
        <f t="shared" si="168"/>
        <v>1208.7283336195894</v>
      </c>
      <c r="S602" s="712">
        <f t="shared" si="169"/>
        <v>1202.7493639978045</v>
      </c>
      <c r="T602" s="712">
        <f t="shared" si="170"/>
        <v>1200.6435732307659</v>
      </c>
    </row>
    <row r="603" spans="2:20">
      <c r="B603" s="582">
        <v>529</v>
      </c>
      <c r="C603" s="712">
        <f t="shared" si="155"/>
        <v>7.6992068086693894</v>
      </c>
      <c r="D603" s="712">
        <f t="shared" si="156"/>
        <v>1556.6578926104596</v>
      </c>
      <c r="E603" s="712">
        <f t="shared" si="157"/>
        <v>1090.1779843039651</v>
      </c>
      <c r="F603" s="712">
        <f t="shared" si="158"/>
        <v>723.04912601741489</v>
      </c>
      <c r="G603" s="712">
        <f t="shared" si="159"/>
        <v>478.25012288304049</v>
      </c>
      <c r="H603" s="719">
        <f t="shared" si="160"/>
        <v>317.83682400113418</v>
      </c>
      <c r="I603" s="712">
        <f t="shared" si="161"/>
        <v>316.63111273828366</v>
      </c>
      <c r="J603" s="712">
        <f t="shared" si="162"/>
        <v>315.77591558747525</v>
      </c>
      <c r="K603" s="712">
        <f t="shared" si="163"/>
        <v>315.26436837014217</v>
      </c>
      <c r="L603" s="712">
        <f t="shared" si="164"/>
        <v>315.0923023330721</v>
      </c>
      <c r="N603" s="582">
        <v>529</v>
      </c>
      <c r="O603" s="712">
        <f t="shared" si="165"/>
        <v>7.6992068086693894</v>
      </c>
      <c r="P603" s="712">
        <f t="shared" si="166"/>
        <v>1232.9311123454481</v>
      </c>
      <c r="Q603" s="712">
        <f t="shared" si="167"/>
        <v>1219.4271265377838</v>
      </c>
      <c r="R603" s="712">
        <f t="shared" si="168"/>
        <v>1209.6484117335967</v>
      </c>
      <c r="S603" s="712">
        <f t="shared" si="169"/>
        <v>1203.6820638986358</v>
      </c>
      <c r="T603" s="712">
        <f t="shared" si="170"/>
        <v>1201.5803817262911</v>
      </c>
    </row>
    <row r="604" spans="2:20">
      <c r="B604" s="582">
        <v>530</v>
      </c>
      <c r="C604" s="712">
        <f t="shared" si="155"/>
        <v>7.7137610748483478</v>
      </c>
      <c r="D604" s="712">
        <f t="shared" si="156"/>
        <v>1556.723699550025</v>
      </c>
      <c r="E604" s="712">
        <f t="shared" si="157"/>
        <v>1090.6260529799301</v>
      </c>
      <c r="F604" s="712">
        <f t="shared" si="158"/>
        <v>723.60082804993488</v>
      </c>
      <c r="G604" s="712">
        <f t="shared" si="159"/>
        <v>478.6306985364148</v>
      </c>
      <c r="H604" s="719">
        <f t="shared" si="160"/>
        <v>317.92351746272664</v>
      </c>
      <c r="I604" s="712">
        <f t="shared" si="161"/>
        <v>316.71552001452937</v>
      </c>
      <c r="J604" s="712">
        <f t="shared" si="162"/>
        <v>315.85866990141051</v>
      </c>
      <c r="K604" s="712">
        <f t="shared" si="163"/>
        <v>315.34611880693836</v>
      </c>
      <c r="L604" s="712">
        <f t="shared" si="164"/>
        <v>315.17370745668597</v>
      </c>
      <c r="N604" s="582">
        <v>530</v>
      </c>
      <c r="O604" s="712">
        <f t="shared" si="165"/>
        <v>7.7137610748483478</v>
      </c>
      <c r="P604" s="712">
        <f t="shared" si="166"/>
        <v>1233.7990329024828</v>
      </c>
      <c r="Q604" s="712">
        <f t="shared" si="167"/>
        <v>1220.3242087603758</v>
      </c>
      <c r="R604" s="712">
        <f t="shared" si="168"/>
        <v>1210.5664675289731</v>
      </c>
      <c r="S604" s="712">
        <f t="shared" si="169"/>
        <v>1204.6127137383278</v>
      </c>
      <c r="T604" s="712">
        <f t="shared" si="170"/>
        <v>1202.5151311300442</v>
      </c>
    </row>
    <row r="605" spans="2:20">
      <c r="B605" s="582">
        <v>531</v>
      </c>
      <c r="C605" s="712">
        <f t="shared" si="155"/>
        <v>7.7283153410273071</v>
      </c>
      <c r="D605" s="712">
        <f t="shared" si="156"/>
        <v>1556.7893183994884</v>
      </c>
      <c r="E605" s="712">
        <f t="shared" si="157"/>
        <v>1091.0728650546894</v>
      </c>
      <c r="F605" s="712">
        <f t="shared" si="158"/>
        <v>724.15129092865686</v>
      </c>
      <c r="G605" s="712">
        <f t="shared" si="159"/>
        <v>479.0107205667079</v>
      </c>
      <c r="H605" s="719">
        <f t="shared" si="160"/>
        <v>318.01035806009423</v>
      </c>
      <c r="I605" s="712">
        <f t="shared" si="161"/>
        <v>316.80007977716548</v>
      </c>
      <c r="J605" s="712">
        <f t="shared" si="162"/>
        <v>315.94158052149578</v>
      </c>
      <c r="K605" s="712">
        <f t="shared" si="163"/>
        <v>315.42802783247009</v>
      </c>
      <c r="L605" s="712">
        <f t="shared" si="164"/>
        <v>315.25527191125593</v>
      </c>
      <c r="N605" s="582">
        <v>531</v>
      </c>
      <c r="O605" s="712">
        <f t="shared" si="165"/>
        <v>7.7283153410273071</v>
      </c>
      <c r="P605" s="712">
        <f t="shared" si="166"/>
        <v>1234.6650457824562</v>
      </c>
      <c r="Q605" s="712">
        <f t="shared" si="167"/>
        <v>1221.2193192089799</v>
      </c>
      <c r="R605" s="712">
        <f t="shared" si="168"/>
        <v>1211.4825054507462</v>
      </c>
      <c r="S605" s="712">
        <f t="shared" si="169"/>
        <v>1205.5413180228857</v>
      </c>
      <c r="T605" s="712">
        <f t="shared" si="170"/>
        <v>1203.4478259678799</v>
      </c>
    </row>
    <row r="606" spans="2:20">
      <c r="B606" s="582">
        <v>532</v>
      </c>
      <c r="C606" s="712">
        <f t="shared" si="155"/>
        <v>7.7428696072062664</v>
      </c>
      <c r="D606" s="712">
        <f t="shared" si="156"/>
        <v>1556.8547499135918</v>
      </c>
      <c r="E606" s="712">
        <f t="shared" si="157"/>
        <v>1091.5184254258659</v>
      </c>
      <c r="F606" s="712">
        <f t="shared" si="158"/>
        <v>724.70051766660572</v>
      </c>
      <c r="G606" s="712">
        <f t="shared" si="159"/>
        <v>479.39018904259802</v>
      </c>
      <c r="H606" s="719">
        <f t="shared" si="160"/>
        <v>318.09734542715205</v>
      </c>
      <c r="I606" s="712">
        <f t="shared" si="161"/>
        <v>316.88479165754688</v>
      </c>
      <c r="J606" s="712">
        <f t="shared" si="162"/>
        <v>316.02464707756423</v>
      </c>
      <c r="K606" s="712">
        <f t="shared" si="163"/>
        <v>315.51009507580221</v>
      </c>
      <c r="L606" s="712">
        <f t="shared" si="164"/>
        <v>315.33699532565458</v>
      </c>
      <c r="N606" s="582">
        <v>532</v>
      </c>
      <c r="O606" s="712">
        <f t="shared" si="165"/>
        <v>7.7428696072062664</v>
      </c>
      <c r="P606" s="712">
        <f t="shared" si="166"/>
        <v>1235.5291551784155</v>
      </c>
      <c r="Q606" s="712">
        <f t="shared" si="167"/>
        <v>1222.1124622175269</v>
      </c>
      <c r="R606" s="712">
        <f t="shared" si="168"/>
        <v>1212.3965299341735</v>
      </c>
      <c r="S606" s="712">
        <f t="shared" si="169"/>
        <v>1206.467881248411</v>
      </c>
      <c r="T606" s="712">
        <f t="shared" si="170"/>
        <v>1204.3784707557047</v>
      </c>
    </row>
    <row r="607" spans="2:20">
      <c r="B607" s="582">
        <v>533</v>
      </c>
      <c r="C607" s="712">
        <f t="shared" si="155"/>
        <v>7.7574238733852257</v>
      </c>
      <c r="D607" s="712">
        <f t="shared" si="156"/>
        <v>1556.9199948427433</v>
      </c>
      <c r="E607" s="712">
        <f t="shared" si="157"/>
        <v>1091.962738963899</v>
      </c>
      <c r="F607" s="712">
        <f t="shared" si="158"/>
        <v>725.24851127202714</v>
      </c>
      <c r="G607" s="712">
        <f t="shared" si="159"/>
        <v>479.76910404408142</v>
      </c>
      <c r="H607" s="719">
        <f t="shared" si="160"/>
        <v>318.18447919815702</v>
      </c>
      <c r="I607" s="712">
        <f t="shared" si="161"/>
        <v>316.96965528727833</v>
      </c>
      <c r="J607" s="712">
        <f t="shared" si="162"/>
        <v>316.1078691996305</v>
      </c>
      <c r="K607" s="712">
        <f t="shared" si="163"/>
        <v>315.59232016613834</v>
      </c>
      <c r="L607" s="712">
        <f t="shared" si="164"/>
        <v>315.41887732887898</v>
      </c>
      <c r="N607" s="582">
        <v>533</v>
      </c>
      <c r="O607" s="712">
        <f t="shared" si="165"/>
        <v>7.7574238733852257</v>
      </c>
      <c r="P607" s="712">
        <f t="shared" si="166"/>
        <v>1236.3913652741915</v>
      </c>
      <c r="Q607" s="712">
        <f t="shared" si="167"/>
        <v>1223.0036421104221</v>
      </c>
      <c r="R607" s="712">
        <f t="shared" si="168"/>
        <v>1213.3085454047641</v>
      </c>
      <c r="S607" s="712">
        <f t="shared" si="169"/>
        <v>1207.3924079011222</v>
      </c>
      <c r="T607" s="712">
        <f t="shared" si="170"/>
        <v>1205.3070699994996</v>
      </c>
    </row>
    <row r="608" spans="2:20">
      <c r="B608" s="582">
        <v>534</v>
      </c>
      <c r="C608" s="712">
        <f t="shared" si="155"/>
        <v>7.7719781395641849</v>
      </c>
      <c r="D608" s="712">
        <f t="shared" si="156"/>
        <v>1556.9850539330509</v>
      </c>
      <c r="E608" s="712">
        <f t="shared" si="157"/>
        <v>1092.4058105122488</v>
      </c>
      <c r="F608" s="712">
        <f t="shared" si="158"/>
        <v>725.79527474835891</v>
      </c>
      <c r="G608" s="712">
        <f t="shared" si="159"/>
        <v>480.1474656623505</v>
      </c>
      <c r="H608" s="719">
        <f t="shared" si="160"/>
        <v>318.27175900771272</v>
      </c>
      <c r="I608" s="712">
        <f t="shared" si="161"/>
        <v>317.05467029822046</v>
      </c>
      <c r="J608" s="712">
        <f t="shared" si="162"/>
        <v>316.19124651789696</v>
      </c>
      <c r="K608" s="712">
        <f t="shared" si="163"/>
        <v>315.67470273282743</v>
      </c>
      <c r="L608" s="712">
        <f t="shared" si="164"/>
        <v>315.50091755005752</v>
      </c>
      <c r="N608" s="582">
        <v>534</v>
      </c>
      <c r="O608" s="712">
        <f t="shared" si="165"/>
        <v>7.7719781395641849</v>
      </c>
      <c r="P608" s="712">
        <f t="shared" si="166"/>
        <v>1237.2516802444188</v>
      </c>
      <c r="Q608" s="712">
        <f t="shared" si="167"/>
        <v>1223.8928632025663</v>
      </c>
      <c r="R608" s="712">
        <f t="shared" si="168"/>
        <v>1214.218556278299</v>
      </c>
      <c r="S608" s="712">
        <f t="shared" si="169"/>
        <v>1208.3149024573777</v>
      </c>
      <c r="T608" s="712">
        <f t="shared" si="170"/>
        <v>1206.2336281953412</v>
      </c>
    </row>
    <row r="609" spans="2:20">
      <c r="B609" s="582">
        <v>535</v>
      </c>
      <c r="C609" s="712">
        <f t="shared" si="155"/>
        <v>7.7865324057431442</v>
      </c>
      <c r="D609" s="712">
        <f t="shared" si="156"/>
        <v>1557.0499279263556</v>
      </c>
      <c r="E609" s="712">
        <f t="shared" si="157"/>
        <v>1092.8476448875977</v>
      </c>
      <c r="F609" s="712">
        <f t="shared" si="158"/>
        <v>726.3408110942031</v>
      </c>
      <c r="G609" s="712">
        <f t="shared" si="159"/>
        <v>480.52527399967238</v>
      </c>
      <c r="H609" s="719">
        <f t="shared" si="160"/>
        <v>318.35918449077354</v>
      </c>
      <c r="I609" s="712">
        <f t="shared" si="161"/>
        <v>317.13983632249506</v>
      </c>
      <c r="J609" s="712">
        <f t="shared" si="162"/>
        <v>316.27477866275962</v>
      </c>
      <c r="K609" s="712">
        <f t="shared" si="163"/>
        <v>315.75724240537113</v>
      </c>
      <c r="L609" s="712">
        <f t="shared" si="164"/>
        <v>315.58311561845659</v>
      </c>
      <c r="N609" s="582">
        <v>535</v>
      </c>
      <c r="O609" s="712">
        <f t="shared" si="165"/>
        <v>7.7865324057431442</v>
      </c>
      <c r="P609" s="712">
        <f t="shared" si="166"/>
        <v>1238.110104254557</v>
      </c>
      <c r="Q609" s="712">
        <f t="shared" si="167"/>
        <v>1224.7801297993753</v>
      </c>
      <c r="R609" s="712">
        <f t="shared" si="168"/>
        <v>1215.1265669608549</v>
      </c>
      <c r="S609" s="712">
        <f t="shared" si="169"/>
        <v>1209.2353693836965</v>
      </c>
      <c r="T609" s="712">
        <f t="shared" si="170"/>
        <v>1207.158149829424</v>
      </c>
    </row>
    <row r="610" spans="2:20">
      <c r="B610" s="582">
        <v>536</v>
      </c>
      <c r="C610" s="712">
        <f t="shared" si="155"/>
        <v>7.8010866719221035</v>
      </c>
      <c r="D610" s="712">
        <f t="shared" si="156"/>
        <v>1557.1146175602635</v>
      </c>
      <c r="E610" s="712">
        <f t="shared" si="157"/>
        <v>1093.2882468800515</v>
      </c>
      <c r="F610" s="712">
        <f t="shared" si="158"/>
        <v>726.88512330329888</v>
      </c>
      <c r="G610" s="712">
        <f t="shared" si="159"/>
        <v>480.90252916926909</v>
      </c>
      <c r="H610" s="719">
        <f t="shared" si="160"/>
        <v>318.44675528264929</v>
      </c>
      <c r="I610" s="712">
        <f t="shared" si="161"/>
        <v>317.22515299249045</v>
      </c>
      <c r="J610" s="712">
        <f t="shared" si="162"/>
        <v>316.35846526481475</v>
      </c>
      <c r="K610" s="712">
        <f t="shared" si="163"/>
        <v>315.83993881342963</v>
      </c>
      <c r="L610" s="712">
        <f t="shared" si="164"/>
        <v>315.66547116348772</v>
      </c>
      <c r="N610" s="582">
        <v>536</v>
      </c>
      <c r="O610" s="712">
        <f t="shared" si="165"/>
        <v>7.8010866719221035</v>
      </c>
      <c r="P610" s="712">
        <f t="shared" si="166"/>
        <v>1238.9666414609087</v>
      </c>
      <c r="Q610" s="712">
        <f t="shared" si="167"/>
        <v>1225.6654461968023</v>
      </c>
      <c r="R610" s="712">
        <f t="shared" si="168"/>
        <v>1216.0325818488229</v>
      </c>
      <c r="S610" s="712">
        <f t="shared" si="169"/>
        <v>1210.1538131367802</v>
      </c>
      <c r="T610" s="712">
        <f t="shared" si="170"/>
        <v>1208.080639378082</v>
      </c>
    </row>
    <row r="611" spans="2:20">
      <c r="B611" s="582">
        <v>537</v>
      </c>
      <c r="C611" s="712">
        <f t="shared" si="155"/>
        <v>7.8156409381010619</v>
      </c>
      <c r="D611" s="712">
        <f t="shared" si="156"/>
        <v>1557.1791235681785</v>
      </c>
      <c r="E611" s="712">
        <f t="shared" si="157"/>
        <v>1093.7276212533377</v>
      </c>
      <c r="F611" s="712">
        <f t="shared" si="158"/>
        <v>727.42821436449606</v>
      </c>
      <c r="G611" s="712">
        <f t="shared" si="159"/>
        <v>481.27923129519831</v>
      </c>
      <c r="H611" s="719">
        <f t="shared" si="160"/>
        <v>318.53447101900957</v>
      </c>
      <c r="I611" s="712">
        <f t="shared" si="161"/>
        <v>317.31061994086696</v>
      </c>
      <c r="J611" s="712">
        <f t="shared" si="162"/>
        <v>316.44230595486488</v>
      </c>
      <c r="K611" s="712">
        <f t="shared" si="163"/>
        <v>315.92279158682868</v>
      </c>
      <c r="L611" s="712">
        <f t="shared" si="164"/>
        <v>315.74798381471385</v>
      </c>
      <c r="N611" s="582">
        <v>537</v>
      </c>
      <c r="O611" s="712">
        <f t="shared" si="165"/>
        <v>7.8156409381010619</v>
      </c>
      <c r="P611" s="712">
        <f t="shared" si="166"/>
        <v>1239.8212960106425</v>
      </c>
      <c r="Q611" s="712">
        <f t="shared" si="167"/>
        <v>1226.5488166813579</v>
      </c>
      <c r="R611" s="712">
        <f t="shared" si="168"/>
        <v>1216.9366053289309</v>
      </c>
      <c r="S611" s="712">
        <f t="shared" si="169"/>
        <v>1211.0702381635351</v>
      </c>
      <c r="T611" s="712">
        <f t="shared" si="170"/>
        <v>1209.0011013078097</v>
      </c>
    </row>
    <row r="612" spans="2:20">
      <c r="B612" s="582">
        <v>538</v>
      </c>
      <c r="C612" s="712">
        <f t="shared" si="155"/>
        <v>7.8301952042800211</v>
      </c>
      <c r="D612" s="712">
        <f t="shared" si="156"/>
        <v>1557.2434466793352</v>
      </c>
      <c r="E612" s="712">
        <f t="shared" si="157"/>
        <v>1094.1657727450029</v>
      </c>
      <c r="F612" s="712">
        <f t="shared" si="158"/>
        <v>727.97008726172896</v>
      </c>
      <c r="G612" s="712">
        <f t="shared" si="159"/>
        <v>481.65538051223518</v>
      </c>
      <c r="H612" s="719">
        <f t="shared" si="160"/>
        <v>318.62233133588791</v>
      </c>
      <c r="I612" s="712">
        <f t="shared" si="161"/>
        <v>317.39623680056218</v>
      </c>
      <c r="J612" s="712">
        <f t="shared" si="162"/>
        <v>316.52630036392452</v>
      </c>
      <c r="K612" s="712">
        <f t="shared" si="163"/>
        <v>316.00580035556595</v>
      </c>
      <c r="L612" s="712">
        <f t="shared" si="164"/>
        <v>315.83065320185642</v>
      </c>
      <c r="N612" s="582">
        <v>538</v>
      </c>
      <c r="O612" s="712">
        <f t="shared" si="165"/>
        <v>7.8301952042800211</v>
      </c>
      <c r="P612" s="712">
        <f t="shared" si="166"/>
        <v>1240.6740720418106</v>
      </c>
      <c r="Q612" s="712">
        <f t="shared" si="167"/>
        <v>1227.4302455301308</v>
      </c>
      <c r="R612" s="712">
        <f t="shared" si="168"/>
        <v>1217.8386417782656</v>
      </c>
      <c r="S612" s="712">
        <f t="shared" si="169"/>
        <v>1211.9846489010931</v>
      </c>
      <c r="T612" s="712">
        <f t="shared" si="170"/>
        <v>1209.9195400752851</v>
      </c>
    </row>
    <row r="613" spans="2:20">
      <c r="B613" s="582">
        <v>539</v>
      </c>
      <c r="C613" s="712">
        <f t="shared" si="155"/>
        <v>7.8447494704589804</v>
      </c>
      <c r="D613" s="712">
        <f t="shared" si="156"/>
        <v>1557.3075876188295</v>
      </c>
      <c r="E613" s="712">
        <f t="shared" si="157"/>
        <v>1094.6027060666074</v>
      </c>
      <c r="F613" s="712">
        <f t="shared" si="158"/>
        <v>728.510744973991</v>
      </c>
      <c r="G613" s="712">
        <f t="shared" si="159"/>
        <v>482.03097696575497</v>
      </c>
      <c r="H613" s="719">
        <f t="shared" si="160"/>
        <v>318.71033586968611</v>
      </c>
      <c r="I613" s="712">
        <f t="shared" si="161"/>
        <v>317.48200320479611</v>
      </c>
      <c r="J613" s="712">
        <f t="shared" si="162"/>
        <v>316.61044812322655</v>
      </c>
      <c r="K613" s="712">
        <f t="shared" si="163"/>
        <v>316.08896474981753</v>
      </c>
      <c r="L613" s="712">
        <f t="shared" si="164"/>
        <v>315.91347895480146</v>
      </c>
      <c r="N613" s="582">
        <v>539</v>
      </c>
      <c r="O613" s="712">
        <f t="shared" si="165"/>
        <v>7.8447494704589804</v>
      </c>
      <c r="P613" s="712">
        <f t="shared" si="166"/>
        <v>1241.5249736833705</v>
      </c>
      <c r="Q613" s="712">
        <f t="shared" si="167"/>
        <v>1228.3097370108089</v>
      </c>
      <c r="R613" s="712">
        <f t="shared" si="168"/>
        <v>1218.7386955642919</v>
      </c>
      <c r="S613" s="712">
        <f t="shared" si="169"/>
        <v>1212.8970497768332</v>
      </c>
      <c r="T613" s="712">
        <f t="shared" si="170"/>
        <v>1210.8359601273899</v>
      </c>
    </row>
    <row r="614" spans="2:20">
      <c r="B614" s="582">
        <v>540</v>
      </c>
      <c r="C614" s="712">
        <f t="shared" si="155"/>
        <v>7.8593037366379397</v>
      </c>
      <c r="D614" s="712">
        <f t="shared" si="156"/>
        <v>1557.3715471076514</v>
      </c>
      <c r="E614" s="712">
        <f t="shared" si="157"/>
        <v>1095.038425903919</v>
      </c>
      <c r="F614" s="712">
        <f t="shared" si="158"/>
        <v>729.05019047530993</v>
      </c>
      <c r="G614" s="712">
        <f t="shared" si="159"/>
        <v>482.40602081161717</v>
      </c>
      <c r="H614" s="719">
        <f t="shared" si="160"/>
        <v>318.79848425717842</v>
      </c>
      <c r="I614" s="712">
        <f t="shared" si="161"/>
        <v>317.56791878707656</v>
      </c>
      <c r="J614" s="712">
        <f t="shared" si="162"/>
        <v>316.69474886422768</v>
      </c>
      <c r="K614" s="712">
        <f t="shared" si="163"/>
        <v>316.17228439994409</v>
      </c>
      <c r="L614" s="712">
        <f t="shared" si="164"/>
        <v>315.99646070360654</v>
      </c>
      <c r="N614" s="582">
        <v>540</v>
      </c>
      <c r="O614" s="712">
        <f t="shared" si="165"/>
        <v>7.8593037366379397</v>
      </c>
      <c r="P614" s="712">
        <f t="shared" si="166"/>
        <v>1242.3740050552035</v>
      </c>
      <c r="Q614" s="712">
        <f t="shared" si="167"/>
        <v>1229.1872953817001</v>
      </c>
      <c r="R614" s="712">
        <f t="shared" si="168"/>
        <v>1219.6367710448758</v>
      </c>
      <c r="S614" s="712">
        <f t="shared" si="169"/>
        <v>1213.8074452084029</v>
      </c>
      <c r="T614" s="712">
        <f t="shared" si="170"/>
        <v>1211.7503659012318</v>
      </c>
    </row>
    <row r="615" spans="2:20">
      <c r="B615" s="582">
        <v>541</v>
      </c>
      <c r="C615" s="712">
        <f t="shared" si="155"/>
        <v>7.873858002816899</v>
      </c>
      <c r="D615" s="712">
        <f t="shared" si="156"/>
        <v>1557.4353258627154</v>
      </c>
      <c r="E615" s="712">
        <f t="shared" si="157"/>
        <v>1095.472936917105</v>
      </c>
      <c r="F615" s="712">
        <f t="shared" si="158"/>
        <v>729.58842673472361</v>
      </c>
      <c r="G615" s="712">
        <f t="shared" si="159"/>
        <v>482.78051221605</v>
      </c>
      <c r="H615" s="719">
        <f t="shared" si="160"/>
        <v>318.88677613551573</v>
      </c>
      <c r="I615" s="712">
        <f t="shared" si="161"/>
        <v>317.65398318120384</v>
      </c>
      <c r="J615" s="712">
        <f t="shared" si="162"/>
        <v>316.77920221861484</v>
      </c>
      <c r="K615" s="712">
        <f t="shared" si="163"/>
        <v>316.25575893649722</v>
      </c>
      <c r="L615" s="712">
        <f t="shared" si="164"/>
        <v>316.07959807850693</v>
      </c>
      <c r="N615" s="582">
        <v>541</v>
      </c>
      <c r="O615" s="712">
        <f t="shared" si="165"/>
        <v>7.873858002816899</v>
      </c>
      <c r="P615" s="712">
        <f t="shared" si="166"/>
        <v>1243.2211702681361</v>
      </c>
      <c r="Q615" s="712">
        <f t="shared" si="167"/>
        <v>1230.0629248917519</v>
      </c>
      <c r="R615" s="712">
        <f t="shared" si="168"/>
        <v>1220.5328725683048</v>
      </c>
      <c r="S615" s="712">
        <f t="shared" si="169"/>
        <v>1214.7158396037403</v>
      </c>
      <c r="T615" s="712">
        <f t="shared" si="170"/>
        <v>1212.662761824166</v>
      </c>
    </row>
    <row r="616" spans="2:20">
      <c r="B616" s="582">
        <v>542</v>
      </c>
      <c r="C616" s="712">
        <f t="shared" si="155"/>
        <v>7.8884122689958582</v>
      </c>
      <c r="D616" s="712">
        <f t="shared" si="156"/>
        <v>1557.4989245968918</v>
      </c>
      <c r="E616" s="712">
        <f t="shared" si="157"/>
        <v>1095.9062437409214</v>
      </c>
      <c r="F616" s="712">
        <f t="shared" si="158"/>
        <v>730.12545671625617</v>
      </c>
      <c r="G616" s="712">
        <f t="shared" si="159"/>
        <v>483.15445135553603</v>
      </c>
      <c r="H616" s="719">
        <f t="shared" si="160"/>
        <v>318.97521114222945</v>
      </c>
      <c r="I616" s="712">
        <f t="shared" si="161"/>
        <v>317.74019602127629</v>
      </c>
      <c r="J616" s="712">
        <f t="shared" si="162"/>
        <v>316.86380781831042</v>
      </c>
      <c r="K616" s="712">
        <f t="shared" si="163"/>
        <v>316.33938799022576</v>
      </c>
      <c r="L616" s="712">
        <f t="shared" si="164"/>
        <v>316.1628907099219</v>
      </c>
      <c r="N616" s="582">
        <v>542</v>
      </c>
      <c r="O616" s="712">
        <f t="shared" si="165"/>
        <v>7.8884122689958582</v>
      </c>
      <c r="P616" s="712">
        <f t="shared" si="166"/>
        <v>1244.066473423959</v>
      </c>
      <c r="Q616" s="712">
        <f t="shared" si="167"/>
        <v>1230.9366297805732</v>
      </c>
      <c r="R616" s="712">
        <f t="shared" si="168"/>
        <v>1221.4270044733084</v>
      </c>
      <c r="S616" s="712">
        <f t="shared" si="169"/>
        <v>1215.6222373610944</v>
      </c>
      <c r="T616" s="712">
        <f t="shared" si="170"/>
        <v>1213.5731523138161</v>
      </c>
    </row>
    <row r="617" spans="2:20">
      <c r="B617" s="582">
        <v>543</v>
      </c>
      <c r="C617" s="712">
        <f t="shared" si="155"/>
        <v>7.9029665351748175</v>
      </c>
      <c r="D617" s="712">
        <f t="shared" si="156"/>
        <v>1557.5623440190373</v>
      </c>
      <c r="E617" s="712">
        <f t="shared" si="157"/>
        <v>1096.3383509849018</v>
      </c>
      <c r="F617" s="712">
        <f t="shared" si="158"/>
        <v>730.66128337889472</v>
      </c>
      <c r="G617" s="712">
        <f t="shared" si="159"/>
        <v>483.52783841669896</v>
      </c>
      <c r="H617" s="719">
        <f t="shared" si="160"/>
        <v>319.06378891523582</v>
      </c>
      <c r="I617" s="712">
        <f t="shared" si="161"/>
        <v>317.826556941695</v>
      </c>
      <c r="J617" s="712">
        <f t="shared" si="162"/>
        <v>316.94856529547803</v>
      </c>
      <c r="K617" s="712">
        <f t="shared" si="163"/>
        <v>316.4231711920819</v>
      </c>
      <c r="L617" s="712">
        <f t="shared" si="164"/>
        <v>316.24633822846113</v>
      </c>
      <c r="N617" s="582">
        <v>543</v>
      </c>
      <c r="O617" s="712">
        <f t="shared" si="165"/>
        <v>7.9029665351748175</v>
      </c>
      <c r="P617" s="712">
        <f t="shared" si="166"/>
        <v>1244.9099186154476</v>
      </c>
      <c r="Q617" s="712">
        <f t="shared" si="167"/>
        <v>1231.8084142784542</v>
      </c>
      <c r="R617" s="712">
        <f t="shared" si="168"/>
        <v>1222.3191710890801</v>
      </c>
      <c r="S617" s="712">
        <f t="shared" si="169"/>
        <v>1216.5266428690472</v>
      </c>
      <c r="T617" s="712">
        <f t="shared" si="170"/>
        <v>1214.481541778096</v>
      </c>
    </row>
    <row r="618" spans="2:20">
      <c r="B618" s="582">
        <v>544</v>
      </c>
      <c r="C618" s="712">
        <f t="shared" si="155"/>
        <v>7.9175208013537759</v>
      </c>
      <c r="D618" s="712">
        <f t="shared" si="156"/>
        <v>1557.6255848340261</v>
      </c>
      <c r="E618" s="712">
        <f t="shared" si="157"/>
        <v>1096.7692632335445</v>
      </c>
      <c r="F618" s="712">
        <f t="shared" si="158"/>
        <v>731.19590967656768</v>
      </c>
      <c r="G618" s="712">
        <f t="shared" si="159"/>
        <v>483.90067359619093</v>
      </c>
      <c r="H618" s="719">
        <f t="shared" si="160"/>
        <v>319.15250909283981</v>
      </c>
      <c r="I618" s="712">
        <f t="shared" si="161"/>
        <v>317.91306557716865</v>
      </c>
      <c r="J618" s="712">
        <f t="shared" si="162"/>
        <v>317.03347428252863</v>
      </c>
      <c r="K618" s="712">
        <f t="shared" si="163"/>
        <v>316.50710817322692</v>
      </c>
      <c r="L618" s="712">
        <f t="shared" si="164"/>
        <v>316.329940264931</v>
      </c>
      <c r="N618" s="582">
        <v>544</v>
      </c>
      <c r="O618" s="712">
        <f t="shared" si="165"/>
        <v>7.9175208013537759</v>
      </c>
      <c r="P618" s="712">
        <f t="shared" si="166"/>
        <v>1245.751509926381</v>
      </c>
      <c r="Q618" s="712">
        <f t="shared" si="167"/>
        <v>1232.6782826063863</v>
      </c>
      <c r="R618" s="712">
        <f t="shared" si="168"/>
        <v>1223.2093767352976</v>
      </c>
      <c r="S618" s="712">
        <f t="shared" si="169"/>
        <v>1217.4290605065346</v>
      </c>
      <c r="T618" s="712">
        <f t="shared" si="170"/>
        <v>1215.3879346152312</v>
      </c>
    </row>
    <row r="619" spans="2:20">
      <c r="B619" s="582">
        <v>545</v>
      </c>
      <c r="C619" s="712">
        <f t="shared" si="155"/>
        <v>7.9320750675327352</v>
      </c>
      <c r="D619" s="712">
        <f t="shared" si="156"/>
        <v>1557.6886477427793</v>
      </c>
      <c r="E619" s="712">
        <f t="shared" si="157"/>
        <v>1097.1989850464965</v>
      </c>
      <c r="F619" s="712">
        <f t="shared" si="158"/>
        <v>731.72933855812175</v>
      </c>
      <c r="G619" s="712">
        <f t="shared" si="159"/>
        <v>484.27295710058138</v>
      </c>
      <c r="H619" s="719">
        <f t="shared" si="160"/>
        <v>319.2413713137388</v>
      </c>
      <c r="I619" s="712">
        <f t="shared" si="161"/>
        <v>317.99972156271872</v>
      </c>
      <c r="J619" s="712">
        <f t="shared" si="162"/>
        <v>317.11853441212537</v>
      </c>
      <c r="K619" s="712">
        <f t="shared" si="163"/>
        <v>316.59119856503764</v>
      </c>
      <c r="L619" s="712">
        <f t="shared" si="164"/>
        <v>316.41369645034035</v>
      </c>
      <c r="N619" s="582">
        <v>545</v>
      </c>
      <c r="O619" s="712">
        <f t="shared" si="165"/>
        <v>7.9320750675327352</v>
      </c>
      <c r="P619" s="712">
        <f t="shared" si="166"/>
        <v>1246.5912514315619</v>
      </c>
      <c r="Q619" s="712">
        <f t="shared" si="167"/>
        <v>1233.5462389760849</v>
      </c>
      <c r="R619" s="712">
        <f t="shared" si="168"/>
        <v>1224.0976257221441</v>
      </c>
      <c r="S619" s="712">
        <f t="shared" si="169"/>
        <v>1218.3294946428678</v>
      </c>
      <c r="T619" s="712">
        <f t="shared" si="170"/>
        <v>1216.2923352137796</v>
      </c>
    </row>
    <row r="620" spans="2:20">
      <c r="B620" s="582">
        <v>546</v>
      </c>
      <c r="C620" s="712">
        <f t="shared" si="155"/>
        <v>7.9466293337116944</v>
      </c>
      <c r="D620" s="712">
        <f t="shared" si="156"/>
        <v>1557.7515334422949</v>
      </c>
      <c r="E620" s="712">
        <f t="shared" si="157"/>
        <v>1097.6275209587377</v>
      </c>
      <c r="F620" s="712">
        <f t="shared" si="158"/>
        <v>732.26157296730048</v>
      </c>
      <c r="G620" s="712">
        <f t="shared" si="159"/>
        <v>484.64468914624604</v>
      </c>
      <c r="H620" s="719">
        <f t="shared" si="160"/>
        <v>319.33037521702676</v>
      </c>
      <c r="I620" s="712">
        <f t="shared" si="161"/>
        <v>318.08652453368381</v>
      </c>
      <c r="J620" s="712">
        <f t="shared" si="162"/>
        <v>317.20374531718966</v>
      </c>
      <c r="K620" s="712">
        <f t="shared" si="163"/>
        <v>316.67544199911197</v>
      </c>
      <c r="L620" s="712">
        <f t="shared" si="164"/>
        <v>316.49760641590706</v>
      </c>
      <c r="N620" s="582">
        <v>546</v>
      </c>
      <c r="O620" s="712">
        <f t="shared" si="165"/>
        <v>7.9466293337116944</v>
      </c>
      <c r="P620" s="712">
        <f t="shared" si="166"/>
        <v>1247.4291471968374</v>
      </c>
      <c r="Q620" s="712">
        <f t="shared" si="167"/>
        <v>1234.4122875900061</v>
      </c>
      <c r="R620" s="712">
        <f t="shared" si="168"/>
        <v>1224.9839223503295</v>
      </c>
      <c r="S620" s="712">
        <f t="shared" si="169"/>
        <v>1219.2279496377539</v>
      </c>
      <c r="T620" s="712">
        <f t="shared" si="170"/>
        <v>1217.1947479526534</v>
      </c>
    </row>
    <row r="621" spans="2:20">
      <c r="B621" s="582">
        <v>547</v>
      </c>
      <c r="C621" s="712">
        <f t="shared" si="155"/>
        <v>7.9611835998906537</v>
      </c>
      <c r="D621" s="712">
        <f t="shared" si="156"/>
        <v>1557.8142426256779</v>
      </c>
      <c r="E621" s="712">
        <f t="shared" si="157"/>
        <v>1098.054875480763</v>
      </c>
      <c r="F621" s="712">
        <f t="shared" si="158"/>
        <v>732.79261584272388</v>
      </c>
      <c r="G621" s="712">
        <f t="shared" si="159"/>
        <v>485.01586995925743</v>
      </c>
      <c r="H621" s="719">
        <f t="shared" si="160"/>
        <v>319.41952044219778</v>
      </c>
      <c r="I621" s="712">
        <f t="shared" si="161"/>
        <v>318.17347412572502</v>
      </c>
      <c r="J621" s="712">
        <f t="shared" si="162"/>
        <v>317.28910663090613</v>
      </c>
      <c r="K621" s="712">
        <f t="shared" si="163"/>
        <v>316.75983810727507</v>
      </c>
      <c r="L621" s="712">
        <f t="shared" si="164"/>
        <v>316.58166979306344</v>
      </c>
      <c r="N621" s="582">
        <v>547</v>
      </c>
      <c r="O621" s="712">
        <f t="shared" si="165"/>
        <v>7.9611835998906537</v>
      </c>
      <c r="P621" s="712">
        <f t="shared" si="166"/>
        <v>1248.2652012791177</v>
      </c>
      <c r="Q621" s="712">
        <f t="shared" si="167"/>
        <v>1235.2764326413705</v>
      </c>
      <c r="R621" s="712">
        <f t="shared" si="168"/>
        <v>1225.8682709111099</v>
      </c>
      <c r="S621" s="712">
        <f t="shared" si="169"/>
        <v>1220.124429841318</v>
      </c>
      <c r="T621" s="712">
        <f t="shared" si="170"/>
        <v>1218.0951772011399</v>
      </c>
    </row>
    <row r="622" spans="2:20">
      <c r="B622" s="582">
        <v>548</v>
      </c>
      <c r="C622" s="712">
        <f t="shared" si="155"/>
        <v>7.975737866069613</v>
      </c>
      <c r="D622" s="712">
        <f t="shared" si="156"/>
        <v>1557.8767759821694</v>
      </c>
      <c r="E622" s="712">
        <f t="shared" si="157"/>
        <v>1098.4810530987613</v>
      </c>
      <c r="F622" s="712">
        <f t="shared" si="158"/>
        <v>733.32247011786728</v>
      </c>
      <c r="G622" s="712">
        <f t="shared" si="159"/>
        <v>485.38649977527615</v>
      </c>
      <c r="H622" s="719">
        <f t="shared" si="160"/>
        <v>319.50880662915034</v>
      </c>
      <c r="I622" s="712">
        <f t="shared" si="161"/>
        <v>318.26056997482993</v>
      </c>
      <c r="J622" s="712">
        <f t="shared" si="162"/>
        <v>317.37461798672859</v>
      </c>
      <c r="K622" s="712">
        <f t="shared" si="163"/>
        <v>316.84438652158497</v>
      </c>
      <c r="L622" s="712">
        <f t="shared" si="164"/>
        <v>316.66588621346273</v>
      </c>
      <c r="N622" s="582">
        <v>548</v>
      </c>
      <c r="O622" s="712">
        <f t="shared" si="165"/>
        <v>7.975737866069613</v>
      </c>
      <c r="P622" s="712">
        <f t="shared" si="166"/>
        <v>1249.0994177263956</v>
      </c>
      <c r="Q622" s="712">
        <f t="shared" si="167"/>
        <v>1236.1386783141816</v>
      </c>
      <c r="R622" s="712">
        <f t="shared" si="168"/>
        <v>1226.7506756863102</v>
      </c>
      <c r="S622" s="712">
        <f t="shared" si="169"/>
        <v>1221.0189395941234</v>
      </c>
      <c r="T622" s="712">
        <f t="shared" si="170"/>
        <v>1218.9936273189228</v>
      </c>
    </row>
    <row r="623" spans="2:20">
      <c r="B623" s="582">
        <v>549</v>
      </c>
      <c r="C623" s="712">
        <f t="shared" si="155"/>
        <v>7.9902921322485723</v>
      </c>
      <c r="D623" s="712">
        <f t="shared" si="156"/>
        <v>1557.9391341971759</v>
      </c>
      <c r="E623" s="712">
        <f t="shared" si="157"/>
        <v>1098.9060582747948</v>
      </c>
      <c r="F623" s="712">
        <f t="shared" si="158"/>
        <v>733.85113872104205</v>
      </c>
      <c r="G623" s="712">
        <f t="shared" si="159"/>
        <v>485.75657883944302</v>
      </c>
      <c r="H623" s="719">
        <f t="shared" si="160"/>
        <v>319.59823341819038</v>
      </c>
      <c r="I623" s="712">
        <f t="shared" si="161"/>
        <v>318.34781171731777</v>
      </c>
      <c r="J623" s="712">
        <f t="shared" si="162"/>
        <v>317.46027901838471</v>
      </c>
      <c r="K623" s="712">
        <f t="shared" si="163"/>
        <v>316.92908687433811</v>
      </c>
      <c r="L623" s="712">
        <f t="shared" si="164"/>
        <v>316.75025530898461</v>
      </c>
      <c r="N623" s="582">
        <v>549</v>
      </c>
      <c r="O623" s="712">
        <f t="shared" si="165"/>
        <v>7.9902921322485723</v>
      </c>
      <c r="P623" s="712">
        <f t="shared" si="166"/>
        <v>1249.931800577767</v>
      </c>
      <c r="Q623" s="712">
        <f t="shared" si="167"/>
        <v>1236.9990287832461</v>
      </c>
      <c r="R623" s="712">
        <f t="shared" si="168"/>
        <v>1227.6311409483433</v>
      </c>
      <c r="S623" s="712">
        <f t="shared" si="169"/>
        <v>1221.9114832271923</v>
      </c>
      <c r="T623" s="712">
        <f t="shared" si="170"/>
        <v>1219.8901026561036</v>
      </c>
    </row>
    <row r="624" spans="2:20">
      <c r="B624" s="582">
        <v>550</v>
      </c>
      <c r="C624" s="712">
        <f t="shared" si="155"/>
        <v>8.0048463984275315</v>
      </c>
      <c r="D624" s="712">
        <f t="shared" si="156"/>
        <v>1558.0013179522975</v>
      </c>
      <c r="E624" s="712">
        <f t="shared" si="157"/>
        <v>1099.3298954469763</v>
      </c>
      <c r="F624" s="712">
        <f t="shared" si="158"/>
        <v>734.37862457537528</v>
      </c>
      <c r="G624" s="712">
        <f t="shared" si="159"/>
        <v>486.12610740627196</v>
      </c>
      <c r="H624" s="719">
        <f t="shared" si="160"/>
        <v>319.68780045003552</v>
      </c>
      <c r="I624" s="712">
        <f t="shared" si="161"/>
        <v>318.4351989898438</v>
      </c>
      <c r="J624" s="712">
        <f t="shared" si="162"/>
        <v>317.54608935988171</v>
      </c>
      <c r="K624" s="712">
        <f t="shared" si="163"/>
        <v>317.0139387980754</v>
      </c>
      <c r="L624" s="712">
        <f t="shared" si="164"/>
        <v>316.8347767117412</v>
      </c>
      <c r="N624" s="582">
        <v>550</v>
      </c>
      <c r="O624" s="712">
        <f t="shared" si="165"/>
        <v>8.0048463984275315</v>
      </c>
      <c r="P624" s="712">
        <f t="shared" si="166"/>
        <v>1250.7623538634496</v>
      </c>
      <c r="Q624" s="712">
        <f t="shared" si="167"/>
        <v>1237.8574882141954</v>
      </c>
      <c r="R624" s="712">
        <f t="shared" si="168"/>
        <v>1228.5096709602317</v>
      </c>
      <c r="S624" s="712">
        <f t="shared" si="169"/>
        <v>1222.8020650620288</v>
      </c>
      <c r="T624" s="712">
        <f t="shared" si="170"/>
        <v>1220.7846075532218</v>
      </c>
    </row>
    <row r="625" spans="2:20">
      <c r="B625" s="582">
        <v>551</v>
      </c>
      <c r="C625" s="712">
        <f t="shared" si="155"/>
        <v>8.0194006646064899</v>
      </c>
      <c r="D625" s="712">
        <f t="shared" si="156"/>
        <v>1558.0633279253575</v>
      </c>
      <c r="E625" s="712">
        <f t="shared" si="157"/>
        <v>1099.7525690296441</v>
      </c>
      <c r="F625" s="712">
        <f t="shared" si="158"/>
        <v>734.90493059879157</v>
      </c>
      <c r="G625" s="712">
        <f t="shared" si="159"/>
        <v>486.49508573954404</v>
      </c>
      <c r="H625" s="719">
        <f t="shared" si="160"/>
        <v>319.77750736581834</v>
      </c>
      <c r="I625" s="712">
        <f t="shared" si="161"/>
        <v>318.52273142940379</v>
      </c>
      <c r="J625" s="712">
        <f t="shared" si="162"/>
        <v>317.6320486455113</v>
      </c>
      <c r="K625" s="712">
        <f t="shared" si="163"/>
        <v>317.09894192558761</v>
      </c>
      <c r="L625" s="712">
        <f t="shared" si="164"/>
        <v>316.91945005408252</v>
      </c>
      <c r="N625" s="582">
        <v>551</v>
      </c>
      <c r="O625" s="712">
        <f t="shared" si="165"/>
        <v>8.0194006646064899</v>
      </c>
      <c r="P625" s="712">
        <f t="shared" si="166"/>
        <v>1251.5910816048026</v>
      </c>
      <c r="Q625" s="712">
        <f t="shared" si="167"/>
        <v>1238.7140607635042</v>
      </c>
      <c r="R625" s="712">
        <f t="shared" si="168"/>
        <v>1229.3862699756276</v>
      </c>
      <c r="S625" s="712">
        <f t="shared" si="169"/>
        <v>1223.6906894106369</v>
      </c>
      <c r="T625" s="712">
        <f t="shared" si="170"/>
        <v>1221.6771463412765</v>
      </c>
    </row>
    <row r="626" spans="2:20">
      <c r="B626" s="582">
        <v>552</v>
      </c>
      <c r="C626" s="712">
        <f t="shared" si="155"/>
        <v>8.0339549307854501</v>
      </c>
      <c r="D626" s="712">
        <f t="shared" si="156"/>
        <v>1558.1251647904296</v>
      </c>
      <c r="E626" s="712">
        <f t="shared" si="157"/>
        <v>1100.1740834135364</v>
      </c>
      <c r="F626" s="712">
        <f t="shared" si="158"/>
        <v>735.43005970399395</v>
      </c>
      <c r="G626" s="712">
        <f t="shared" si="159"/>
        <v>486.86351411220232</v>
      </c>
      <c r="H626" s="719">
        <f t="shared" si="160"/>
        <v>319.86735380709001</v>
      </c>
      <c r="I626" s="712">
        <f t="shared" si="161"/>
        <v>318.61040867333861</v>
      </c>
      <c r="J626" s="712">
        <f t="shared" si="162"/>
        <v>317.71815650985496</v>
      </c>
      <c r="K626" s="712">
        <f t="shared" si="163"/>
        <v>317.18409588992063</v>
      </c>
      <c r="L626" s="712">
        <f t="shared" si="164"/>
        <v>317.00427496860243</v>
      </c>
      <c r="N626" s="582">
        <v>552</v>
      </c>
      <c r="O626" s="712">
        <f t="shared" si="165"/>
        <v>8.0339549307854501</v>
      </c>
      <c r="P626" s="712">
        <f t="shared" si="166"/>
        <v>1252.417987814347</v>
      </c>
      <c r="Q626" s="712">
        <f t="shared" si="167"/>
        <v>1239.5687505785115</v>
      </c>
      <c r="R626" s="712">
        <f t="shared" si="168"/>
        <v>1230.2609422388339</v>
      </c>
      <c r="S626" s="712">
        <f t="shared" si="169"/>
        <v>1224.5773605755439</v>
      </c>
      <c r="T626" s="712">
        <f t="shared" si="170"/>
        <v>1222.5677233417478</v>
      </c>
    </row>
    <row r="627" spans="2:20">
      <c r="B627" s="582">
        <v>553</v>
      </c>
      <c r="C627" s="712">
        <f t="shared" si="155"/>
        <v>8.0485091969644085</v>
      </c>
      <c r="D627" s="712">
        <f t="shared" si="156"/>
        <v>1558.1868292178669</v>
      </c>
      <c r="E627" s="712">
        <f t="shared" si="157"/>
        <v>1100.5944429659642</v>
      </c>
      <c r="F627" s="712">
        <f t="shared" si="158"/>
        <v>735.95401479844645</v>
      </c>
      <c r="G627" s="712">
        <f t="shared" si="159"/>
        <v>487.23139280624741</v>
      </c>
      <c r="H627" s="719">
        <f t="shared" si="160"/>
        <v>319.95733941582415</v>
      </c>
      <c r="I627" s="712">
        <f t="shared" si="161"/>
        <v>318.69823035933837</v>
      </c>
      <c r="J627" s="712">
        <f t="shared" si="162"/>
        <v>317.80441258778887</v>
      </c>
      <c r="K627" s="712">
        <f t="shared" si="163"/>
        <v>317.26940032438142</v>
      </c>
      <c r="L627" s="712">
        <f t="shared" si="164"/>
        <v>317.08925108814401</v>
      </c>
      <c r="N627" s="582">
        <v>553</v>
      </c>
      <c r="O627" s="712">
        <f t="shared" si="165"/>
        <v>8.0485091969644085</v>
      </c>
      <c r="P627" s="712">
        <f t="shared" si="166"/>
        <v>1253.2430764957835</v>
      </c>
      <c r="Q627" s="712">
        <f t="shared" si="167"/>
        <v>1240.421561797441</v>
      </c>
      <c r="R627" s="712">
        <f t="shared" si="168"/>
        <v>1231.1336919848245</v>
      </c>
      <c r="S627" s="712">
        <f t="shared" si="169"/>
        <v>1225.4620828498198</v>
      </c>
      <c r="T627" s="712">
        <f t="shared" si="170"/>
        <v>1223.456342866617</v>
      </c>
    </row>
    <row r="628" spans="2:20">
      <c r="B628" s="582">
        <v>554</v>
      </c>
      <c r="C628" s="712">
        <f t="shared" si="155"/>
        <v>8.0630634631433686</v>
      </c>
      <c r="D628" s="712">
        <f t="shared" si="156"/>
        <v>1558.2483218743298</v>
      </c>
      <c r="E628" s="712">
        <f t="shared" si="157"/>
        <v>1101.01365203098</v>
      </c>
      <c r="F628" s="712">
        <f t="shared" si="158"/>
        <v>736.47679878435588</v>
      </c>
      <c r="G628" s="712">
        <f t="shared" si="159"/>
        <v>487.59872211263422</v>
      </c>
      <c r="H628" s="719">
        <f t="shared" si="160"/>
        <v>320.04746383441972</v>
      </c>
      <c r="I628" s="712">
        <f t="shared" si="161"/>
        <v>318.7861961254473</v>
      </c>
      <c r="J628" s="712">
        <f t="shared" si="162"/>
        <v>317.89081651448896</v>
      </c>
      <c r="K628" s="712">
        <f t="shared" si="163"/>
        <v>317.35485486254316</v>
      </c>
      <c r="L628" s="712">
        <f t="shared" si="164"/>
        <v>317.17437804580527</v>
      </c>
      <c r="N628" s="582">
        <v>554</v>
      </c>
      <c r="O628" s="712">
        <f t="shared" si="165"/>
        <v>8.0630634631433686</v>
      </c>
      <c r="P628" s="712">
        <f t="shared" si="166"/>
        <v>1254.0663516440131</v>
      </c>
      <c r="Q628" s="712">
        <f t="shared" si="167"/>
        <v>1241.2724985494194</v>
      </c>
      <c r="R628" s="712">
        <f t="shared" si="168"/>
        <v>1232.0045234392653</v>
      </c>
      <c r="S628" s="712">
        <f t="shared" si="169"/>
        <v>1226.3448605170984</v>
      </c>
      <c r="T628" s="712">
        <f t="shared" si="170"/>
        <v>1224.3430092183871</v>
      </c>
    </row>
    <row r="629" spans="2:20">
      <c r="B629" s="582">
        <v>555</v>
      </c>
      <c r="C629" s="712">
        <f t="shared" si="155"/>
        <v>8.077617729322327</v>
      </c>
      <c r="D629" s="712">
        <f t="shared" si="156"/>
        <v>1558.3096434228128</v>
      </c>
      <c r="E629" s="712">
        <f t="shared" si="157"/>
        <v>1101.43171492955</v>
      </c>
      <c r="F629" s="712">
        <f t="shared" si="158"/>
        <v>736.99841455865555</v>
      </c>
      <c r="G629" s="712">
        <f t="shared" si="159"/>
        <v>487.96550233116938</v>
      </c>
      <c r="H629" s="719">
        <f t="shared" si="160"/>
        <v>320.13772670570512</v>
      </c>
      <c r="I629" s="712">
        <f t="shared" si="161"/>
        <v>318.87430561006738</v>
      </c>
      <c r="J629" s="712">
        <f t="shared" si="162"/>
        <v>317.97736792543583</v>
      </c>
      <c r="K629" s="712">
        <f t="shared" si="163"/>
        <v>317.4404591382505</v>
      </c>
      <c r="L629" s="712">
        <f t="shared" si="164"/>
        <v>317.25965547494445</v>
      </c>
      <c r="N629" s="582">
        <v>555</v>
      </c>
      <c r="O629" s="712">
        <f t="shared" si="165"/>
        <v>8.077617729322327</v>
      </c>
      <c r="P629" s="712">
        <f t="shared" si="166"/>
        <v>1254.8878172451564</v>
      </c>
      <c r="Q629" s="712">
        <f t="shared" si="167"/>
        <v>1242.1215649544988</v>
      </c>
      <c r="R629" s="712">
        <f t="shared" si="168"/>
        <v>1232.8734408185337</v>
      </c>
      <c r="S629" s="712">
        <f t="shared" si="169"/>
        <v>1227.2256978515984</v>
      </c>
      <c r="T629" s="712">
        <f t="shared" si="170"/>
        <v>1225.2277266901056</v>
      </c>
    </row>
    <row r="630" spans="2:20">
      <c r="B630" s="582">
        <v>556</v>
      </c>
      <c r="C630" s="712">
        <f t="shared" si="155"/>
        <v>8.0921719955012854</v>
      </c>
      <c r="D630" s="712">
        <f t="shared" si="156"/>
        <v>1558.3707945226722</v>
      </c>
      <c r="E630" s="712">
        <f t="shared" si="157"/>
        <v>1101.8486359597209</v>
      </c>
      <c r="F630" s="712">
        <f t="shared" si="158"/>
        <v>737.51886501298759</v>
      </c>
      <c r="G630" s="712">
        <f t="shared" si="159"/>
        <v>488.33173377040947</v>
      </c>
      <c r="H630" s="719">
        <f t="shared" si="160"/>
        <v>320.22812767294107</v>
      </c>
      <c r="I630" s="712">
        <f t="shared" si="161"/>
        <v>318.9625584519631</v>
      </c>
      <c r="J630" s="712">
        <f t="shared" si="162"/>
        <v>318.06406645641971</v>
      </c>
      <c r="K630" s="712">
        <f t="shared" si="163"/>
        <v>317.52621278562481</v>
      </c>
      <c r="L630" s="712">
        <f t="shared" si="164"/>
        <v>317.34508300918549</v>
      </c>
      <c r="N630" s="582">
        <v>556</v>
      </c>
      <c r="O630" s="712">
        <f t="shared" si="165"/>
        <v>8.0921719955012854</v>
      </c>
      <c r="P630" s="712">
        <f t="shared" si="166"/>
        <v>1255.7074772765714</v>
      </c>
      <c r="Q630" s="712">
        <f t="shared" si="167"/>
        <v>1242.9687651236757</v>
      </c>
      <c r="R630" s="712">
        <f t="shared" si="168"/>
        <v>1233.7404483297396</v>
      </c>
      <c r="S630" s="712">
        <f t="shared" si="169"/>
        <v>1228.1045991181436</v>
      </c>
      <c r="T630" s="712">
        <f t="shared" si="170"/>
        <v>1226.1104995653827</v>
      </c>
    </row>
    <row r="631" spans="2:20">
      <c r="B631" s="582">
        <v>557</v>
      </c>
      <c r="C631" s="712">
        <f t="shared" si="155"/>
        <v>8.1067262616802456</v>
      </c>
      <c r="D631" s="712">
        <f t="shared" si="156"/>
        <v>1558.4317758296536</v>
      </c>
      <c r="E631" s="712">
        <f t="shared" si="157"/>
        <v>1102.2644193967853</v>
      </c>
      <c r="F631" s="712">
        <f t="shared" si="158"/>
        <v>738.03815303368765</v>
      </c>
      <c r="G631" s="712">
        <f t="shared" si="159"/>
        <v>488.69741674756006</v>
      </c>
      <c r="H631" s="719">
        <f t="shared" si="160"/>
        <v>320.31866637982392</v>
      </c>
      <c r="I631" s="712">
        <f t="shared" si="161"/>
        <v>319.05095429026551</v>
      </c>
      <c r="J631" s="712">
        <f t="shared" si="162"/>
        <v>318.15091174354518</v>
      </c>
      <c r="K631" s="712">
        <f t="shared" si="163"/>
        <v>317.61211543906973</v>
      </c>
      <c r="L631" s="712">
        <f t="shared" si="164"/>
        <v>317.43066028242333</v>
      </c>
      <c r="N631" s="582">
        <v>557</v>
      </c>
      <c r="O631" s="712">
        <f t="shared" si="165"/>
        <v>8.1067262616802456</v>
      </c>
      <c r="P631" s="712">
        <f t="shared" si="166"/>
        <v>1256.5253357068755</v>
      </c>
      <c r="Q631" s="712">
        <f t="shared" si="167"/>
        <v>1243.8141031589093</v>
      </c>
      <c r="R631" s="712">
        <f t="shared" si="168"/>
        <v>1234.6055501707458</v>
      </c>
      <c r="S631" s="712">
        <f t="shared" si="169"/>
        <v>1228.981568572184</v>
      </c>
      <c r="T631" s="712">
        <f t="shared" si="170"/>
        <v>1226.991332118414</v>
      </c>
    </row>
    <row r="632" spans="2:20">
      <c r="B632" s="582">
        <v>558</v>
      </c>
      <c r="C632" s="712">
        <f t="shared" si="155"/>
        <v>8.121280527859204</v>
      </c>
      <c r="D632" s="712">
        <f t="shared" si="156"/>
        <v>1558.4925879959183</v>
      </c>
      <c r="E632" s="712">
        <f t="shared" si="157"/>
        <v>1102.6790694934482</v>
      </c>
      <c r="F632" s="712">
        <f t="shared" si="158"/>
        <v>738.55628150176904</v>
      </c>
      <c r="G632" s="712">
        <f t="shared" si="159"/>
        <v>489.0625515883761</v>
      </c>
      <c r="H632" s="719">
        <f t="shared" si="160"/>
        <v>320.40934247048949</v>
      </c>
      <c r="I632" s="712">
        <f t="shared" si="161"/>
        <v>319.13949276447602</v>
      </c>
      <c r="J632" s="712">
        <f t="shared" si="162"/>
        <v>318.23790342323599</v>
      </c>
      <c r="K632" s="712">
        <f t="shared" si="163"/>
        <v>317.69816673327597</v>
      </c>
      <c r="L632" s="712">
        <f t="shared" si="164"/>
        <v>317.51638692882926</v>
      </c>
      <c r="N632" s="582">
        <v>558</v>
      </c>
      <c r="O632" s="712">
        <f t="shared" si="165"/>
        <v>8.121280527859204</v>
      </c>
      <c r="P632" s="712">
        <f t="shared" si="166"/>
        <v>1257.3413964959618</v>
      </c>
      <c r="Q632" s="712">
        <f t="shared" si="167"/>
        <v>1244.6575831531441</v>
      </c>
      <c r="R632" s="712">
        <f t="shared" si="168"/>
        <v>1235.4687505301888</v>
      </c>
      <c r="S632" s="712">
        <f t="shared" si="169"/>
        <v>1229.8566104598158</v>
      </c>
      <c r="T632" s="712">
        <f t="shared" si="170"/>
        <v>1227.8702286140001</v>
      </c>
    </row>
    <row r="633" spans="2:20">
      <c r="B633" s="582">
        <v>559</v>
      </c>
      <c r="C633" s="712">
        <f t="shared" si="155"/>
        <v>8.1358347940381641</v>
      </c>
      <c r="D633" s="712">
        <f t="shared" si="156"/>
        <v>1558.5532316700699</v>
      </c>
      <c r="E633" s="712">
        <f t="shared" si="157"/>
        <v>1103.0925904799901</v>
      </c>
      <c r="F633" s="712">
        <f t="shared" si="158"/>
        <v>739.07325329290688</v>
      </c>
      <c r="G633" s="712">
        <f t="shared" si="159"/>
        <v>489.42713862706245</v>
      </c>
      <c r="H633" s="719">
        <f t="shared" si="160"/>
        <v>320.50015558951577</v>
      </c>
      <c r="I633" s="712">
        <f t="shared" si="161"/>
        <v>319.22817351447117</v>
      </c>
      <c r="J633" s="712">
        <f t="shared" si="162"/>
        <v>318.32504113223973</v>
      </c>
      <c r="K633" s="712">
        <f t="shared" si="163"/>
        <v>317.78436630322636</v>
      </c>
      <c r="L633" s="712">
        <f t="shared" si="164"/>
        <v>317.60226258285621</v>
      </c>
      <c r="N633" s="582">
        <v>559</v>
      </c>
      <c r="O633" s="712">
        <f t="shared" si="165"/>
        <v>8.1358347940381641</v>
      </c>
      <c r="P633" s="712">
        <f t="shared" si="166"/>
        <v>1258.1556635950205</v>
      </c>
      <c r="Q633" s="712">
        <f t="shared" si="167"/>
        <v>1245.4992091903275</v>
      </c>
      <c r="R633" s="712">
        <f t="shared" si="168"/>
        <v>1236.3300535874976</v>
      </c>
      <c r="S633" s="712">
        <f t="shared" si="169"/>
        <v>1230.729729017803</v>
      </c>
      <c r="T633" s="712">
        <f t="shared" si="170"/>
        <v>1228.7471933075676</v>
      </c>
    </row>
    <row r="634" spans="2:20">
      <c r="B634" s="582">
        <v>560</v>
      </c>
      <c r="C634" s="712">
        <f t="shared" si="155"/>
        <v>8.1503890602171225</v>
      </c>
      <c r="D634" s="712">
        <f t="shared" si="156"/>
        <v>1558.6137074971809</v>
      </c>
      <c r="E634" s="712">
        <f t="shared" si="157"/>
        <v>1103.5049865644291</v>
      </c>
      <c r="F634" s="712">
        <f t="shared" si="158"/>
        <v>739.58907127742373</v>
      </c>
      <c r="G634" s="712">
        <f t="shared" si="159"/>
        <v>489.7911782061758</v>
      </c>
      <c r="H634" s="719">
        <f t="shared" si="160"/>
        <v>320.5911053819263</v>
      </c>
      <c r="I634" s="712">
        <f t="shared" si="161"/>
        <v>319.31699618050607</v>
      </c>
      <c r="J634" s="712">
        <f t="shared" si="162"/>
        <v>318.41232450763243</v>
      </c>
      <c r="K634" s="712">
        <f t="shared" si="163"/>
        <v>317.87071378420126</v>
      </c>
      <c r="L634" s="712">
        <f t="shared" si="164"/>
        <v>317.68828687924355</v>
      </c>
      <c r="N634" s="582">
        <v>560</v>
      </c>
      <c r="O634" s="712">
        <f t="shared" si="165"/>
        <v>8.1503890602171225</v>
      </c>
      <c r="P634" s="712">
        <f t="shared" si="166"/>
        <v>1258.968140946557</v>
      </c>
      <c r="Q634" s="712">
        <f t="shared" si="167"/>
        <v>1246.338985345431</v>
      </c>
      <c r="R634" s="712">
        <f t="shared" si="168"/>
        <v>1237.1894635129156</v>
      </c>
      <c r="S634" s="712">
        <f t="shared" si="169"/>
        <v>1231.6009284735965</v>
      </c>
      <c r="T634" s="712">
        <f t="shared" si="170"/>
        <v>1229.6222304451903</v>
      </c>
    </row>
    <row r="635" spans="2:20">
      <c r="B635" s="582">
        <v>561</v>
      </c>
      <c r="C635" s="712">
        <f t="shared" si="155"/>
        <v>8.1649433263960827</v>
      </c>
      <c r="D635" s="712">
        <f t="shared" si="156"/>
        <v>1558.6740161188193</v>
      </c>
      <c r="E635" s="712">
        <f t="shared" si="157"/>
        <v>1103.9162619326814</v>
      </c>
      <c r="F635" s="712">
        <f t="shared" si="158"/>
        <v>740.10373832027506</v>
      </c>
      <c r="G635" s="712">
        <f t="shared" si="159"/>
        <v>490.15467067652691</v>
      </c>
      <c r="H635" s="719">
        <f t="shared" si="160"/>
        <v>320.6821914931935</v>
      </c>
      <c r="I635" s="712">
        <f t="shared" si="161"/>
        <v>319.4059604032185</v>
      </c>
      <c r="J635" s="712">
        <f t="shared" si="162"/>
        <v>318.49975318682334</v>
      </c>
      <c r="K635" s="712">
        <f t="shared" si="163"/>
        <v>317.957208811783</v>
      </c>
      <c r="L635" s="712">
        <f t="shared" si="164"/>
        <v>317.77445945302253</v>
      </c>
      <c r="N635" s="582">
        <v>561</v>
      </c>
      <c r="O635" s="712">
        <f t="shared" si="165"/>
        <v>8.1649433263960827</v>
      </c>
      <c r="P635" s="712">
        <f t="shared" si="166"/>
        <v>1259.7788324844105</v>
      </c>
      <c r="Q635" s="712">
        <f t="shared" si="167"/>
        <v>1247.1769156844689</v>
      </c>
      <c r="R635" s="712">
        <f t="shared" si="168"/>
        <v>1238.0469844675199</v>
      </c>
      <c r="S635" s="712">
        <f t="shared" si="169"/>
        <v>1232.4702130453556</v>
      </c>
      <c r="T635" s="712">
        <f t="shared" si="170"/>
        <v>1230.4953442636088</v>
      </c>
    </row>
    <row r="636" spans="2:20">
      <c r="B636" s="582">
        <v>562</v>
      </c>
      <c r="C636" s="712">
        <f t="shared" si="155"/>
        <v>8.1794975925750411</v>
      </c>
      <c r="D636" s="712">
        <f t="shared" si="156"/>
        <v>1558.7341581730734</v>
      </c>
      <c r="E636" s="712">
        <f t="shared" si="157"/>
        <v>1104.3264207487214</v>
      </c>
      <c r="F636" s="712">
        <f t="shared" si="158"/>
        <v>740.61725728103511</v>
      </c>
      <c r="G636" s="712">
        <f t="shared" si="159"/>
        <v>490.51761639708434</v>
      </c>
      <c r="H636" s="719">
        <f t="shared" si="160"/>
        <v>320.77341356924143</v>
      </c>
      <c r="I636" s="712">
        <f t="shared" si="161"/>
        <v>319.49506582363307</v>
      </c>
      <c r="J636" s="712">
        <f t="shared" si="162"/>
        <v>318.58732680755918</v>
      </c>
      <c r="K636" s="712">
        <f t="shared" si="163"/>
        <v>318.04385102186131</v>
      </c>
      <c r="L636" s="712">
        <f t="shared" si="164"/>
        <v>317.86077993952108</v>
      </c>
      <c r="N636" s="582">
        <v>562</v>
      </c>
      <c r="O636" s="712">
        <f t="shared" si="165"/>
        <v>8.1794975925750411</v>
      </c>
      <c r="P636" s="712">
        <f t="shared" si="166"/>
        <v>1260.5877421337746</v>
      </c>
      <c r="Q636" s="712">
        <f t="shared" si="167"/>
        <v>1248.0130042645187</v>
      </c>
      <c r="R636" s="712">
        <f t="shared" si="168"/>
        <v>1238.9026206032413</v>
      </c>
      <c r="S636" s="712">
        <f t="shared" si="169"/>
        <v>1233.3375869419688</v>
      </c>
      <c r="T636" s="712">
        <f t="shared" si="170"/>
        <v>1231.3665389902508</v>
      </c>
    </row>
    <row r="637" spans="2:20">
      <c r="B637" s="582">
        <v>563</v>
      </c>
      <c r="C637" s="712">
        <f t="shared" si="155"/>
        <v>8.1940518587539994</v>
      </c>
      <c r="D637" s="712">
        <f t="shared" si="156"/>
        <v>1558.794134294578</v>
      </c>
      <c r="E637" s="712">
        <f t="shared" si="157"/>
        <v>1104.7354671547382</v>
      </c>
      <c r="F637" s="712">
        <f t="shared" si="158"/>
        <v>741.12963101388311</v>
      </c>
      <c r="G637" s="712">
        <f t="shared" si="159"/>
        <v>490.88001573487844</v>
      </c>
      <c r="H637" s="719">
        <f t="shared" si="160"/>
        <v>320.8647712564491</v>
      </c>
      <c r="I637" s="712">
        <f t="shared" si="161"/>
        <v>319.58431208316495</v>
      </c>
      <c r="J637" s="712">
        <f t="shared" si="162"/>
        <v>318.67504500792887</v>
      </c>
      <c r="K637" s="712">
        <f t="shared" si="163"/>
        <v>318.13064005063774</v>
      </c>
      <c r="L637" s="712">
        <f t="shared" si="164"/>
        <v>317.94724797436908</v>
      </c>
      <c r="N637" s="582">
        <v>563</v>
      </c>
      <c r="O637" s="712">
        <f t="shared" si="165"/>
        <v>8.1940518587539994</v>
      </c>
      <c r="P637" s="712">
        <f t="shared" si="166"/>
        <v>1261.3948738112142</v>
      </c>
      <c r="Q637" s="712">
        <f t="shared" si="167"/>
        <v>1248.8472551337409</v>
      </c>
      <c r="R637" s="712">
        <f t="shared" si="168"/>
        <v>1239.756376062885</v>
      </c>
      <c r="S637" s="712">
        <f t="shared" si="169"/>
        <v>1234.2030543630724</v>
      </c>
      <c r="T637" s="712">
        <f t="shared" si="170"/>
        <v>1232.2358188432534</v>
      </c>
    </row>
    <row r="638" spans="2:20">
      <c r="B638" s="582">
        <v>564</v>
      </c>
      <c r="C638" s="712">
        <f t="shared" si="155"/>
        <v>8.2086061249329596</v>
      </c>
      <c r="D638" s="712">
        <f t="shared" si="156"/>
        <v>1558.8539451145409</v>
      </c>
      <c r="E638" s="712">
        <f t="shared" si="157"/>
        <v>1105.1434052712941</v>
      </c>
      <c r="F638" s="712">
        <f t="shared" si="158"/>
        <v>741.64086236759044</v>
      </c>
      <c r="G638" s="712">
        <f t="shared" si="159"/>
        <v>491.24186906490633</v>
      </c>
      <c r="H638" s="719">
        <f t="shared" si="160"/>
        <v>320.95626420165365</v>
      </c>
      <c r="I638" s="712">
        <f t="shared" si="161"/>
        <v>319.67369882362351</v>
      </c>
      <c r="J638" s="712">
        <f t="shared" si="162"/>
        <v>318.76290742636775</v>
      </c>
      <c r="K638" s="712">
        <f t="shared" si="163"/>
        <v>318.21757553463061</v>
      </c>
      <c r="L638" s="712">
        <f t="shared" si="164"/>
        <v>318.03386319350284</v>
      </c>
      <c r="N638" s="582">
        <v>564</v>
      </c>
      <c r="O638" s="712">
        <f t="shared" si="165"/>
        <v>8.2086061249329596</v>
      </c>
      <c r="P638" s="712">
        <f t="shared" si="166"/>
        <v>1262.200231424687</v>
      </c>
      <c r="Q638" s="712">
        <f t="shared" si="167"/>
        <v>1249.6796723313976</v>
      </c>
      <c r="R638" s="712">
        <f t="shared" si="168"/>
        <v>1240.6082549801504</v>
      </c>
      <c r="S638" s="712">
        <f t="shared" si="169"/>
        <v>1235.0666194990727</v>
      </c>
      <c r="T638" s="712">
        <f t="shared" si="170"/>
        <v>1233.1031880314815</v>
      </c>
    </row>
    <row r="639" spans="2:20">
      <c r="B639" s="582">
        <v>565</v>
      </c>
      <c r="C639" s="712">
        <f t="shared" si="155"/>
        <v>8.223160391111918</v>
      </c>
      <c r="D639" s="712">
        <f t="shared" si="156"/>
        <v>1558.9135912607665</v>
      </c>
      <c r="E639" s="712">
        <f t="shared" si="157"/>
        <v>1105.5502391974783</v>
      </c>
      <c r="F639" s="712">
        <f t="shared" si="158"/>
        <v>742.15095418550766</v>
      </c>
      <c r="G639" s="712">
        <f t="shared" si="159"/>
        <v>491.60317677003786</v>
      </c>
      <c r="H639" s="719">
        <f t="shared" si="160"/>
        <v>321.04789205215292</v>
      </c>
      <c r="I639" s="712">
        <f t="shared" si="161"/>
        <v>319.76322568721645</v>
      </c>
      <c r="J639" s="712">
        <f t="shared" si="162"/>
        <v>318.85091370166208</v>
      </c>
      <c r="K639" s="712">
        <f t="shared" si="163"/>
        <v>318.30465711067984</v>
      </c>
      <c r="L639" s="712">
        <f t="shared" si="164"/>
        <v>318.12062523317024</v>
      </c>
      <c r="N639" s="582">
        <v>565</v>
      </c>
      <c r="O639" s="712">
        <f t="shared" si="165"/>
        <v>8.223160391111918</v>
      </c>
      <c r="P639" s="712">
        <f t="shared" si="166"/>
        <v>1263.00381887356</v>
      </c>
      <c r="Q639" s="712">
        <f t="shared" si="167"/>
        <v>1250.510259887873</v>
      </c>
      <c r="R639" s="712">
        <f t="shared" si="168"/>
        <v>1241.4582614796509</v>
      </c>
      <c r="S639" s="712">
        <f t="shared" si="169"/>
        <v>1235.9282865311652</v>
      </c>
      <c r="T639" s="712">
        <f t="shared" si="170"/>
        <v>1233.9686507545491</v>
      </c>
    </row>
    <row r="640" spans="2:20">
      <c r="B640" s="582">
        <v>566</v>
      </c>
      <c r="C640" s="712">
        <f t="shared" si="155"/>
        <v>8.2377146572908782</v>
      </c>
      <c r="D640" s="712">
        <f t="shared" si="156"/>
        <v>1558.9730733576812</v>
      </c>
      <c r="E640" s="712">
        <f t="shared" si="157"/>
        <v>1105.9559730110616</v>
      </c>
      <c r="F640" s="712">
        <f t="shared" si="158"/>
        <v>742.65990930555176</v>
      </c>
      <c r="G640" s="712">
        <f t="shared" si="159"/>
        <v>491.96393924092206</v>
      </c>
      <c r="H640" s="719">
        <f t="shared" si="160"/>
        <v>321.13965445570864</v>
      </c>
      <c r="I640" s="712">
        <f t="shared" si="161"/>
        <v>319.85289231655327</v>
      </c>
      <c r="J640" s="712">
        <f t="shared" si="162"/>
        <v>318.93906347295336</v>
      </c>
      <c r="K640" s="712">
        <f t="shared" si="163"/>
        <v>318.39188441595149</v>
      </c>
      <c r="L640" s="712">
        <f t="shared" si="164"/>
        <v>318.20753372993556</v>
      </c>
      <c r="N640" s="582">
        <v>566</v>
      </c>
      <c r="O640" s="712">
        <f t="shared" si="165"/>
        <v>8.2377146572908782</v>
      </c>
      <c r="P640" s="712">
        <f t="shared" si="166"/>
        <v>1263.8056400486303</v>
      </c>
      <c r="Q640" s="712">
        <f t="shared" si="167"/>
        <v>1251.3390218246918</v>
      </c>
      <c r="R640" s="712">
        <f t="shared" si="168"/>
        <v>1242.3063996769345</v>
      </c>
      <c r="S640" s="712">
        <f t="shared" si="169"/>
        <v>1236.7880596313555</v>
      </c>
      <c r="T640" s="712">
        <f t="shared" si="170"/>
        <v>1234.8322112028397</v>
      </c>
    </row>
    <row r="641" spans="2:20">
      <c r="B641" s="582">
        <v>567</v>
      </c>
      <c r="C641" s="712">
        <f t="shared" si="155"/>
        <v>8.2522689234698365</v>
      </c>
      <c r="D641" s="712">
        <f t="shared" si="156"/>
        <v>1559.0323920263595</v>
      </c>
      <c r="E641" s="712">
        <f t="shared" si="157"/>
        <v>1106.3606107686485</v>
      </c>
      <c r="F641" s="712">
        <f t="shared" si="158"/>
        <v>743.1677305601944</v>
      </c>
      <c r="G641" s="712">
        <f t="shared" si="159"/>
        <v>492.32415687589469</v>
      </c>
      <c r="H641" s="719">
        <f t="shared" si="160"/>
        <v>321.23155106054935</v>
      </c>
      <c r="I641" s="712">
        <f t="shared" si="161"/>
        <v>319.94269835464905</v>
      </c>
      <c r="J641" s="712">
        <f t="shared" si="162"/>
        <v>319.02735637974251</v>
      </c>
      <c r="K641" s="712">
        <f t="shared" si="163"/>
        <v>318.47925708794224</v>
      </c>
      <c r="L641" s="712">
        <f t="shared" si="164"/>
        <v>318.29458832068394</v>
      </c>
      <c r="N641" s="582">
        <v>567</v>
      </c>
      <c r="O641" s="712">
        <f t="shared" si="165"/>
        <v>8.2522689234698365</v>
      </c>
      <c r="P641" s="712">
        <f t="shared" si="166"/>
        <v>1264.605698832142</v>
      </c>
      <c r="Q641" s="712">
        <f t="shared" si="167"/>
        <v>1252.1659621545409</v>
      </c>
      <c r="R641" s="712">
        <f t="shared" si="168"/>
        <v>1243.1526736785024</v>
      </c>
      <c r="S641" s="712">
        <f t="shared" si="169"/>
        <v>1237.6459429624788</v>
      </c>
      <c r="T641" s="712">
        <f t="shared" si="170"/>
        <v>1235.6938735575261</v>
      </c>
    </row>
    <row r="642" spans="2:20">
      <c r="B642" s="582">
        <v>568</v>
      </c>
      <c r="C642" s="712">
        <f t="shared" si="155"/>
        <v>8.2668231896487967</v>
      </c>
      <c r="D642" s="712">
        <f t="shared" si="156"/>
        <v>1559.091547884547</v>
      </c>
      <c r="E642" s="712">
        <f t="shared" si="157"/>
        <v>1106.7641565058289</v>
      </c>
      <c r="F642" s="712">
        <f t="shared" si="158"/>
        <v>743.67442077645023</v>
      </c>
      <c r="G642" s="712">
        <f t="shared" si="159"/>
        <v>492.68383008088637</v>
      </c>
      <c r="H642" s="719">
        <f t="shared" si="160"/>
        <v>321.32358151537323</v>
      </c>
      <c r="I642" s="712">
        <f t="shared" si="161"/>
        <v>320.03264344492817</v>
      </c>
      <c r="J642" s="712">
        <f t="shared" si="162"/>
        <v>319.11579206189401</v>
      </c>
      <c r="K642" s="712">
        <f t="shared" si="163"/>
        <v>318.56677476448431</v>
      </c>
      <c r="L642" s="712">
        <f t="shared" si="164"/>
        <v>318.38178864262625</v>
      </c>
      <c r="N642" s="582">
        <v>568</v>
      </c>
      <c r="O642" s="712">
        <f t="shared" si="165"/>
        <v>8.2668231896487967</v>
      </c>
      <c r="P642" s="712">
        <f t="shared" si="166"/>
        <v>1265.4039990978072</v>
      </c>
      <c r="Q642" s="712">
        <f t="shared" si="167"/>
        <v>1252.9910848812863</v>
      </c>
      <c r="R642" s="712">
        <f t="shared" si="168"/>
        <v>1243.9970875818306</v>
      </c>
      <c r="S642" s="712">
        <f t="shared" si="169"/>
        <v>1238.5019406782212</v>
      </c>
      <c r="T642" s="712">
        <f t="shared" si="170"/>
        <v>1236.5536419905909</v>
      </c>
    </row>
    <row r="643" spans="2:20">
      <c r="B643" s="582">
        <v>569</v>
      </c>
      <c r="C643" s="712">
        <f t="shared" si="155"/>
        <v>8.2813774558277551</v>
      </c>
      <c r="D643" s="712">
        <f t="shared" si="156"/>
        <v>1559.1505415466856</v>
      </c>
      <c r="E643" s="712">
        <f t="shared" si="157"/>
        <v>1107.1666142373272</v>
      </c>
      <c r="F643" s="712">
        <f t="shared" si="158"/>
        <v>744.1799827758656</v>
      </c>
      <c r="G643" s="712">
        <f t="shared" si="159"/>
        <v>493.04295926933156</v>
      </c>
      <c r="H643" s="719">
        <f t="shared" si="160"/>
        <v>321.41574546935072</v>
      </c>
      <c r="I643" s="712">
        <f t="shared" si="161"/>
        <v>320.1227272312276</v>
      </c>
      <c r="J643" s="712">
        <f t="shared" si="162"/>
        <v>319.20437015964023</v>
      </c>
      <c r="K643" s="712">
        <f t="shared" si="163"/>
        <v>318.6544370837496</v>
      </c>
      <c r="L643" s="712">
        <f t="shared" si="164"/>
        <v>318.4691343333036</v>
      </c>
      <c r="N643" s="582">
        <v>569</v>
      </c>
      <c r="O643" s="712">
        <f t="shared" si="165"/>
        <v>8.2813774558277551</v>
      </c>
      <c r="P643" s="712">
        <f t="shared" si="166"/>
        <v>1266.2005447108231</v>
      </c>
      <c r="Q643" s="712">
        <f t="shared" si="167"/>
        <v>1253.8143939999936</v>
      </c>
      <c r="R643" s="712">
        <f t="shared" si="168"/>
        <v>1244.8396454753888</v>
      </c>
      <c r="S643" s="712">
        <f t="shared" si="169"/>
        <v>1239.3560569231379</v>
      </c>
      <c r="T643" s="712">
        <f t="shared" si="170"/>
        <v>1237.4115206648476</v>
      </c>
    </row>
    <row r="644" spans="2:20">
      <c r="B644" s="582">
        <v>570</v>
      </c>
      <c r="C644" s="712">
        <f t="shared" si="155"/>
        <v>8.2959317220067135</v>
      </c>
      <c r="D644" s="712">
        <f t="shared" si="156"/>
        <v>1559.2093736239376</v>
      </c>
      <c r="E644" s="712">
        <f t="shared" si="157"/>
        <v>1107.5679879571519</v>
      </c>
      <c r="F644" s="712">
        <f t="shared" si="158"/>
        <v>744.68441937450746</v>
      </c>
      <c r="G644" s="712">
        <f t="shared" si="159"/>
        <v>493.40154486207848</v>
      </c>
      <c r="H644" s="719">
        <f t="shared" si="160"/>
        <v>321.50804257212758</v>
      </c>
      <c r="I644" s="712">
        <f t="shared" si="161"/>
        <v>320.21294935780071</v>
      </c>
      <c r="J644" s="712">
        <f t="shared" si="162"/>
        <v>319.29309031358537</v>
      </c>
      <c r="K644" s="712">
        <f t="shared" si="163"/>
        <v>318.74224368425439</v>
      </c>
      <c r="L644" s="712">
        <f t="shared" si="164"/>
        <v>318.55662503059216</v>
      </c>
      <c r="N644" s="582">
        <v>570</v>
      </c>
      <c r="O644" s="712">
        <f t="shared" si="165"/>
        <v>8.2959317220067135</v>
      </c>
      <c r="P644" s="712">
        <f t="shared" si="166"/>
        <v>1266.9953395278915</v>
      </c>
      <c r="Q644" s="712">
        <f t="shared" si="167"/>
        <v>1254.6358934969476</v>
      </c>
      <c r="R644" s="712">
        <f t="shared" si="168"/>
        <v>1245.6803514386597</v>
      </c>
      <c r="S644" s="712">
        <f t="shared" si="169"/>
        <v>1240.2082958326755</v>
      </c>
      <c r="T644" s="712">
        <f t="shared" si="170"/>
        <v>1238.2675137339584</v>
      </c>
    </row>
    <row r="645" spans="2:20">
      <c r="B645" s="582">
        <v>571</v>
      </c>
      <c r="C645" s="712">
        <f t="shared" si="155"/>
        <v>8.3104859881856736</v>
      </c>
      <c r="D645" s="712">
        <f t="shared" si="156"/>
        <v>1559.2680447242089</v>
      </c>
      <c r="E645" s="712">
        <f t="shared" si="157"/>
        <v>1107.9682816387431</v>
      </c>
      <c r="F645" s="712">
        <f t="shared" si="158"/>
        <v>745.18773338295296</v>
      </c>
      <c r="G645" s="712">
        <f t="shared" si="159"/>
        <v>493.75958728729961</v>
      </c>
      <c r="H645" s="719">
        <f t="shared" si="160"/>
        <v>321.60047247382749</v>
      </c>
      <c r="I645" s="712">
        <f t="shared" si="161"/>
        <v>320.30330946932065</v>
      </c>
      <c r="J645" s="712">
        <f t="shared" si="162"/>
        <v>319.38195216470962</v>
      </c>
      <c r="K645" s="712">
        <f t="shared" si="163"/>
        <v>318.83019420486346</v>
      </c>
      <c r="L645" s="712">
        <f t="shared" si="164"/>
        <v>318.64426037270732</v>
      </c>
      <c r="N645" s="582">
        <v>571</v>
      </c>
      <c r="O645" s="712">
        <f t="shared" si="165"/>
        <v>8.3104859881856736</v>
      </c>
      <c r="P645" s="712">
        <f t="shared" si="166"/>
        <v>1267.7883873972366</v>
      </c>
      <c r="Q645" s="712">
        <f t="shared" si="167"/>
        <v>1255.4555873496713</v>
      </c>
      <c r="R645" s="712">
        <f t="shared" si="168"/>
        <v>1246.5192095421603</v>
      </c>
      <c r="S645" s="712">
        <f t="shared" si="169"/>
        <v>1241.0586615331904</v>
      </c>
      <c r="T645" s="712">
        <f t="shared" si="170"/>
        <v>1239.121625342457</v>
      </c>
    </row>
    <row r="646" spans="2:20">
      <c r="B646" s="582">
        <v>572</v>
      </c>
      <c r="C646" s="712">
        <f t="shared" si="155"/>
        <v>8.325040254364632</v>
      </c>
      <c r="D646" s="712">
        <f t="shared" si="156"/>
        <v>1559.326555452174</v>
      </c>
      <c r="E646" s="712">
        <f t="shared" si="157"/>
        <v>1108.3674992351168</v>
      </c>
      <c r="F646" s="712">
        <f t="shared" si="158"/>
        <v>745.68992760627907</v>
      </c>
      <c r="G646" s="712">
        <f t="shared" si="159"/>
        <v>494.11708698040292</v>
      </c>
      <c r="H646" s="719">
        <f t="shared" si="160"/>
        <v>321.69303482505472</v>
      </c>
      <c r="I646" s="712">
        <f t="shared" si="161"/>
        <v>320.39380721088378</v>
      </c>
      <c r="J646" s="712">
        <f t="shared" si="162"/>
        <v>319.47095535437307</v>
      </c>
      <c r="K646" s="712">
        <f t="shared" si="163"/>
        <v>318.91828828479476</v>
      </c>
      <c r="L646" s="712">
        <f t="shared" si="164"/>
        <v>318.73203999820834</v>
      </c>
      <c r="N646" s="582">
        <v>572</v>
      </c>
      <c r="O646" s="712">
        <f t="shared" si="165"/>
        <v>8.325040254364632</v>
      </c>
      <c r="P646" s="712">
        <f t="shared" si="166"/>
        <v>1268.579692158625</v>
      </c>
      <c r="Q646" s="712">
        <f t="shared" si="167"/>
        <v>1256.273479526945</v>
      </c>
      <c r="R646" s="712">
        <f t="shared" si="168"/>
        <v>1247.3562238474597</v>
      </c>
      <c r="S646" s="712">
        <f t="shared" si="169"/>
        <v>1241.9071581419694</v>
      </c>
      <c r="T646" s="712">
        <f t="shared" si="170"/>
        <v>1239.9738596257673</v>
      </c>
    </row>
    <row r="647" spans="2:20">
      <c r="B647" s="582">
        <v>573</v>
      </c>
      <c r="C647" s="712">
        <f t="shared" si="155"/>
        <v>8.3395945205435922</v>
      </c>
      <c r="D647" s="712">
        <f t="shared" si="156"/>
        <v>1559.3849064092985</v>
      </c>
      <c r="E647" s="712">
        <f t="shared" si="157"/>
        <v>1108.7656446790124</v>
      </c>
      <c r="F647" s="712">
        <f t="shared" si="158"/>
        <v>746.19100484405305</v>
      </c>
      <c r="G647" s="712">
        <f t="shared" si="159"/>
        <v>494.47404438394409</v>
      </c>
      <c r="H647" s="719">
        <f t="shared" si="160"/>
        <v>321.7857292768968</v>
      </c>
      <c r="I647" s="712">
        <f t="shared" si="161"/>
        <v>320.48444222801311</v>
      </c>
      <c r="J647" s="712">
        <f t="shared" si="162"/>
        <v>319.5600995243197</v>
      </c>
      <c r="K647" s="712">
        <f t="shared" si="163"/>
        <v>319.00652556362331</v>
      </c>
      <c r="L647" s="712">
        <f t="shared" si="164"/>
        <v>318.81996354600255</v>
      </c>
      <c r="N647" s="582">
        <v>573</v>
      </c>
      <c r="O647" s="712">
        <f t="shared" si="165"/>
        <v>8.3395945205435922</v>
      </c>
      <c r="P647" s="712">
        <f t="shared" si="166"/>
        <v>1269.369257643383</v>
      </c>
      <c r="Q647" s="712">
        <f t="shared" si="167"/>
        <v>1257.089573988826</v>
      </c>
      <c r="R647" s="712">
        <f t="shared" si="168"/>
        <v>1248.1913984072003</v>
      </c>
      <c r="S647" s="712">
        <f t="shared" si="169"/>
        <v>1242.7537897672496</v>
      </c>
      <c r="T647" s="712">
        <f t="shared" si="170"/>
        <v>1240.8242207102232</v>
      </c>
    </row>
    <row r="648" spans="2:20">
      <c r="B648" s="582">
        <v>574</v>
      </c>
      <c r="C648" s="712">
        <f t="shared" si="155"/>
        <v>8.3541487867225506</v>
      </c>
      <c r="D648" s="712">
        <f t="shared" si="156"/>
        <v>1559.4430981938626</v>
      </c>
      <c r="E648" s="712">
        <f t="shared" si="157"/>
        <v>1109.1627218830333</v>
      </c>
      <c r="F648" s="712">
        <f t="shared" si="158"/>
        <v>746.69096789032233</v>
      </c>
      <c r="G648" s="712">
        <f t="shared" si="159"/>
        <v>494.8304599475394</v>
      </c>
      <c r="H648" s="719">
        <f t="shared" si="160"/>
        <v>321.87855548092716</v>
      </c>
      <c r="I648" s="712">
        <f t="shared" si="161"/>
        <v>320.57521416666168</v>
      </c>
      <c r="J648" s="712">
        <f t="shared" si="162"/>
        <v>319.64938431668111</v>
      </c>
      <c r="K648" s="712">
        <f t="shared" si="163"/>
        <v>319.09490568128587</v>
      </c>
      <c r="L648" s="712">
        <f t="shared" si="164"/>
        <v>318.90803065534988</v>
      </c>
      <c r="N648" s="582">
        <v>574</v>
      </c>
      <c r="O648" s="712">
        <f t="shared" si="165"/>
        <v>8.3541487867225506</v>
      </c>
      <c r="P648" s="712">
        <f t="shared" si="166"/>
        <v>1270.1570876744161</v>
      </c>
      <c r="Q648" s="712">
        <f t="shared" si="167"/>
        <v>1257.903874686667</v>
      </c>
      <c r="R648" s="712">
        <f t="shared" si="168"/>
        <v>1249.0247372651165</v>
      </c>
      <c r="S648" s="712">
        <f t="shared" si="169"/>
        <v>1243.5985605082383</v>
      </c>
      <c r="T648" s="712">
        <f t="shared" si="170"/>
        <v>1241.6727127130894</v>
      </c>
    </row>
    <row r="649" spans="2:20">
      <c r="B649" s="582">
        <v>575</v>
      </c>
      <c r="C649" s="712">
        <f t="shared" si="155"/>
        <v>8.3687030529015107</v>
      </c>
      <c r="D649" s="712">
        <f t="shared" si="156"/>
        <v>1559.5011314009851</v>
      </c>
      <c r="E649" s="712">
        <f t="shared" si="157"/>
        <v>1109.558734739792</v>
      </c>
      <c r="F649" s="712">
        <f t="shared" si="158"/>
        <v>747.18981953360606</v>
      </c>
      <c r="G649" s="712">
        <f t="shared" si="159"/>
        <v>495.18633412777911</v>
      </c>
      <c r="H649" s="719">
        <f t="shared" si="160"/>
        <v>321.97151308920763</v>
      </c>
      <c r="I649" s="712">
        <f t="shared" si="161"/>
        <v>320.66612267321557</v>
      </c>
      <c r="J649" s="712">
        <f t="shared" si="162"/>
        <v>319.7388093739807</v>
      </c>
      <c r="K649" s="712">
        <f t="shared" si="163"/>
        <v>319.18342827808453</v>
      </c>
      <c r="L649" s="712">
        <f t="shared" si="164"/>
        <v>318.99624096586723</v>
      </c>
      <c r="N649" s="582">
        <v>575</v>
      </c>
      <c r="O649" s="712">
        <f t="shared" si="165"/>
        <v>8.3687030529015107</v>
      </c>
      <c r="P649" s="712">
        <f t="shared" si="166"/>
        <v>1270.9431860662269</v>
      </c>
      <c r="Q649" s="712">
        <f t="shared" si="167"/>
        <v>1258.7163855631356</v>
      </c>
      <c r="R649" s="712">
        <f t="shared" si="168"/>
        <v>1249.8562444560553</v>
      </c>
      <c r="S649" s="712">
        <f t="shared" si="169"/>
        <v>1244.4414744551325</v>
      </c>
      <c r="T649" s="712">
        <f t="shared" si="170"/>
        <v>1242.5193397425803</v>
      </c>
    </row>
    <row r="650" spans="2:20">
      <c r="B650" s="582">
        <v>576</v>
      </c>
      <c r="C650" s="712">
        <f t="shared" si="155"/>
        <v>8.3832573190804691</v>
      </c>
      <c r="D650" s="712">
        <f t="shared" si="156"/>
        <v>1559.5590066226448</v>
      </c>
      <c r="E650" s="712">
        <f t="shared" si="157"/>
        <v>1109.95368712205</v>
      </c>
      <c r="F650" s="712">
        <f t="shared" si="158"/>
        <v>747.68756255688584</v>
      </c>
      <c r="G650" s="712">
        <f t="shared" si="159"/>
        <v>495.54166738814212</v>
      </c>
      <c r="H650" s="719">
        <f t="shared" si="160"/>
        <v>322.064601754291</v>
      </c>
      <c r="I650" s="712">
        <f t="shared" si="161"/>
        <v>320.75716739449763</v>
      </c>
      <c r="J650" s="712">
        <f t="shared" si="162"/>
        <v>319.8283743391371</v>
      </c>
      <c r="K650" s="712">
        <f t="shared" si="163"/>
        <v>319.27209299469143</v>
      </c>
      <c r="L650" s="712">
        <f t="shared" si="164"/>
        <v>319.08459411753233</v>
      </c>
      <c r="N650" s="582">
        <v>576</v>
      </c>
      <c r="O650" s="712">
        <f t="shared" si="165"/>
        <v>8.3832573190804691</v>
      </c>
      <c r="P650" s="712">
        <f t="shared" si="166"/>
        <v>1271.7275566249336</v>
      </c>
      <c r="Q650" s="712">
        <f t="shared" si="167"/>
        <v>1259.5271105522345</v>
      </c>
      <c r="R650" s="712">
        <f t="shared" si="168"/>
        <v>1250.6859240059944</v>
      </c>
      <c r="S650" s="712">
        <f t="shared" si="169"/>
        <v>1245.2825356891394</v>
      </c>
      <c r="T650" s="712">
        <f t="shared" si="170"/>
        <v>1243.3641058978812</v>
      </c>
    </row>
    <row r="651" spans="2:20">
      <c r="B651" s="582">
        <v>577</v>
      </c>
      <c r="C651" s="712">
        <f t="shared" ref="C651:C707" si="171">$C$73*B651</f>
        <v>8.3978115852594275</v>
      </c>
      <c r="D651" s="712">
        <f t="shared" ref="D651:D707" si="172">(1-2*FoAb-2*FoAb*BiCombAb)*D650+2*FoAb*E650+2*FoAb*BiCombAb*Tcomb</f>
        <v>1559.6167244477042</v>
      </c>
      <c r="E651" s="712">
        <f t="shared" ref="E651:E707" si="173">FoAb*D650+(1-2*FoAb)*E650+FoAb*F650</f>
        <v>1110.3475828828568</v>
      </c>
      <c r="F651" s="712">
        <f t="shared" ref="F651:F707" si="174">FoAb*E650+(1-2*FoAb)*F650+FoAb*G650</f>
        <v>748.18419973759694</v>
      </c>
      <c r="G651" s="712">
        <f t="shared" ref="G651:G707" si="175">FoAb*F650+(1-2*FoAb)*G650+FoAb*H650</f>
        <v>495.89646019891092</v>
      </c>
      <c r="H651" s="719">
        <f t="shared" ref="H651:H707" si="176">_FoN1*G650+(1-_FoN1-_FoN2)*H650+_FoN2*I650</f>
        <v>322.15782112922363</v>
      </c>
      <c r="I651" s="712">
        <f t="shared" ref="I651:I707" si="177">FoCase*H650+(1-2*FoCase)*I650+FoCase*J650</f>
        <v>320.84834797777029</v>
      </c>
      <c r="J651" s="712">
        <f t="shared" ref="J651:J707" si="178">FoCase*I650+(1-2*FoCase)*J650+FoCase*K650</f>
        <v>319.91807885546814</v>
      </c>
      <c r="K651" s="712">
        <f t="shared" ref="K651:K707" si="179">FoCase*J650+(1-2*FoCase)*K650+FoCase*L650</f>
        <v>319.36089947215248</v>
      </c>
      <c r="L651" s="712">
        <f t="shared" ref="L651:L707" si="180">(1-2*FoCase-2*FoCase*BiAtmCase)*L650+2*FoCase*K650+2*FoCase*BiAtmCase*Tatm</f>
        <v>319.17308975068818</v>
      </c>
      <c r="N651" s="582">
        <v>577</v>
      </c>
      <c r="O651" s="712">
        <f t="shared" ref="O651:O703" si="181">$O$73*N651</f>
        <v>8.3978115852594275</v>
      </c>
      <c r="P651" s="712">
        <f t="shared" ref="P651:P703" si="182">(1-2*FoCase-2*FoCase*BiCombCase)*P650+2*FoCase*Q650+2*FoCase*BiCombCase*Tcomb</f>
        <v>1272.5102031482895</v>
      </c>
      <c r="Q651" s="712">
        <f t="shared" ref="Q651:Q703" si="183">FoCase*P650+(1-2*FoCase)*Q650+FoCase*R650</f>
        <v>1260.3360535793181</v>
      </c>
      <c r="R651" s="712">
        <f t="shared" ref="R651:R703" si="184">FoCase*Q650+(1-2*FoCase)*R650+FoCase*S650</f>
        <v>1251.513779932063</v>
      </c>
      <c r="S651" s="712">
        <f t="shared" ref="S651:S703" si="185">FoCase*R650+(1-2*FoCase)*S650+FoCase*T650</f>
        <v>1246.1217482824957</v>
      </c>
      <c r="T651" s="712">
        <f t="shared" ref="T651:T703" si="186">(1-2*FoCase-2*FoCase*BiAtmCase)*T650+2*FoCase*S650+2*FoCase*BiAtmCase*Tatm</f>
        <v>1244.2070152691672</v>
      </c>
    </row>
    <row r="652" spans="2:20">
      <c r="B652" s="582">
        <v>578</v>
      </c>
      <c r="C652" s="712">
        <f t="shared" si="171"/>
        <v>8.4123658514383877</v>
      </c>
      <c r="D652" s="712">
        <f t="shared" si="172"/>
        <v>1559.6742854619322</v>
      </c>
      <c r="E652" s="712">
        <f t="shared" si="173"/>
        <v>1110.7404258556905</v>
      </c>
      <c r="F652" s="712">
        <f t="shared" si="174"/>
        <v>748.67973384762104</v>
      </c>
      <c r="G652" s="712">
        <f t="shared" si="175"/>
        <v>496.25071303708739</v>
      </c>
      <c r="H652" s="719">
        <f t="shared" si="176"/>
        <v>322.25117086754778</v>
      </c>
      <c r="I652" s="712">
        <f t="shared" si="177"/>
        <v>320.9396640707389</v>
      </c>
      <c r="J652" s="712">
        <f t="shared" si="178"/>
        <v>320.0079225666945</v>
      </c>
      <c r="K652" s="712">
        <f t="shared" si="179"/>
        <v>319.44984735189126</v>
      </c>
      <c r="L652" s="712">
        <f t="shared" si="180"/>
        <v>319.26172750604724</v>
      </c>
      <c r="N652" s="582">
        <v>578</v>
      </c>
      <c r="O652" s="712">
        <f t="shared" si="181"/>
        <v>8.4123658514383877</v>
      </c>
      <c r="P652" s="712">
        <f t="shared" si="182"/>
        <v>1273.2911294256992</v>
      </c>
      <c r="Q652" s="712">
        <f t="shared" si="183"/>
        <v>1261.1432185611138</v>
      </c>
      <c r="R652" s="712">
        <f t="shared" si="184"/>
        <v>1252.3398162425601</v>
      </c>
      <c r="S652" s="712">
        <f t="shared" si="185"/>
        <v>1246.9591162984875</v>
      </c>
      <c r="T652" s="712">
        <f t="shared" si="186"/>
        <v>1245.0480719376228</v>
      </c>
    </row>
    <row r="653" spans="2:20">
      <c r="B653" s="582">
        <v>579</v>
      </c>
      <c r="C653" s="712">
        <f t="shared" si="171"/>
        <v>8.4269201176173461</v>
      </c>
      <c r="D653" s="712">
        <f t="shared" si="172"/>
        <v>1559.7316902480259</v>
      </c>
      <c r="E653" s="712">
        <f t="shared" si="173"/>
        <v>1111.1322198545943</v>
      </c>
      <c r="F653" s="712">
        <f t="shared" si="174"/>
        <v>749.17416765327721</v>
      </c>
      <c r="G653" s="712">
        <f t="shared" si="175"/>
        <v>496.60442638630946</v>
      </c>
      <c r="H653" s="719">
        <f t="shared" si="176"/>
        <v>322.34465062330395</v>
      </c>
      <c r="I653" s="712">
        <f t="shared" si="177"/>
        <v>321.03111532155486</v>
      </c>
      <c r="J653" s="712">
        <f t="shared" si="178"/>
        <v>320.09790511694314</v>
      </c>
      <c r="K653" s="712">
        <f t="shared" si="179"/>
        <v>319.53893627571347</v>
      </c>
      <c r="L653" s="712">
        <f t="shared" si="180"/>
        <v>319.35050702469516</v>
      </c>
      <c r="N653" s="582">
        <v>579</v>
      </c>
      <c r="O653" s="712">
        <f t="shared" si="181"/>
        <v>8.4269201176173461</v>
      </c>
      <c r="P653" s="712">
        <f t="shared" si="182"/>
        <v>1274.0703392382391</v>
      </c>
      <c r="Q653" s="712">
        <f t="shared" si="183"/>
        <v>1261.9486094057402</v>
      </c>
      <c r="R653" s="712">
        <f t="shared" si="184"/>
        <v>1253.1640369369752</v>
      </c>
      <c r="S653" s="712">
        <f t="shared" si="185"/>
        <v>1247.7946437914693</v>
      </c>
      <c r="T653" s="712">
        <f t="shared" si="186"/>
        <v>1245.8872799754631</v>
      </c>
    </row>
    <row r="654" spans="2:20">
      <c r="B654" s="582">
        <v>580</v>
      </c>
      <c r="C654" s="712">
        <f t="shared" si="171"/>
        <v>8.4414743837963062</v>
      </c>
      <c r="D654" s="712">
        <f t="shared" si="172"/>
        <v>1559.7889393856324</v>
      </c>
      <c r="E654" s="712">
        <f t="shared" si="173"/>
        <v>1111.5229686743126</v>
      </c>
      <c r="F654" s="712">
        <f t="shared" si="174"/>
        <v>749.66750391531525</v>
      </c>
      <c r="G654" s="712">
        <f t="shared" si="175"/>
        <v>496.95760073676848</v>
      </c>
      <c r="H654" s="719">
        <f t="shared" si="176"/>
        <v>322.43826005103341</v>
      </c>
      <c r="I654" s="712">
        <f t="shared" si="177"/>
        <v>321.12270137881865</v>
      </c>
      <c r="J654" s="712">
        <f t="shared" si="178"/>
        <v>320.18802615075123</v>
      </c>
      <c r="K654" s="712">
        <f t="shared" si="179"/>
        <v>319.62816588581023</v>
      </c>
      <c r="L654" s="712">
        <f t="shared" si="180"/>
        <v>319.43942794809527</v>
      </c>
      <c r="N654" s="582">
        <v>580</v>
      </c>
      <c r="O654" s="712">
        <f t="shared" si="181"/>
        <v>8.4414743837963062</v>
      </c>
      <c r="P654" s="712">
        <f t="shared" si="182"/>
        <v>1274.8478363586746</v>
      </c>
      <c r="Q654" s="712">
        <f t="shared" si="183"/>
        <v>1262.7522300127252</v>
      </c>
      <c r="R654" s="712">
        <f t="shared" si="184"/>
        <v>1253.9864460060066</v>
      </c>
      <c r="S654" s="712">
        <f t="shared" si="185"/>
        <v>1248.6283348068846</v>
      </c>
      <c r="T654" s="712">
        <f t="shared" si="186"/>
        <v>1246.7246434459514</v>
      </c>
    </row>
    <row r="655" spans="2:20">
      <c r="B655" s="582">
        <v>581</v>
      </c>
      <c r="C655" s="712">
        <f t="shared" si="171"/>
        <v>8.4560286499752646</v>
      </c>
      <c r="D655" s="712">
        <f t="shared" si="172"/>
        <v>1559.8460334513716</v>
      </c>
      <c r="E655" s="712">
        <f t="shared" si="173"/>
        <v>1111.9126760904269</v>
      </c>
      <c r="F655" s="712">
        <f t="shared" si="174"/>
        <v>750.15974538890782</v>
      </c>
      <c r="G655" s="712">
        <f t="shared" si="175"/>
        <v>497.31023658512709</v>
      </c>
      <c r="H655" s="719">
        <f t="shared" si="176"/>
        <v>322.53199880578057</v>
      </c>
      <c r="I655" s="712">
        <f t="shared" si="177"/>
        <v>321.21442189158279</v>
      </c>
      <c r="J655" s="712">
        <f t="shared" si="178"/>
        <v>320.27828531306943</v>
      </c>
      <c r="K655" s="712">
        <f t="shared" si="179"/>
        <v>319.71753582476254</v>
      </c>
      <c r="L655" s="712">
        <f t="shared" si="180"/>
        <v>319.52848991809202</v>
      </c>
      <c r="N655" s="582">
        <v>581</v>
      </c>
      <c r="O655" s="712">
        <f t="shared" si="181"/>
        <v>8.4560286499752646</v>
      </c>
      <c r="P655" s="712">
        <f t="shared" si="182"/>
        <v>1275.6236245514785</v>
      </c>
      <c r="Q655" s="712">
        <f t="shared" si="183"/>
        <v>1263.5540842730261</v>
      </c>
      <c r="R655" s="712">
        <f t="shared" si="184"/>
        <v>1254.8070474315814</v>
      </c>
      <c r="S655" s="712">
        <f t="shared" si="185"/>
        <v>1249.4601933812853</v>
      </c>
      <c r="T655" s="712">
        <f t="shared" si="186"/>
        <v>1247.5601664034207</v>
      </c>
    </row>
    <row r="656" spans="2:20">
      <c r="B656" s="582">
        <v>582</v>
      </c>
      <c r="C656" s="712">
        <f t="shared" si="171"/>
        <v>8.4705829161542248</v>
      </c>
      <c r="D656" s="712">
        <f t="shared" si="172"/>
        <v>1559.9029730188574</v>
      </c>
      <c r="E656" s="712">
        <f t="shared" si="173"/>
        <v>1112.3013458594894</v>
      </c>
      <c r="F656" s="712">
        <f t="shared" si="174"/>
        <v>750.65089482364419</v>
      </c>
      <c r="G656" s="712">
        <f t="shared" si="175"/>
        <v>497.66233443443809</v>
      </c>
      <c r="H656" s="719">
        <f t="shared" si="176"/>
        <v>322.62586654309513</v>
      </c>
      <c r="I656" s="712">
        <f t="shared" si="177"/>
        <v>321.30627650935492</v>
      </c>
      <c r="J656" s="712">
        <f t="shared" si="178"/>
        <v>320.36868224926559</v>
      </c>
      <c r="K656" s="712">
        <f t="shared" si="179"/>
        <v>319.80704573554448</v>
      </c>
      <c r="L656" s="712">
        <f t="shared" si="180"/>
        <v>319.61769257691537</v>
      </c>
      <c r="N656" s="582">
        <v>582</v>
      </c>
      <c r="O656" s="712">
        <f t="shared" si="181"/>
        <v>8.4705829161542248</v>
      </c>
      <c r="P656" s="712">
        <f t="shared" si="182"/>
        <v>1276.3977075728494</v>
      </c>
      <c r="Q656" s="712">
        <f t="shared" si="183"/>
        <v>1264.354176069048</v>
      </c>
      <c r="R656" s="712">
        <f t="shared" si="184"/>
        <v>1255.6258451868737</v>
      </c>
      <c r="S656" s="712">
        <f t="shared" si="185"/>
        <v>1250.2902235423505</v>
      </c>
      <c r="T656" s="712">
        <f t="shared" si="186"/>
        <v>1248.3938528932927</v>
      </c>
    </row>
    <row r="657" spans="2:20">
      <c r="B657" s="582">
        <v>583</v>
      </c>
      <c r="C657" s="712">
        <f t="shared" si="171"/>
        <v>8.4851371823331831</v>
      </c>
      <c r="D657" s="712">
        <f t="shared" si="172"/>
        <v>1559.9597586587199</v>
      </c>
      <c r="E657" s="712">
        <f t="shared" si="173"/>
        <v>1112.6889817191561</v>
      </c>
      <c r="F657" s="712">
        <f t="shared" si="174"/>
        <v>751.14095496352297</v>
      </c>
      <c r="G657" s="712">
        <f t="shared" si="175"/>
        <v>498.01389479406384</v>
      </c>
      <c r="H657" s="719">
        <f t="shared" si="176"/>
        <v>322.71986291903454</v>
      </c>
      <c r="I657" s="712">
        <f t="shared" si="177"/>
        <v>321.39826488210088</v>
      </c>
      <c r="J657" s="712">
        <f t="shared" si="178"/>
        <v>320.45921660512801</v>
      </c>
      <c r="K657" s="712">
        <f t="shared" si="179"/>
        <v>319.8966952615275</v>
      </c>
      <c r="L657" s="712">
        <f t="shared" si="180"/>
        <v>319.70703556718433</v>
      </c>
      <c r="N657" s="582">
        <v>583</v>
      </c>
      <c r="O657" s="712">
        <f t="shared" si="181"/>
        <v>8.4851371823331831</v>
      </c>
      <c r="P657" s="712">
        <f t="shared" si="182"/>
        <v>1277.1700891707303</v>
      </c>
      <c r="Q657" s="712">
        <f t="shared" si="183"/>
        <v>1265.1525092746624</v>
      </c>
      <c r="R657" s="712">
        <f t="shared" si="184"/>
        <v>1256.4428432363256</v>
      </c>
      <c r="S657" s="712">
        <f t="shared" si="185"/>
        <v>1251.1184293089066</v>
      </c>
      <c r="T657" s="712">
        <f t="shared" si="186"/>
        <v>1249.225706952097</v>
      </c>
    </row>
    <row r="658" spans="2:20">
      <c r="B658" s="582">
        <v>584</v>
      </c>
      <c r="C658" s="712">
        <f t="shared" si="171"/>
        <v>8.4996914485121415</v>
      </c>
      <c r="D658" s="712">
        <f t="shared" si="172"/>
        <v>1560.0163909386254</v>
      </c>
      <c r="E658" s="712">
        <f t="shared" si="173"/>
        <v>1113.0755873883188</v>
      </c>
      <c r="F658" s="712">
        <f t="shared" si="174"/>
        <v>751.62992854694608</v>
      </c>
      <c r="G658" s="712">
        <f t="shared" si="175"/>
        <v>498.36491817959643</v>
      </c>
      <c r="H658" s="719">
        <f t="shared" si="176"/>
        <v>322.81398759016588</v>
      </c>
      <c r="I658" s="712">
        <f t="shared" si="177"/>
        <v>321.49038666024728</v>
      </c>
      <c r="J658" s="712">
        <f t="shared" si="178"/>
        <v>320.54988802686893</v>
      </c>
      <c r="K658" s="712">
        <f t="shared" si="179"/>
        <v>319.98648404648384</v>
      </c>
      <c r="L658" s="712">
        <f t="shared" si="180"/>
        <v>319.79651853191098</v>
      </c>
      <c r="N658" s="582">
        <v>584</v>
      </c>
      <c r="O658" s="712">
        <f t="shared" si="181"/>
        <v>8.4996914485121415</v>
      </c>
      <c r="P658" s="712">
        <f t="shared" si="182"/>
        <v>1277.9407730848257</v>
      </c>
      <c r="Q658" s="712">
        <f t="shared" si="183"/>
        <v>1265.9490877552257</v>
      </c>
      <c r="R658" s="712">
        <f t="shared" si="184"/>
        <v>1257.2580455356651</v>
      </c>
      <c r="S658" s="712">
        <f t="shared" si="185"/>
        <v>1251.9448146909469</v>
      </c>
      <c r="T658" s="712">
        <f t="shared" si="186"/>
        <v>1250.0557326074909</v>
      </c>
    </row>
    <row r="659" spans="2:20">
      <c r="B659" s="582">
        <v>585</v>
      </c>
      <c r="C659" s="712">
        <f t="shared" si="171"/>
        <v>8.5142457146911017</v>
      </c>
      <c r="D659" s="712">
        <f t="shared" si="172"/>
        <v>1560.072870423299</v>
      </c>
      <c r="E659" s="712">
        <f t="shared" si="173"/>
        <v>1113.4611665672351</v>
      </c>
      <c r="F659" s="712">
        <f t="shared" si="174"/>
        <v>752.11781830671259</v>
      </c>
      <c r="G659" s="712">
        <f t="shared" si="175"/>
        <v>498.71540511277857</v>
      </c>
      <c r="H659" s="719">
        <f t="shared" si="176"/>
        <v>322.90824021356855</v>
      </c>
      <c r="I659" s="712">
        <f t="shared" si="177"/>
        <v>321.58264149468476</v>
      </c>
      <c r="J659" s="712">
        <f t="shared" si="178"/>
        <v>320.64069616112789</v>
      </c>
      <c r="K659" s="712">
        <f t="shared" si="179"/>
        <v>320.07641173459012</v>
      </c>
      <c r="L659" s="712">
        <f t="shared" si="180"/>
        <v>319.88614111450408</v>
      </c>
      <c r="N659" s="582">
        <v>585</v>
      </c>
      <c r="O659" s="712">
        <f t="shared" si="181"/>
        <v>8.5142457146911017</v>
      </c>
      <c r="P659" s="712">
        <f t="shared" si="182"/>
        <v>1278.7097630466201</v>
      </c>
      <c r="Q659" s="712">
        <f t="shared" si="183"/>
        <v>1266.7439153675991</v>
      </c>
      <c r="R659" s="712">
        <f t="shared" si="184"/>
        <v>1258.0714560319248</v>
      </c>
      <c r="S659" s="712">
        <f t="shared" si="185"/>
        <v>1252.769383689651</v>
      </c>
      <c r="T659" s="712">
        <f t="shared" si="186"/>
        <v>1250.8839338782795</v>
      </c>
    </row>
    <row r="660" spans="2:20">
      <c r="B660" s="582">
        <v>586</v>
      </c>
      <c r="C660" s="712">
        <f t="shared" si="171"/>
        <v>8.5287999808700601</v>
      </c>
      <c r="D660" s="712">
        <f t="shared" si="172"/>
        <v>1560.1291976745454</v>
      </c>
      <c r="E660" s="712">
        <f t="shared" si="173"/>
        <v>1113.8457229376584</v>
      </c>
      <c r="F660" s="712">
        <f t="shared" si="174"/>
        <v>752.60462697001299</v>
      </c>
      <c r="G660" s="712">
        <f t="shared" si="175"/>
        <v>499.06535612142522</v>
      </c>
      <c r="H660" s="719">
        <f t="shared" si="176"/>
        <v>323.00262044683598</v>
      </c>
      <c r="I660" s="712">
        <f t="shared" si="177"/>
        <v>321.67502903677035</v>
      </c>
      <c r="J660" s="712">
        <f t="shared" si="178"/>
        <v>320.73164065497508</v>
      </c>
      <c r="K660" s="712">
        <f t="shared" si="179"/>
        <v>320.1664779704314</v>
      </c>
      <c r="L660" s="712">
        <f t="shared" si="180"/>
        <v>319.97590295877274</v>
      </c>
      <c r="N660" s="582">
        <v>586</v>
      </c>
      <c r="O660" s="712">
        <f t="shared" si="181"/>
        <v>8.5287999808700601</v>
      </c>
      <c r="P660" s="712">
        <f t="shared" si="182"/>
        <v>1279.4770627793973</v>
      </c>
      <c r="Q660" s="712">
        <f t="shared" si="183"/>
        <v>1267.5369959601655</v>
      </c>
      <c r="R660" s="712">
        <f t="shared" si="184"/>
        <v>1258.883078663463</v>
      </c>
      <c r="S660" s="712">
        <f t="shared" si="185"/>
        <v>1253.5921402974036</v>
      </c>
      <c r="T660" s="712">
        <f t="shared" si="186"/>
        <v>1251.710314774434</v>
      </c>
    </row>
    <row r="661" spans="2:20">
      <c r="B661" s="582">
        <v>587</v>
      </c>
      <c r="C661" s="712">
        <f t="shared" si="171"/>
        <v>8.5433542470490202</v>
      </c>
      <c r="D661" s="712">
        <f t="shared" si="172"/>
        <v>1560.1853732512684</v>
      </c>
      <c r="E661" s="712">
        <f t="shared" si="173"/>
        <v>1114.2292601629658</v>
      </c>
      <c r="F661" s="712">
        <f t="shared" si="174"/>
        <v>753.09035725842364</v>
      </c>
      <c r="G661" s="712">
        <f t="shared" si="175"/>
        <v>499.41477173934561</v>
      </c>
      <c r="H661" s="719">
        <f t="shared" si="176"/>
        <v>323.09712794807814</v>
      </c>
      <c r="I661" s="712">
        <f t="shared" si="177"/>
        <v>321.76754893833072</v>
      </c>
      <c r="J661" s="712">
        <f t="shared" si="178"/>
        <v>320.82272115591451</v>
      </c>
      <c r="K661" s="712">
        <f t="shared" si="179"/>
        <v>320.25668239900415</v>
      </c>
      <c r="L661" s="712">
        <f t="shared" si="180"/>
        <v>320.06580370893033</v>
      </c>
      <c r="N661" s="582">
        <v>587</v>
      </c>
      <c r="O661" s="712">
        <f t="shared" si="181"/>
        <v>8.5433542470490202</v>
      </c>
      <c r="P661" s="712">
        <f t="shared" si="182"/>
        <v>1280.2426759982559</v>
      </c>
      <c r="Q661" s="712">
        <f t="shared" si="183"/>
        <v>1268.32833337285</v>
      </c>
      <c r="R661" s="712">
        <f t="shared" si="184"/>
        <v>1259.692917359981</v>
      </c>
      <c r="S661" s="712">
        <f t="shared" si="185"/>
        <v>1254.4130884978142</v>
      </c>
      <c r="T661" s="712">
        <f t="shared" si="186"/>
        <v>1252.5348792971117</v>
      </c>
    </row>
    <row r="662" spans="2:20">
      <c r="B662" s="582">
        <v>588</v>
      </c>
      <c r="C662" s="712">
        <f t="shared" si="171"/>
        <v>8.5579085132279786</v>
      </c>
      <c r="D662" s="712">
        <f t="shared" si="172"/>
        <v>1560.2413977094932</v>
      </c>
      <c r="E662" s="712">
        <f t="shared" si="173"/>
        <v>1114.6117818882867</v>
      </c>
      <c r="F662" s="712">
        <f t="shared" si="174"/>
        <v>753.57501188790195</v>
      </c>
      <c r="G662" s="712">
        <f t="shared" si="175"/>
        <v>499.7636525062664</v>
      </c>
      <c r="H662" s="719">
        <f t="shared" si="176"/>
        <v>323.19176237592336</v>
      </c>
      <c r="I662" s="712">
        <f t="shared" si="177"/>
        <v>321.86020085166456</v>
      </c>
      <c r="J662" s="712">
        <f t="shared" si="178"/>
        <v>320.91393731188737</v>
      </c>
      <c r="K662" s="712">
        <f t="shared" si="179"/>
        <v>320.34702466572014</v>
      </c>
      <c r="L662" s="712">
        <f t="shared" si="180"/>
        <v>320.1558430095979</v>
      </c>
      <c r="N662" s="582">
        <v>588</v>
      </c>
      <c r="O662" s="712">
        <f t="shared" si="181"/>
        <v>8.5579085132279786</v>
      </c>
      <c r="P662" s="712">
        <f t="shared" si="182"/>
        <v>1281.0066064101302</v>
      </c>
      <c r="Q662" s="712">
        <f t="shared" si="183"/>
        <v>1269.1179314371373</v>
      </c>
      <c r="R662" s="712">
        <f t="shared" si="184"/>
        <v>1260.5009760425423</v>
      </c>
      <c r="S662" s="712">
        <f t="shared" si="185"/>
        <v>1255.2322322657362</v>
      </c>
      <c r="T662" s="712">
        <f t="shared" si="186"/>
        <v>1253.3576314386764</v>
      </c>
    </row>
    <row r="663" spans="2:20">
      <c r="B663" s="582">
        <v>589</v>
      </c>
      <c r="C663" s="712">
        <f t="shared" si="171"/>
        <v>8.5724627794069388</v>
      </c>
      <c r="D663" s="712">
        <f t="shared" si="172"/>
        <v>1560.297271602386</v>
      </c>
      <c r="E663" s="712">
        <f t="shared" si="173"/>
        <v>1114.9932917406279</v>
      </c>
      <c r="F663" s="712">
        <f t="shared" si="174"/>
        <v>754.05859356878091</v>
      </c>
      <c r="G663" s="712">
        <f t="shared" si="175"/>
        <v>500.11199896775531</v>
      </c>
      <c r="H663" s="719">
        <f t="shared" si="176"/>
        <v>323.28652338952037</v>
      </c>
      <c r="I663" s="712">
        <f t="shared" si="177"/>
        <v>321.95298442954561</v>
      </c>
      <c r="J663" s="712">
        <f t="shared" si="178"/>
        <v>321.00528877127499</v>
      </c>
      <c r="K663" s="712">
        <f t="shared" si="179"/>
        <v>320.43750441640987</v>
      </c>
      <c r="L663" s="712">
        <f t="shared" si="180"/>
        <v>320.24602050580779</v>
      </c>
      <c r="N663" s="582">
        <v>589</v>
      </c>
      <c r="O663" s="712">
        <f t="shared" si="181"/>
        <v>8.5724627794069388</v>
      </c>
      <c r="P663" s="712">
        <f t="shared" si="182"/>
        <v>1281.7688577138056</v>
      </c>
      <c r="Q663" s="712">
        <f t="shared" si="183"/>
        <v>1269.9057939760901</v>
      </c>
      <c r="R663" s="712">
        <f t="shared" si="184"/>
        <v>1261.3072586235924</v>
      </c>
      <c r="S663" s="712">
        <f t="shared" si="185"/>
        <v>1256.0495755672871</v>
      </c>
      <c r="T663" s="712">
        <f t="shared" si="186"/>
        <v>1254.1785751827156</v>
      </c>
    </row>
    <row r="664" spans="2:20">
      <c r="B664" s="582">
        <v>590</v>
      </c>
      <c r="C664" s="712">
        <f t="shared" si="171"/>
        <v>8.5870170455858972</v>
      </c>
      <c r="D664" s="712">
        <f t="shared" si="172"/>
        <v>1560.3529954802743</v>
      </c>
      <c r="E664" s="712">
        <f t="shared" si="173"/>
        <v>1115.373793328999</v>
      </c>
      <c r="F664" s="712">
        <f t="shared" si="174"/>
        <v>754.54110500576462</v>
      </c>
      <c r="G664" s="712">
        <f t="shared" si="175"/>
        <v>500.4598116751452</v>
      </c>
      <c r="H664" s="719">
        <f t="shared" si="176"/>
        <v>323.38141064854057</v>
      </c>
      <c r="I664" s="712">
        <f t="shared" si="177"/>
        <v>322.04589932522487</v>
      </c>
      <c r="J664" s="712">
        <f t="shared" si="178"/>
        <v>321.09677518290215</v>
      </c>
      <c r="K664" s="712">
        <f t="shared" si="179"/>
        <v>320.52812129732587</v>
      </c>
      <c r="L664" s="712">
        <f t="shared" si="180"/>
        <v>320.33633584300719</v>
      </c>
      <c r="N664" s="582">
        <v>590</v>
      </c>
      <c r="O664" s="712">
        <f t="shared" si="181"/>
        <v>8.5870170455858972</v>
      </c>
      <c r="P664" s="712">
        <f t="shared" si="182"/>
        <v>1282.5294335999383</v>
      </c>
      <c r="Q664" s="712">
        <f t="shared" si="183"/>
        <v>1270.6919248043687</v>
      </c>
      <c r="R664" s="712">
        <f t="shared" si="184"/>
        <v>1262.1117690069773</v>
      </c>
      <c r="S664" s="712">
        <f t="shared" si="185"/>
        <v>1256.8651223598661</v>
      </c>
      <c r="T664" s="712">
        <f t="shared" si="186"/>
        <v>1254.9977145040616</v>
      </c>
    </row>
    <row r="665" spans="2:20">
      <c r="B665" s="582">
        <v>591</v>
      </c>
      <c r="C665" s="712">
        <f t="shared" si="171"/>
        <v>8.6015713117648556</v>
      </c>
      <c r="D665" s="712">
        <f t="shared" si="172"/>
        <v>1560.4085698906679</v>
      </c>
      <c r="E665" s="712">
        <f t="shared" si="173"/>
        <v>1115.7532902445364</v>
      </c>
      <c r="F665" s="712">
        <f t="shared" si="174"/>
        <v>755.02254889792425</v>
      </c>
      <c r="G665" s="712">
        <f t="shared" si="175"/>
        <v>500.80709118545934</v>
      </c>
      <c r="H665" s="719">
        <f t="shared" si="176"/>
        <v>323.47642381317985</v>
      </c>
      <c r="I665" s="712">
        <f t="shared" si="177"/>
        <v>322.13894519243365</v>
      </c>
      <c r="J665" s="712">
        <f t="shared" si="178"/>
        <v>321.18839619604017</v>
      </c>
      <c r="K665" s="712">
        <f t="shared" si="179"/>
        <v>320.61887495514611</v>
      </c>
      <c r="L665" s="712">
        <f t="shared" si="180"/>
        <v>320.4267886670616</v>
      </c>
      <c r="N665" s="582">
        <v>591</v>
      </c>
      <c r="O665" s="712">
        <f t="shared" si="181"/>
        <v>8.6015713117648556</v>
      </c>
      <c r="P665" s="712">
        <f t="shared" si="182"/>
        <v>1283.2883377510723</v>
      </c>
      <c r="Q665" s="712">
        <f t="shared" si="183"/>
        <v>1271.4763277282486</v>
      </c>
      <c r="R665" s="712">
        <f t="shared" si="184"/>
        <v>1262.9145110879624</v>
      </c>
      <c r="S665" s="712">
        <f t="shared" si="185"/>
        <v>1257.6788765921742</v>
      </c>
      <c r="T665" s="712">
        <f t="shared" si="186"/>
        <v>1255.8150533688099</v>
      </c>
    </row>
    <row r="666" spans="2:20">
      <c r="B666" s="582">
        <v>592</v>
      </c>
      <c r="C666" s="712">
        <f t="shared" si="171"/>
        <v>8.6161255779438157</v>
      </c>
      <c r="D666" s="712">
        <f t="shared" si="172"/>
        <v>1560.4639953782769</v>
      </c>
      <c r="E666" s="712">
        <f t="shared" si="173"/>
        <v>1116.1317860606277</v>
      </c>
      <c r="F666" s="712">
        <f t="shared" si="174"/>
        <v>755.50292793869323</v>
      </c>
      <c r="G666" s="712">
        <f t="shared" si="175"/>
        <v>501.15383806133678</v>
      </c>
      <c r="H666" s="719">
        <f t="shared" si="176"/>
        <v>323.57156254416049</v>
      </c>
      <c r="I666" s="712">
        <f t="shared" si="177"/>
        <v>322.23212168538601</v>
      </c>
      <c r="J666" s="712">
        <f t="shared" si="178"/>
        <v>321.2801514604098</v>
      </c>
      <c r="K666" s="712">
        <f t="shared" si="179"/>
        <v>320.70976503697756</v>
      </c>
      <c r="L666" s="712">
        <f t="shared" si="180"/>
        <v>320.51737862425801</v>
      </c>
      <c r="N666" s="582">
        <v>592</v>
      </c>
      <c r="O666" s="712">
        <f t="shared" si="181"/>
        <v>8.6161255779438157</v>
      </c>
      <c r="P666" s="712">
        <f t="shared" si="182"/>
        <v>1284.0455738416572</v>
      </c>
      <c r="Q666" s="712">
        <f t="shared" si="183"/>
        <v>1272.2590065456391</v>
      </c>
      <c r="R666" s="712">
        <f t="shared" si="184"/>
        <v>1263.7154887532511</v>
      </c>
      <c r="S666" s="712">
        <f t="shared" si="185"/>
        <v>1258.490842204234</v>
      </c>
      <c r="T666" s="712">
        <f t="shared" si="186"/>
        <v>1256.6305957343379</v>
      </c>
    </row>
    <row r="667" spans="2:20">
      <c r="B667" s="582">
        <v>593</v>
      </c>
      <c r="C667" s="712">
        <f t="shared" si="171"/>
        <v>8.6306798441227741</v>
      </c>
      <c r="D667" s="712">
        <f t="shared" si="172"/>
        <v>1560.5192724850338</v>
      </c>
      <c r="E667" s="712">
        <f t="shared" si="173"/>
        <v>1116.5092843330322</v>
      </c>
      <c r="F667" s="712">
        <f t="shared" si="174"/>
        <v>755.98224481586408</v>
      </c>
      <c r="G667" s="712">
        <f t="shared" si="175"/>
        <v>501.50005287095877</v>
      </c>
      <c r="H667" s="719">
        <f t="shared" si="176"/>
        <v>323.6668265027331</v>
      </c>
      <c r="I667" s="712">
        <f t="shared" si="177"/>
        <v>322.32542845878118</v>
      </c>
      <c r="J667" s="712">
        <f t="shared" si="178"/>
        <v>321.37204062618451</v>
      </c>
      <c r="K667" s="712">
        <f t="shared" si="179"/>
        <v>320.80079119035901</v>
      </c>
      <c r="L667" s="712">
        <f t="shared" si="180"/>
        <v>320.60810536130884</v>
      </c>
      <c r="N667" s="582">
        <v>593</v>
      </c>
      <c r="O667" s="712">
        <f t="shared" si="181"/>
        <v>8.6306798441227741</v>
      </c>
      <c r="P667" s="712">
        <f t="shared" si="182"/>
        <v>1284.8011455380665</v>
      </c>
      <c r="Q667" s="712">
        <f t="shared" si="183"/>
        <v>1273.0399650461018</v>
      </c>
      <c r="R667" s="712">
        <f t="shared" si="184"/>
        <v>1264.5147058810039</v>
      </c>
      <c r="S667" s="712">
        <f t="shared" si="185"/>
        <v>1259.301023127407</v>
      </c>
      <c r="T667" s="712">
        <f t="shared" si="186"/>
        <v>1257.444345549326</v>
      </c>
    </row>
    <row r="668" spans="2:20">
      <c r="B668" s="582">
        <v>594</v>
      </c>
      <c r="C668" s="712">
        <f t="shared" si="171"/>
        <v>8.6452341103017343</v>
      </c>
      <c r="D668" s="712">
        <f t="shared" si="172"/>
        <v>1560.5744017501111</v>
      </c>
      <c r="E668" s="712">
        <f t="shared" si="173"/>
        <v>1116.8857886000021</v>
      </c>
      <c r="F668" s="712">
        <f t="shared" si="174"/>
        <v>756.46050221158418</v>
      </c>
      <c r="G668" s="712">
        <f t="shared" si="175"/>
        <v>501.84573618797583</v>
      </c>
      <c r="H668" s="719">
        <f t="shared" si="176"/>
        <v>323.76221535067867</v>
      </c>
      <c r="I668" s="712">
        <f t="shared" si="177"/>
        <v>322.41886516780613</v>
      </c>
      <c r="J668" s="712">
        <f t="shared" si="178"/>
        <v>321.46406334399308</v>
      </c>
      <c r="K668" s="712">
        <f t="shared" si="179"/>
        <v>320.89195306326474</v>
      </c>
      <c r="L668" s="712">
        <f t="shared" si="180"/>
        <v>320.69896852535464</v>
      </c>
      <c r="N668" s="582">
        <v>594</v>
      </c>
      <c r="O668" s="712">
        <f t="shared" si="181"/>
        <v>8.6452341103017343</v>
      </c>
      <c r="P668" s="712">
        <f t="shared" si="182"/>
        <v>1285.5550564986152</v>
      </c>
      <c r="Q668" s="712">
        <f t="shared" si="183"/>
        <v>1273.8192070108687</v>
      </c>
      <c r="R668" s="712">
        <f t="shared" si="184"/>
        <v>1265.3121663408579</v>
      </c>
      <c r="S668" s="712">
        <f t="shared" si="185"/>
        <v>1260.1094232844141</v>
      </c>
      <c r="T668" s="712">
        <f t="shared" si="186"/>
        <v>1258.2563067537749</v>
      </c>
    </row>
    <row r="669" spans="2:20">
      <c r="B669" s="582">
        <v>595</v>
      </c>
      <c r="C669" s="712">
        <f t="shared" si="171"/>
        <v>8.6597883764806927</v>
      </c>
      <c r="D669" s="712">
        <f t="shared" si="172"/>
        <v>1560.6293837099422</v>
      </c>
      <c r="E669" s="712">
        <f t="shared" si="173"/>
        <v>1117.2613023824035</v>
      </c>
      <c r="F669" s="712">
        <f t="shared" si="174"/>
        <v>756.93770280235299</v>
      </c>
      <c r="G669" s="712">
        <f t="shared" si="175"/>
        <v>502.190888591435</v>
      </c>
      <c r="H669" s="719">
        <f t="shared" si="176"/>
        <v>323.85772875031029</v>
      </c>
      <c r="I669" s="712">
        <f t="shared" si="177"/>
        <v>322.51243146813817</v>
      </c>
      <c r="J669" s="712">
        <f t="shared" si="178"/>
        <v>321.55621926492262</v>
      </c>
      <c r="K669" s="712">
        <f t="shared" si="179"/>
        <v>320.98325030410757</v>
      </c>
      <c r="L669" s="712">
        <f t="shared" si="180"/>
        <v>320.78996776396787</v>
      </c>
      <c r="N669" s="582">
        <v>595</v>
      </c>
      <c r="O669" s="712">
        <f t="shared" si="181"/>
        <v>8.6597883764806927</v>
      </c>
      <c r="P669" s="712">
        <f t="shared" si="182"/>
        <v>1286.3073103735769</v>
      </c>
      <c r="Q669" s="712">
        <f t="shared" si="183"/>
        <v>1274.5967362128611</v>
      </c>
      <c r="R669" s="712">
        <f t="shared" si="184"/>
        <v>1266.1078739939435</v>
      </c>
      <c r="S669" s="712">
        <f t="shared" si="185"/>
        <v>1260.9160465893542</v>
      </c>
      <c r="T669" s="712">
        <f t="shared" si="186"/>
        <v>1259.0664832790249</v>
      </c>
    </row>
    <row r="670" spans="2:20">
      <c r="B670" s="582">
        <v>596</v>
      </c>
      <c r="C670" s="712">
        <f t="shared" si="171"/>
        <v>8.6743426426596528</v>
      </c>
      <c r="D670" s="712">
        <f t="shared" si="172"/>
        <v>1560.6842188982398</v>
      </c>
      <c r="E670" s="712">
        <f t="shared" si="173"/>
        <v>1117.6358291838344</v>
      </c>
      <c r="F670" s="712">
        <f t="shared" si="174"/>
        <v>757.41384925901832</v>
      </c>
      <c r="G670" s="712">
        <f t="shared" si="175"/>
        <v>502.53551066570839</v>
      </c>
      <c r="H670" s="719">
        <f t="shared" si="176"/>
        <v>323.95336636447496</v>
      </c>
      <c r="I670" s="712">
        <f t="shared" si="177"/>
        <v>322.60612701594715</v>
      </c>
      <c r="J670" s="712">
        <f t="shared" si="178"/>
        <v>321.64850804052179</v>
      </c>
      <c r="K670" s="712">
        <f t="shared" si="179"/>
        <v>321.07468256174189</v>
      </c>
      <c r="L670" s="712">
        <f t="shared" si="180"/>
        <v>320.88110272515593</v>
      </c>
      <c r="N670" s="582">
        <v>596</v>
      </c>
      <c r="O670" s="712">
        <f t="shared" si="181"/>
        <v>8.6743426426596528</v>
      </c>
      <c r="P670" s="712">
        <f t="shared" si="182"/>
        <v>1287.0579108052023</v>
      </c>
      <c r="Q670" s="712">
        <f t="shared" si="183"/>
        <v>1275.3725564167071</v>
      </c>
      <c r="R670" s="712">
        <f t="shared" si="184"/>
        <v>1266.9018326929054</v>
      </c>
      <c r="S670" s="712">
        <f t="shared" si="185"/>
        <v>1261.7208969477226</v>
      </c>
      <c r="T670" s="712">
        <f t="shared" si="186"/>
        <v>1259.8748790477757</v>
      </c>
    </row>
    <row r="671" spans="2:20">
      <c r="B671" s="582">
        <v>597</v>
      </c>
      <c r="C671" s="712">
        <f t="shared" si="171"/>
        <v>8.6888969088386112</v>
      </c>
      <c r="D671" s="712">
        <f t="shared" si="172"/>
        <v>1560.7389078460153</v>
      </c>
      <c r="E671" s="712">
        <f t="shared" si="173"/>
        <v>1118.0093724907435</v>
      </c>
      <c r="F671" s="712">
        <f t="shared" si="174"/>
        <v>757.88894424677392</v>
      </c>
      <c r="G671" s="712">
        <f t="shared" si="175"/>
        <v>502.87960300042198</v>
      </c>
      <c r="H671" s="719">
        <f t="shared" si="176"/>
        <v>324.04912785655546</v>
      </c>
      <c r="I671" s="712">
        <f t="shared" si="177"/>
        <v>322.69995146789807</v>
      </c>
      <c r="J671" s="712">
        <f t="shared" si="178"/>
        <v>321.7409293228032</v>
      </c>
      <c r="K671" s="712">
        <f t="shared" si="179"/>
        <v>321.16624948546689</v>
      </c>
      <c r="L671" s="712">
        <f t="shared" si="180"/>
        <v>320.97237305736428</v>
      </c>
      <c r="N671" s="582">
        <v>597</v>
      </c>
      <c r="O671" s="712">
        <f t="shared" si="181"/>
        <v>8.6888969088386112</v>
      </c>
      <c r="P671" s="712">
        <f t="shared" si="182"/>
        <v>1287.8068614277363</v>
      </c>
      <c r="Q671" s="712">
        <f t="shared" si="183"/>
        <v>1276.1466713787606</v>
      </c>
      <c r="R671" s="712">
        <f t="shared" si="184"/>
        <v>1267.6940462819198</v>
      </c>
      <c r="S671" s="712">
        <f t="shared" si="185"/>
        <v>1262.5239782564311</v>
      </c>
      <c r="T671" s="712">
        <f t="shared" si="186"/>
        <v>1260.6814979741046</v>
      </c>
    </row>
    <row r="672" spans="2:20">
      <c r="B672" s="582">
        <v>598</v>
      </c>
      <c r="C672" s="712">
        <f t="shared" si="171"/>
        <v>8.7034511750175696</v>
      </c>
      <c r="D672" s="712">
        <f t="shared" si="172"/>
        <v>1560.7934510815976</v>
      </c>
      <c r="E672" s="712">
        <f t="shared" si="173"/>
        <v>1118.3819357725465</v>
      </c>
      <c r="F672" s="712">
        <f t="shared" si="174"/>
        <v>758.36299042515657</v>
      </c>
      <c r="G672" s="712">
        <f t="shared" si="175"/>
        <v>503.2231661903852</v>
      </c>
      <c r="H672" s="719">
        <f t="shared" si="176"/>
        <v>324.14501289047206</v>
      </c>
      <c r="I672" s="712">
        <f t="shared" si="177"/>
        <v>322.79390448115328</v>
      </c>
      <c r="J672" s="712">
        <f t="shared" si="178"/>
        <v>321.83348276424636</v>
      </c>
      <c r="K672" s="712">
        <f t="shared" si="179"/>
        <v>321.25795072502967</v>
      </c>
      <c r="L672" s="712">
        <f t="shared" si="180"/>
        <v>321.06377840947965</v>
      </c>
      <c r="N672" s="582">
        <v>598</v>
      </c>
      <c r="O672" s="712">
        <f t="shared" si="181"/>
        <v>8.7034511750175696</v>
      </c>
      <c r="P672" s="712">
        <f t="shared" si="182"/>
        <v>1288.5541658674356</v>
      </c>
      <c r="Q672" s="712">
        <f t="shared" si="183"/>
        <v>1276.9190848471187</v>
      </c>
      <c r="R672" s="712">
        <f t="shared" si="184"/>
        <v>1268.4845185967138</v>
      </c>
      <c r="S672" s="712">
        <f t="shared" si="185"/>
        <v>1263.3252944038254</v>
      </c>
      <c r="T672" s="712">
        <f t="shared" si="186"/>
        <v>1261.486343963486</v>
      </c>
    </row>
    <row r="673" spans="2:20">
      <c r="B673" s="582">
        <v>599</v>
      </c>
      <c r="C673" s="712">
        <f t="shared" si="171"/>
        <v>8.7180054411965298</v>
      </c>
      <c r="D673" s="712">
        <f t="shared" si="172"/>
        <v>1560.8478491306521</v>
      </c>
      <c r="E673" s="712">
        <f t="shared" si="173"/>
        <v>1118.7535224817423</v>
      </c>
      <c r="F673" s="712">
        <f t="shared" si="174"/>
        <v>758.83599044804362</v>
      </c>
      <c r="G673" s="712">
        <f t="shared" si="175"/>
        <v>503.56620083552093</v>
      </c>
      <c r="H673" s="719">
        <f t="shared" si="176"/>
        <v>324.24102113068426</v>
      </c>
      <c r="I673" s="712">
        <f t="shared" si="177"/>
        <v>322.88798571337475</v>
      </c>
      <c r="J673" s="712">
        <f t="shared" si="178"/>
        <v>321.92616801780048</v>
      </c>
      <c r="K673" s="712">
        <f t="shared" si="179"/>
        <v>321.34978593062806</v>
      </c>
      <c r="L673" s="712">
        <f t="shared" si="180"/>
        <v>321.15531843083329</v>
      </c>
      <c r="N673" s="582">
        <v>599</v>
      </c>
      <c r="O673" s="712">
        <f t="shared" si="181"/>
        <v>8.7180054411965298</v>
      </c>
      <c r="P673" s="712">
        <f t="shared" si="182"/>
        <v>1289.2998277425872</v>
      </c>
      <c r="Q673" s="712">
        <f t="shared" si="183"/>
        <v>1277.6898005616404</v>
      </c>
      <c r="R673" s="712">
        <f t="shared" si="184"/>
        <v>1269.2732534645834</v>
      </c>
      <c r="S673" s="712">
        <f t="shared" si="185"/>
        <v>1264.124849269705</v>
      </c>
      <c r="T673" s="712">
        <f t="shared" si="186"/>
        <v>1262.2894209128103</v>
      </c>
    </row>
    <row r="674" spans="2:20">
      <c r="B674" s="582">
        <v>600</v>
      </c>
      <c r="C674" s="712">
        <f t="shared" si="171"/>
        <v>8.7325597073754881</v>
      </c>
      <c r="D674" s="712">
        <f t="shared" si="172"/>
        <v>1560.9021025161992</v>
      </c>
      <c r="E674" s="712">
        <f t="shared" si="173"/>
        <v>1119.1241360540284</v>
      </c>
      <c r="F674" s="712">
        <f t="shared" si="174"/>
        <v>759.30794696365115</v>
      </c>
      <c r="G674" s="712">
        <f t="shared" si="175"/>
        <v>503.90870754079657</v>
      </c>
      <c r="H674" s="719">
        <f t="shared" si="176"/>
        <v>324.33715224219247</v>
      </c>
      <c r="I674" s="712">
        <f t="shared" si="177"/>
        <v>322.98219482272657</v>
      </c>
      <c r="J674" s="712">
        <f t="shared" si="178"/>
        <v>322.01898473688709</v>
      </c>
      <c r="K674" s="712">
        <f t="shared" si="179"/>
        <v>321.44175475291377</v>
      </c>
      <c r="L674" s="712">
        <f t="shared" si="180"/>
        <v>321.24699277120396</v>
      </c>
      <c r="N674" s="582">
        <v>600</v>
      </c>
      <c r="O674" s="712">
        <f t="shared" si="181"/>
        <v>8.7325597073754881</v>
      </c>
      <c r="P674" s="712">
        <f t="shared" si="182"/>
        <v>1290.0438506635244</v>
      </c>
      <c r="Q674" s="712">
        <f t="shared" si="183"/>
        <v>1278.4588222539644</v>
      </c>
      <c r="R674" s="712">
        <f t="shared" si="184"/>
        <v>1270.0602547044123</v>
      </c>
      <c r="S674" s="712">
        <f t="shared" si="185"/>
        <v>1264.922646725342</v>
      </c>
      <c r="T674" s="712">
        <f t="shared" si="186"/>
        <v>1263.0907327104023</v>
      </c>
    </row>
    <row r="675" spans="2:20">
      <c r="B675" s="582">
        <v>601</v>
      </c>
      <c r="C675" s="712">
        <f t="shared" si="171"/>
        <v>8.7471139735544483</v>
      </c>
      <c r="D675" s="712">
        <f t="shared" si="172"/>
        <v>1560.9562117586327</v>
      </c>
      <c r="E675" s="712">
        <f t="shared" si="173"/>
        <v>1119.4937799084148</v>
      </c>
      <c r="F675" s="712">
        <f t="shared" si="174"/>
        <v>759.7788626145317</v>
      </c>
      <c r="G675" s="712">
        <f t="shared" si="175"/>
        <v>504.25068691615508</v>
      </c>
      <c r="H675" s="719">
        <f t="shared" si="176"/>
        <v>324.43340589053963</v>
      </c>
      <c r="I675" s="712">
        <f t="shared" si="177"/>
        <v>323.07653146787698</v>
      </c>
      <c r="J675" s="712">
        <f t="shared" si="178"/>
        <v>322.11193257540276</v>
      </c>
      <c r="K675" s="712">
        <f t="shared" si="179"/>
        <v>321.53385684299548</v>
      </c>
      <c r="L675" s="712">
        <f t="shared" si="180"/>
        <v>321.33880108082064</v>
      </c>
      <c r="N675" s="582">
        <v>601</v>
      </c>
      <c r="O675" s="712">
        <f t="shared" si="181"/>
        <v>8.7471139735544483</v>
      </c>
      <c r="P675" s="712">
        <f t="shared" si="182"/>
        <v>1290.7862382326452</v>
      </c>
      <c r="Q675" s="712">
        <f t="shared" si="183"/>
        <v>1279.2261536475276</v>
      </c>
      <c r="R675" s="712">
        <f t="shared" si="184"/>
        <v>1270.8455261266899</v>
      </c>
      <c r="S675" s="712">
        <f t="shared" si="185"/>
        <v>1265.7186906334989</v>
      </c>
      <c r="T675" s="712">
        <f t="shared" si="186"/>
        <v>1263.8902832360409</v>
      </c>
    </row>
    <row r="676" spans="2:20">
      <c r="B676" s="582">
        <v>602</v>
      </c>
      <c r="C676" s="712">
        <f t="shared" si="171"/>
        <v>8.7616682397334067</v>
      </c>
      <c r="D676" s="712">
        <f t="shared" si="172"/>
        <v>1561.0101773757383</v>
      </c>
      <c r="E676" s="712">
        <f t="shared" si="173"/>
        <v>1119.862457447337</v>
      </c>
      <c r="F676" s="712">
        <f t="shared" si="174"/>
        <v>760.24874003757282</v>
      </c>
      <c r="G676" s="712">
        <f t="shared" si="175"/>
        <v>504.59213957644738</v>
      </c>
      <c r="H676" s="719">
        <f t="shared" si="176"/>
        <v>324.52978174181288</v>
      </c>
      <c r="I676" s="712">
        <f t="shared" si="177"/>
        <v>323.17099530800067</v>
      </c>
      <c r="J676" s="712">
        <f t="shared" si="178"/>
        <v>322.20501118772182</v>
      </c>
      <c r="K676" s="712">
        <f t="shared" si="179"/>
        <v>321.62609185244111</v>
      </c>
      <c r="L676" s="712">
        <f t="shared" si="180"/>
        <v>321.4307430103662</v>
      </c>
      <c r="N676" s="582">
        <v>602</v>
      </c>
      <c r="O676" s="712">
        <f t="shared" si="181"/>
        <v>8.7616682397334067</v>
      </c>
      <c r="P676" s="712">
        <f t="shared" si="182"/>
        <v>1291.52699404443</v>
      </c>
      <c r="Q676" s="712">
        <f t="shared" si="183"/>
        <v>1279.9917984575825</v>
      </c>
      <c r="R676" s="712">
        <f t="shared" si="184"/>
        <v>1271.6290715335313</v>
      </c>
      <c r="S676" s="712">
        <f t="shared" si="185"/>
        <v>1266.5129848484482</v>
      </c>
      <c r="T676" s="712">
        <f t="shared" si="186"/>
        <v>1264.6880763609761</v>
      </c>
    </row>
    <row r="677" spans="2:20">
      <c r="B677" s="582">
        <v>603</v>
      </c>
      <c r="C677" s="712">
        <f t="shared" si="171"/>
        <v>8.7762225059123669</v>
      </c>
      <c r="D677" s="712">
        <f t="shared" si="172"/>
        <v>1561.063999882711</v>
      </c>
      <c r="E677" s="712">
        <f t="shared" si="173"/>
        <v>1120.230172056768</v>
      </c>
      <c r="F677" s="712">
        <f t="shared" si="174"/>
        <v>760.71758186399495</v>
      </c>
      <c r="G677" s="712">
        <f t="shared" si="175"/>
        <v>504.93306614136463</v>
      </c>
      <c r="H677" s="719">
        <f t="shared" si="176"/>
        <v>324.62627946264536</v>
      </c>
      <c r="I677" s="712">
        <f t="shared" si="177"/>
        <v>323.26558600278099</v>
      </c>
      <c r="J677" s="712">
        <f t="shared" si="178"/>
        <v>322.29822022869877</v>
      </c>
      <c r="K677" s="712">
        <f t="shared" si="179"/>
        <v>321.71845943328145</v>
      </c>
      <c r="L677" s="712">
        <f t="shared" si="180"/>
        <v>321.52281821097972</v>
      </c>
      <c r="N677" s="582">
        <v>603</v>
      </c>
      <c r="O677" s="712">
        <f t="shared" si="181"/>
        <v>8.7762225059123669</v>
      </c>
      <c r="P677" s="712">
        <f t="shared" si="182"/>
        <v>1292.2661216854578</v>
      </c>
      <c r="Q677" s="712">
        <f t="shared" si="183"/>
        <v>1280.755760391216</v>
      </c>
      <c r="R677" s="712">
        <f t="shared" si="184"/>
        <v>1272.4108947186933</v>
      </c>
      <c r="S677" s="712">
        <f t="shared" si="185"/>
        <v>1267.3055332159906</v>
      </c>
      <c r="T677" s="712">
        <f t="shared" si="186"/>
        <v>1265.4841159479502</v>
      </c>
    </row>
    <row r="678" spans="2:20">
      <c r="B678" s="582">
        <v>604</v>
      </c>
      <c r="C678" s="712">
        <f t="shared" si="171"/>
        <v>8.7907767720913252</v>
      </c>
      <c r="D678" s="712">
        <f t="shared" si="172"/>
        <v>1561.1176797921744</v>
      </c>
      <c r="E678" s="712">
        <f t="shared" si="173"/>
        <v>1120.59692710633</v>
      </c>
      <c r="F678" s="712">
        <f t="shared" si="174"/>
        <v>761.18539071935072</v>
      </c>
      <c r="G678" s="712">
        <f t="shared" si="175"/>
        <v>505.2734672353717</v>
      </c>
      <c r="H678" s="719">
        <f t="shared" si="176"/>
        <v>324.72289872021747</v>
      </c>
      <c r="I678" s="712">
        <f t="shared" si="177"/>
        <v>323.36030321241196</v>
      </c>
      <c r="J678" s="712">
        <f t="shared" si="178"/>
        <v>322.39155935367086</v>
      </c>
      <c r="K678" s="712">
        <f t="shared" si="179"/>
        <v>321.81095923801246</v>
      </c>
      <c r="L678" s="712">
        <f t="shared" si="180"/>
        <v>321.61502633425948</v>
      </c>
      <c r="N678" s="582">
        <v>604</v>
      </c>
      <c r="O678" s="712">
        <f t="shared" si="181"/>
        <v>8.7907767720913252</v>
      </c>
      <c r="P678" s="712">
        <f t="shared" si="182"/>
        <v>1293.0036247344251</v>
      </c>
      <c r="Q678" s="712">
        <f t="shared" si="183"/>
        <v>1281.5180431473664</v>
      </c>
      <c r="R678" s="712">
        <f t="shared" si="184"/>
        <v>1273.190999467595</v>
      </c>
      <c r="S678" s="712">
        <f t="shared" si="185"/>
        <v>1268.0963395734743</v>
      </c>
      <c r="T678" s="712">
        <f t="shared" si="186"/>
        <v>1266.2784058512148</v>
      </c>
    </row>
    <row r="679" spans="2:20">
      <c r="B679" s="582">
        <v>605</v>
      </c>
      <c r="C679" s="712">
        <f t="shared" si="171"/>
        <v>8.8053310382702836</v>
      </c>
      <c r="D679" s="712">
        <f t="shared" si="172"/>
        <v>1561.1712176141973</v>
      </c>
      <c r="E679" s="712">
        <f t="shared" si="173"/>
        <v>1120.962725949405</v>
      </c>
      <c r="F679" s="712">
        <f t="shared" si="174"/>
        <v>761.65216922352363</v>
      </c>
      <c r="G679" s="712">
        <f t="shared" si="175"/>
        <v>505.61334348764103</v>
      </c>
      <c r="H679" s="719">
        <f t="shared" si="176"/>
        <v>324.81963918225853</v>
      </c>
      <c r="I679" s="712">
        <f t="shared" si="177"/>
        <v>323.45514659760045</v>
      </c>
      <c r="J679" s="712">
        <f t="shared" si="178"/>
        <v>322.4850282184608</v>
      </c>
      <c r="K679" s="712">
        <f t="shared" si="179"/>
        <v>321.90359091959812</v>
      </c>
      <c r="L679" s="712">
        <f t="shared" si="180"/>
        <v>321.70736703226606</v>
      </c>
      <c r="N679" s="582">
        <v>605</v>
      </c>
      <c r="O679" s="712">
        <f t="shared" si="181"/>
        <v>8.8053310382702836</v>
      </c>
      <c r="P679" s="712">
        <f t="shared" si="182"/>
        <v>1293.7395067621624</v>
      </c>
      <c r="Q679" s="712">
        <f t="shared" si="183"/>
        <v>1282.2786504168419</v>
      </c>
      <c r="R679" s="712">
        <f t="shared" si="184"/>
        <v>1273.969389557335</v>
      </c>
      <c r="S679" s="712">
        <f t="shared" si="185"/>
        <v>1268.8854077498124</v>
      </c>
      <c r="T679" s="712">
        <f t="shared" si="186"/>
        <v>1267.0709499165496</v>
      </c>
    </row>
    <row r="680" spans="2:20">
      <c r="B680" s="582">
        <v>606</v>
      </c>
      <c r="C680" s="712">
        <f t="shared" si="171"/>
        <v>8.8198853044492438</v>
      </c>
      <c r="D680" s="712">
        <f t="shared" si="172"/>
        <v>1561.2246138563119</v>
      </c>
      <c r="E680" s="712">
        <f t="shared" si="173"/>
        <v>1121.3275719232431</v>
      </c>
      <c r="F680" s="712">
        <f t="shared" si="174"/>
        <v>762.11791999072739</v>
      </c>
      <c r="G680" s="712">
        <f t="shared" si="175"/>
        <v>505.95269553198693</v>
      </c>
      <c r="H680" s="719">
        <f t="shared" si="176"/>
        <v>324.91650051704829</v>
      </c>
      <c r="I680" s="712">
        <f t="shared" si="177"/>
        <v>323.55011581956825</v>
      </c>
      <c r="J680" s="712">
        <f t="shared" si="178"/>
        <v>322.57862647937895</v>
      </c>
      <c r="K680" s="712">
        <f t="shared" si="179"/>
        <v>321.99635413147337</v>
      </c>
      <c r="L680" s="712">
        <f t="shared" si="180"/>
        <v>321.79983995752502</v>
      </c>
      <c r="N680" s="582">
        <v>606</v>
      </c>
      <c r="O680" s="712">
        <f t="shared" si="181"/>
        <v>8.8198853044492438</v>
      </c>
      <c r="P680" s="712">
        <f t="shared" si="182"/>
        <v>1294.4737713316508</v>
      </c>
      <c r="Q680" s="712">
        <f t="shared" si="183"/>
        <v>1283.0375858823386</v>
      </c>
      <c r="R680" s="712">
        <f t="shared" si="184"/>
        <v>1274.7460687567095</v>
      </c>
      <c r="S680" s="712">
        <f t="shared" si="185"/>
        <v>1269.6727415655023</v>
      </c>
      <c r="T680" s="712">
        <f t="shared" si="186"/>
        <v>1267.8617519812815</v>
      </c>
    </row>
    <row r="681" spans="2:20">
      <c r="B681" s="582">
        <v>607</v>
      </c>
      <c r="C681" s="712">
        <f t="shared" si="171"/>
        <v>8.8344395706282022</v>
      </c>
      <c r="D681" s="712">
        <f t="shared" si="172"/>
        <v>1561.2778690235316</v>
      </c>
      <c r="E681" s="712">
        <f t="shared" si="173"/>
        <v>1121.6914683490722</v>
      </c>
      <c r="F681" s="712">
        <f t="shared" si="174"/>
        <v>762.58264562950478</v>
      </c>
      <c r="G681" s="712">
        <f t="shared" si="175"/>
        <v>506.29152400680073</v>
      </c>
      <c r="H681" s="719">
        <f t="shared" si="176"/>
        <v>325.0134823934186</v>
      </c>
      <c r="I681" s="712">
        <f t="shared" si="177"/>
        <v>323.64521054005411</v>
      </c>
      <c r="J681" s="712">
        <f t="shared" si="178"/>
        <v>322.67235379322608</v>
      </c>
      <c r="K681" s="712">
        <f t="shared" si="179"/>
        <v>322.08924852754649</v>
      </c>
      <c r="L681" s="712">
        <f t="shared" si="180"/>
        <v>321.89244476302957</v>
      </c>
      <c r="N681" s="582">
        <v>607</v>
      </c>
      <c r="O681" s="712">
        <f t="shared" si="181"/>
        <v>8.8344395706282022</v>
      </c>
      <c r="P681" s="712">
        <f t="shared" si="182"/>
        <v>1295.2064219980412</v>
      </c>
      <c r="Q681" s="712">
        <f t="shared" si="183"/>
        <v>1283.7948532184575</v>
      </c>
      <c r="R681" s="712">
        <f t="shared" si="184"/>
        <v>1275.5210408262315</v>
      </c>
      <c r="S681" s="712">
        <f t="shared" si="185"/>
        <v>1270.4583448326443</v>
      </c>
      <c r="T681" s="712">
        <f t="shared" si="186"/>
        <v>1268.6508158743031</v>
      </c>
    </row>
    <row r="682" spans="2:20">
      <c r="B682" s="582">
        <v>608</v>
      </c>
      <c r="C682" s="712">
        <f t="shared" si="171"/>
        <v>8.8489938368071623</v>
      </c>
      <c r="D682" s="712">
        <f t="shared" si="172"/>
        <v>1561.3309836183682</v>
      </c>
      <c r="E682" s="712">
        <f t="shared" si="173"/>
        <v>1122.0544185322042</v>
      </c>
      <c r="F682" s="712">
        <f t="shared" si="174"/>
        <v>763.04634874272779</v>
      </c>
      <c r="G682" s="712">
        <f t="shared" si="175"/>
        <v>506.62982955498637</v>
      </c>
      <c r="H682" s="719">
        <f t="shared" si="176"/>
        <v>325.1105844807546</v>
      </c>
      <c r="I682" s="712">
        <f t="shared" si="177"/>
        <v>323.74043042131564</v>
      </c>
      <c r="J682" s="712">
        <f t="shared" si="178"/>
        <v>322.76620981729548</v>
      </c>
      <c r="K682" s="712">
        <f t="shared" si="179"/>
        <v>322.18227376220193</v>
      </c>
      <c r="L682" s="712">
        <f t="shared" si="180"/>
        <v>321.98518110224347</v>
      </c>
      <c r="N682" s="582">
        <v>608</v>
      </c>
      <c r="O682" s="712">
        <f t="shared" si="181"/>
        <v>8.8489938368071623</v>
      </c>
      <c r="P682" s="712">
        <f t="shared" si="182"/>
        <v>1295.9374623086687</v>
      </c>
      <c r="Q682" s="712">
        <f t="shared" si="183"/>
        <v>1284.5504560917238</v>
      </c>
      <c r="R682" s="712">
        <f t="shared" si="184"/>
        <v>1276.2943095181477</v>
      </c>
      <c r="S682" s="712">
        <f t="shared" si="185"/>
        <v>1271.2422213549594</v>
      </c>
      <c r="T682" s="712">
        <f t="shared" si="186"/>
        <v>1269.4381454160916</v>
      </c>
    </row>
    <row r="683" spans="2:20">
      <c r="B683" s="582">
        <v>609</v>
      </c>
      <c r="C683" s="712">
        <f t="shared" si="171"/>
        <v>8.8635481029861207</v>
      </c>
      <c r="D683" s="712">
        <f t="shared" si="172"/>
        <v>1561.3839581408486</v>
      </c>
      <c r="E683" s="712">
        <f t="shared" si="173"/>
        <v>1122.4164257621435</v>
      </c>
      <c r="F683" s="712">
        <f t="shared" si="174"/>
        <v>763.50903192759665</v>
      </c>
      <c r="G683" s="712">
        <f t="shared" si="175"/>
        <v>506.96761282389679</v>
      </c>
      <c r="H683" s="719">
        <f t="shared" si="176"/>
        <v>325.20780644899634</v>
      </c>
      <c r="I683" s="712">
        <f t="shared" si="177"/>
        <v>323.83577512613152</v>
      </c>
      <c r="J683" s="712">
        <f t="shared" si="178"/>
        <v>322.86019420937532</v>
      </c>
      <c r="K683" s="712">
        <f t="shared" si="179"/>
        <v>322.27542949030305</v>
      </c>
      <c r="L683" s="712">
        <f t="shared" si="180"/>
        <v>322.07804862910353</v>
      </c>
      <c r="N683" s="582">
        <v>609</v>
      </c>
      <c r="O683" s="712">
        <f t="shared" si="181"/>
        <v>8.8635481029861207</v>
      </c>
      <c r="P683" s="712">
        <f t="shared" si="182"/>
        <v>1296.6668958030734</v>
      </c>
      <c r="Q683" s="712">
        <f t="shared" si="183"/>
        <v>1285.3043981606029</v>
      </c>
      <c r="R683" s="712">
        <f t="shared" si="184"/>
        <v>1277.0658785764585</v>
      </c>
      <c r="S683" s="712">
        <f t="shared" si="185"/>
        <v>1272.0243749278084</v>
      </c>
      <c r="T683" s="712">
        <f t="shared" si="186"/>
        <v>1270.223744418726</v>
      </c>
    </row>
    <row r="684" spans="2:20">
      <c r="B684" s="582">
        <v>610</v>
      </c>
      <c r="C684" s="712">
        <f t="shared" si="171"/>
        <v>8.8781023691650809</v>
      </c>
      <c r="D684" s="712">
        <f t="shared" si="172"/>
        <v>1561.4367930885328</v>
      </c>
      <c r="E684" s="712">
        <f t="shared" si="173"/>
        <v>1122.7774933126914</v>
      </c>
      <c r="F684" s="712">
        <f t="shared" si="174"/>
        <v>763.97069777564047</v>
      </c>
      <c r="G684" s="712">
        <f t="shared" si="175"/>
        <v>507.3048744652703</v>
      </c>
      <c r="H684" s="719">
        <f t="shared" si="176"/>
        <v>325.30514796863991</v>
      </c>
      <c r="I684" s="712">
        <f t="shared" si="177"/>
        <v>323.93124431780308</v>
      </c>
      <c r="J684" s="712">
        <f t="shared" si="178"/>
        <v>322.95430662775135</v>
      </c>
      <c r="K684" s="712">
        <f t="shared" si="179"/>
        <v>322.36871536719423</v>
      </c>
      <c r="L684" s="712">
        <f t="shared" si="180"/>
        <v>322.17104699802258</v>
      </c>
      <c r="N684" s="582">
        <v>610</v>
      </c>
      <c r="O684" s="712">
        <f t="shared" si="181"/>
        <v>8.8781023691650809</v>
      </c>
      <c r="P684" s="712">
        <f t="shared" si="182"/>
        <v>1297.394726013014</v>
      </c>
      <c r="Q684" s="712">
        <f t="shared" si="183"/>
        <v>1286.0566830755197</v>
      </c>
      <c r="R684" s="712">
        <f t="shared" si="184"/>
        <v>1277.8357517369341</v>
      </c>
      <c r="S684" s="712">
        <f t="shared" si="185"/>
        <v>1272.8048093382095</v>
      </c>
      <c r="T684" s="712">
        <f t="shared" si="186"/>
        <v>1271.0076166859069</v>
      </c>
    </row>
    <row r="685" spans="2:20">
      <c r="B685" s="582">
        <v>611</v>
      </c>
      <c r="C685" s="712">
        <f t="shared" si="171"/>
        <v>8.8926566353440393</v>
      </c>
      <c r="D685" s="712">
        <f t="shared" si="172"/>
        <v>1561.4894889565298</v>
      </c>
      <c r="E685" s="712">
        <f t="shared" si="173"/>
        <v>1123.137624442051</v>
      </c>
      <c r="F685" s="712">
        <f t="shared" si="174"/>
        <v>764.43134887271685</v>
      </c>
      <c r="G685" s="712">
        <f t="shared" si="175"/>
        <v>507.64161513516837</v>
      </c>
      <c r="H685" s="719">
        <f t="shared" si="176"/>
        <v>325.40260871073917</v>
      </c>
      <c r="I685" s="712">
        <f t="shared" si="177"/>
        <v>324.02683766015645</v>
      </c>
      <c r="J685" s="712">
        <f t="shared" si="178"/>
        <v>323.04854673120872</v>
      </c>
      <c r="K685" s="712">
        <f t="shared" si="179"/>
        <v>322.46213104870401</v>
      </c>
      <c r="L685" s="712">
        <f t="shared" si="180"/>
        <v>322.26417586389164</v>
      </c>
      <c r="N685" s="582">
        <v>611</v>
      </c>
      <c r="O685" s="712">
        <f t="shared" si="181"/>
        <v>8.8926566353440393</v>
      </c>
      <c r="P685" s="712">
        <f t="shared" si="182"/>
        <v>1298.1209564624874</v>
      </c>
      <c r="Q685" s="712">
        <f t="shared" si="183"/>
        <v>1286.8073144788741</v>
      </c>
      <c r="R685" s="712">
        <f t="shared" si="184"/>
        <v>1278.6039327271342</v>
      </c>
      <c r="S685" s="712">
        <f t="shared" si="185"/>
        <v>1273.5835283648571</v>
      </c>
      <c r="T685" s="712">
        <f t="shared" si="186"/>
        <v>1271.7897660129743</v>
      </c>
    </row>
    <row r="686" spans="2:20">
      <c r="B686" s="582">
        <v>612</v>
      </c>
      <c r="C686" s="712">
        <f t="shared" si="171"/>
        <v>8.9072109015229977</v>
      </c>
      <c r="D686" s="712">
        <f t="shared" si="172"/>
        <v>1561.5420462375155</v>
      </c>
      <c r="E686" s="712">
        <f t="shared" si="173"/>
        <v>1123.4968223929327</v>
      </c>
      <c r="F686" s="712">
        <f t="shared" si="174"/>
        <v>764.89098779901224</v>
      </c>
      <c r="G686" s="712">
        <f t="shared" si="175"/>
        <v>507.9778354939134</v>
      </c>
      <c r="H686" s="719">
        <f t="shared" si="176"/>
        <v>325.5001883469069</v>
      </c>
      <c r="I686" s="712">
        <f t="shared" si="177"/>
        <v>324.12255481754437</v>
      </c>
      <c r="J686" s="712">
        <f t="shared" si="178"/>
        <v>323.14291417903456</v>
      </c>
      <c r="K686" s="712">
        <f t="shared" si="179"/>
        <v>322.55567619114703</v>
      </c>
      <c r="L686" s="712">
        <f t="shared" si="180"/>
        <v>322.35743488208288</v>
      </c>
      <c r="N686" s="582">
        <v>612</v>
      </c>
      <c r="O686" s="712">
        <f t="shared" si="181"/>
        <v>8.9072109015229977</v>
      </c>
      <c r="P686" s="712">
        <f t="shared" si="182"/>
        <v>1298.8455906677441</v>
      </c>
      <c r="Q686" s="712">
        <f t="shared" si="183"/>
        <v>1287.5562960050622</v>
      </c>
      <c r="R686" s="712">
        <f t="shared" si="184"/>
        <v>1279.3704252664245</v>
      </c>
      <c r="S686" s="712">
        <f t="shared" si="185"/>
        <v>1274.360535778141</v>
      </c>
      <c r="T686" s="712">
        <f t="shared" si="186"/>
        <v>1272.5701961869258</v>
      </c>
    </row>
    <row r="687" spans="2:20">
      <c r="B687" s="582">
        <v>613</v>
      </c>
      <c r="C687" s="712">
        <f t="shared" si="171"/>
        <v>8.9217651677019578</v>
      </c>
      <c r="D687" s="712">
        <f t="shared" si="172"/>
        <v>1561.5944654217485</v>
      </c>
      <c r="E687" s="712">
        <f t="shared" si="173"/>
        <v>1123.8550903926555</v>
      </c>
      <c r="F687" s="712">
        <f t="shared" si="174"/>
        <v>765.3496171290426</v>
      </c>
      <c r="G687" s="712">
        <f t="shared" si="175"/>
        <v>508.31353620602732</v>
      </c>
      <c r="H687" s="719">
        <f t="shared" si="176"/>
        <v>325.59788654931606</v>
      </c>
      <c r="I687" s="712">
        <f t="shared" si="177"/>
        <v>324.21839545484806</v>
      </c>
      <c r="J687" s="712">
        <f t="shared" si="178"/>
        <v>323.23740863102012</v>
      </c>
      <c r="K687" s="712">
        <f t="shared" si="179"/>
        <v>322.64935045132677</v>
      </c>
      <c r="L687" s="712">
        <f t="shared" si="180"/>
        <v>322.45082370845194</v>
      </c>
      <c r="N687" s="582">
        <v>613</v>
      </c>
      <c r="O687" s="712">
        <f t="shared" si="181"/>
        <v>8.9217651677019578</v>
      </c>
      <c r="P687" s="712">
        <f t="shared" si="182"/>
        <v>1299.5686321373064</v>
      </c>
      <c r="Q687" s="712">
        <f t="shared" si="183"/>
        <v>1288.30363128049</v>
      </c>
      <c r="R687" s="712">
        <f t="shared" si="184"/>
        <v>1280.1352330659965</v>
      </c>
      <c r="S687" s="712">
        <f t="shared" si="185"/>
        <v>1275.1358353401627</v>
      </c>
      <c r="T687" s="712">
        <f t="shared" si="186"/>
        <v>1273.3489109864361</v>
      </c>
    </row>
    <row r="688" spans="2:20">
      <c r="B688" s="582">
        <v>614</v>
      </c>
      <c r="C688" s="712">
        <f t="shared" si="171"/>
        <v>8.9363194338809162</v>
      </c>
      <c r="D688" s="712">
        <f t="shared" si="172"/>
        <v>1561.6467469970873</v>
      </c>
      <c r="E688" s="712">
        <f t="shared" si="173"/>
        <v>1124.2124316532509</v>
      </c>
      <c r="F688" s="712">
        <f t="shared" si="174"/>
        <v>765.80723943165424</v>
      </c>
      <c r="G688" s="712">
        <f t="shared" si="175"/>
        <v>508.64871794017051</v>
      </c>
      <c r="H688" s="719">
        <f t="shared" si="176"/>
        <v>325.69570299070125</v>
      </c>
      <c r="I688" s="712">
        <f t="shared" si="177"/>
        <v>324.31435923747875</v>
      </c>
      <c r="J688" s="712">
        <f t="shared" si="178"/>
        <v>323.33202974746274</v>
      </c>
      <c r="K688" s="712">
        <f t="shared" si="179"/>
        <v>322.74315348653801</v>
      </c>
      <c r="L688" s="712">
        <f t="shared" si="180"/>
        <v>322.54434199934047</v>
      </c>
      <c r="N688" s="582">
        <v>614</v>
      </c>
      <c r="O688" s="712">
        <f t="shared" si="181"/>
        <v>8.9363194338809162</v>
      </c>
      <c r="P688" s="712">
        <f t="shared" si="182"/>
        <v>1300.2900843719844</v>
      </c>
      <c r="Q688" s="712">
        <f t="shared" si="183"/>
        <v>1289.0493239235934</v>
      </c>
      <c r="R688" s="712">
        <f t="shared" si="184"/>
        <v>1280.8983598288842</v>
      </c>
      <c r="S688" s="712">
        <f t="shared" si="185"/>
        <v>1275.9094308047552</v>
      </c>
      <c r="T688" s="712">
        <f t="shared" si="186"/>
        <v>1274.1259141818734</v>
      </c>
    </row>
    <row r="689" spans="2:20">
      <c r="B689" s="582">
        <v>615</v>
      </c>
      <c r="C689" s="712">
        <f t="shared" si="171"/>
        <v>8.9508737000598764</v>
      </c>
      <c r="D689" s="712">
        <f t="shared" si="172"/>
        <v>1561.6988914490064</v>
      </c>
      <c r="E689" s="712">
        <f t="shared" si="173"/>
        <v>1124.5688493715631</v>
      </c>
      <c r="F689" s="712">
        <f t="shared" si="174"/>
        <v>766.26385727002423</v>
      </c>
      <c r="G689" s="712">
        <f t="shared" si="175"/>
        <v>508.98338136908154</v>
      </c>
      <c r="H689" s="719">
        <f t="shared" si="176"/>
        <v>325.79363734435981</v>
      </c>
      <c r="I689" s="712">
        <f t="shared" si="177"/>
        <v>324.41044583138</v>
      </c>
      <c r="J689" s="712">
        <f t="shared" si="178"/>
        <v>323.42677718916821</v>
      </c>
      <c r="K689" s="712">
        <f t="shared" si="179"/>
        <v>322.83708495456904</v>
      </c>
      <c r="L689" s="712">
        <f t="shared" si="180"/>
        <v>322.63798941157859</v>
      </c>
      <c r="N689" s="582">
        <v>615</v>
      </c>
      <c r="O689" s="712">
        <f t="shared" si="181"/>
        <v>8.9508737000598764</v>
      </c>
      <c r="P689" s="712">
        <f t="shared" si="182"/>
        <v>1301.0099508648941</v>
      </c>
      <c r="Q689" s="712">
        <f t="shared" si="183"/>
        <v>1289.793377544855</v>
      </c>
      <c r="R689" s="712">
        <f t="shared" si="184"/>
        <v>1281.6598092499819</v>
      </c>
      <c r="S689" s="712">
        <f t="shared" si="185"/>
        <v>1276.6813259175003</v>
      </c>
      <c r="T689" s="712">
        <f t="shared" si="186"/>
        <v>1274.9012095353194</v>
      </c>
    </row>
    <row r="690" spans="2:20">
      <c r="B690" s="582">
        <v>616</v>
      </c>
      <c r="C690" s="712">
        <f t="shared" si="171"/>
        <v>8.9654279662388348</v>
      </c>
      <c r="D690" s="712">
        <f t="shared" si="172"/>
        <v>1561.7508992606122</v>
      </c>
      <c r="E690" s="712">
        <f t="shared" si="173"/>
        <v>1124.9243467293513</v>
      </c>
      <c r="F690" s="712">
        <f t="shared" si="174"/>
        <v>766.71947320166169</v>
      </c>
      <c r="G690" s="712">
        <f t="shared" si="175"/>
        <v>509.31752716951729</v>
      </c>
      <c r="H690" s="719">
        <f t="shared" si="176"/>
        <v>325.89168928415319</v>
      </c>
      <c r="I690" s="712">
        <f t="shared" si="177"/>
        <v>324.50665490302885</v>
      </c>
      <c r="J690" s="712">
        <f t="shared" si="178"/>
        <v>323.52165061745308</v>
      </c>
      <c r="K690" s="712">
        <f t="shared" si="179"/>
        <v>322.931144513704</v>
      </c>
      <c r="L690" s="712">
        <f t="shared" si="180"/>
        <v>322.73176560248731</v>
      </c>
      <c r="N690" s="582">
        <v>616</v>
      </c>
      <c r="O690" s="712">
        <f t="shared" si="181"/>
        <v>8.9654279662388348</v>
      </c>
      <c r="P690" s="712">
        <f t="shared" si="182"/>
        <v>1301.7282351014735</v>
      </c>
      <c r="Q690" s="712">
        <f t="shared" si="183"/>
        <v>1290.5357957468211</v>
      </c>
      <c r="R690" s="712">
        <f t="shared" si="184"/>
        <v>1282.4195850160636</v>
      </c>
      <c r="S690" s="712">
        <f t="shared" si="185"/>
        <v>1277.4515244157471</v>
      </c>
      <c r="T690" s="712">
        <f t="shared" si="186"/>
        <v>1275.6748008005866</v>
      </c>
    </row>
    <row r="691" spans="2:20">
      <c r="B691" s="582">
        <v>617</v>
      </c>
      <c r="C691" s="712">
        <f t="shared" si="171"/>
        <v>8.9799822324177949</v>
      </c>
      <c r="D691" s="712">
        <f t="shared" si="172"/>
        <v>1561.8027709126595</v>
      </c>
      <c r="E691" s="712">
        <f t="shared" si="173"/>
        <v>1125.2789268933877</v>
      </c>
      <c r="F691" s="712">
        <f t="shared" si="174"/>
        <v>767.17408977840898</v>
      </c>
      <c r="G691" s="712">
        <f t="shared" si="175"/>
        <v>509.65115602219379</v>
      </c>
      <c r="H691" s="719">
        <f t="shared" si="176"/>
        <v>325.98985848450809</v>
      </c>
      <c r="I691" s="712">
        <f t="shared" si="177"/>
        <v>324.6029861194379</v>
      </c>
      <c r="J691" s="712">
        <f t="shared" si="178"/>
        <v>323.61664969414608</v>
      </c>
      <c r="K691" s="712">
        <f t="shared" si="179"/>
        <v>323.02533182272543</v>
      </c>
      <c r="L691" s="712">
        <f t="shared" si="180"/>
        <v>322.82567022988087</v>
      </c>
      <c r="N691" s="582">
        <v>617</v>
      </c>
      <c r="O691" s="712">
        <f t="shared" si="181"/>
        <v>8.9799822324177949</v>
      </c>
      <c r="P691" s="712">
        <f t="shared" si="182"/>
        <v>1302.4449405594992</v>
      </c>
      <c r="Q691" s="712">
        <f t="shared" si="183"/>
        <v>1291.2765821241208</v>
      </c>
      <c r="R691" s="712">
        <f t="shared" si="184"/>
        <v>1283.1776908057991</v>
      </c>
      <c r="S691" s="712">
        <f t="shared" si="185"/>
        <v>1278.2200300286304</v>
      </c>
      <c r="T691" s="712">
        <f t="shared" si="186"/>
        <v>1276.4466917232362</v>
      </c>
    </row>
    <row r="692" spans="2:20">
      <c r="B692" s="582">
        <v>618</v>
      </c>
      <c r="C692" s="712">
        <f t="shared" si="171"/>
        <v>8.9945364985967533</v>
      </c>
      <c r="D692" s="712">
        <f t="shared" si="172"/>
        <v>1561.8545068835674</v>
      </c>
      <c r="E692" s="712">
        <f t="shared" si="173"/>
        <v>1125.6325930155581</v>
      </c>
      <c r="F692" s="712">
        <f t="shared" si="174"/>
        <v>767.62770954644293</v>
      </c>
      <c r="G692" s="712">
        <f t="shared" si="175"/>
        <v>509.98426861172749</v>
      </c>
      <c r="H692" s="719">
        <f t="shared" si="176"/>
        <v>326.08814462041761</v>
      </c>
      <c r="I692" s="712">
        <f t="shared" si="177"/>
        <v>324.69943914815684</v>
      </c>
      <c r="J692" s="712">
        <f t="shared" si="178"/>
        <v>323.71177408159093</v>
      </c>
      <c r="K692" s="712">
        <f t="shared" si="179"/>
        <v>323.11964654091622</v>
      </c>
      <c r="L692" s="712">
        <f t="shared" si="180"/>
        <v>322.91970295206931</v>
      </c>
      <c r="N692" s="582">
        <v>618</v>
      </c>
      <c r="O692" s="712">
        <f t="shared" si="181"/>
        <v>8.9945364985967533</v>
      </c>
      <c r="P692" s="712">
        <f t="shared" si="182"/>
        <v>1303.1600707091043</v>
      </c>
      <c r="Q692" s="712">
        <f t="shared" si="183"/>
        <v>1292.0157402634809</v>
      </c>
      <c r="R692" s="712">
        <f t="shared" si="184"/>
        <v>1283.9341302897724</v>
      </c>
      <c r="S692" s="712">
        <f t="shared" si="185"/>
        <v>1278.9868464770884</v>
      </c>
      <c r="T692" s="712">
        <f t="shared" si="186"/>
        <v>1277.2168860405975</v>
      </c>
    </row>
    <row r="693" spans="2:20">
      <c r="B693" s="582">
        <v>619</v>
      </c>
      <c r="C693" s="712">
        <f t="shared" si="171"/>
        <v>9.0090907647757117</v>
      </c>
      <c r="D693" s="712">
        <f t="shared" si="172"/>
        <v>1561.9061076494356</v>
      </c>
      <c r="E693" s="712">
        <f t="shared" si="173"/>
        <v>1125.9853482329584</v>
      </c>
      <c r="F693" s="712">
        <f t="shared" si="174"/>
        <v>768.08033504627701</v>
      </c>
      <c r="G693" s="712">
        <f t="shared" si="175"/>
        <v>510.31686562657694</v>
      </c>
      <c r="H693" s="719">
        <f t="shared" si="176"/>
        <v>326.18654736744247</v>
      </c>
      <c r="I693" s="712">
        <f t="shared" si="177"/>
        <v>324.79601365727422</v>
      </c>
      <c r="J693" s="712">
        <f t="shared" si="178"/>
        <v>323.80702344264785</v>
      </c>
      <c r="K693" s="712">
        <f t="shared" si="179"/>
        <v>323.21408832806196</v>
      </c>
      <c r="L693" s="712">
        <f t="shared" si="180"/>
        <v>323.01386342786031</v>
      </c>
      <c r="N693" s="582">
        <v>619</v>
      </c>
      <c r="O693" s="712">
        <f t="shared" si="181"/>
        <v>9.0090907647757117</v>
      </c>
      <c r="P693" s="712">
        <f t="shared" si="182"/>
        <v>1303.8736290127943</v>
      </c>
      <c r="Q693" s="712">
        <f t="shared" si="183"/>
        <v>1292.7532737437455</v>
      </c>
      <c r="R693" s="712">
        <f t="shared" si="184"/>
        <v>1284.6889071305004</v>
      </c>
      <c r="S693" s="712">
        <f t="shared" si="185"/>
        <v>1279.7519774738798</v>
      </c>
      <c r="T693" s="712">
        <f t="shared" si="186"/>
        <v>1277.985387481785</v>
      </c>
    </row>
    <row r="694" spans="2:20">
      <c r="B694" s="582">
        <v>620</v>
      </c>
      <c r="C694" s="712">
        <f t="shared" si="171"/>
        <v>9.0236450309546719</v>
      </c>
      <c r="D694" s="712">
        <f t="shared" si="172"/>
        <v>1561.9575736840588</v>
      </c>
      <c r="E694" s="712">
        <f t="shared" si="173"/>
        <v>1126.3371956679937</v>
      </c>
      <c r="F694" s="712">
        <f t="shared" si="174"/>
        <v>768.53196881276199</v>
      </c>
      <c r="G694" s="712">
        <f t="shared" si="175"/>
        <v>510.64894775898534</v>
      </c>
      <c r="H694" s="719">
        <f t="shared" si="176"/>
        <v>326.28506640171207</v>
      </c>
      <c r="I694" s="712">
        <f t="shared" si="177"/>
        <v>324.89270931541876</v>
      </c>
      <c r="J694" s="712">
        <f t="shared" si="178"/>
        <v>323.90239744069567</v>
      </c>
      <c r="K694" s="712">
        <f t="shared" si="179"/>
        <v>323.30865684445325</v>
      </c>
      <c r="L694" s="712">
        <f t="shared" si="180"/>
        <v>323.10815131656199</v>
      </c>
      <c r="N694" s="582">
        <v>620</v>
      </c>
      <c r="O694" s="712">
        <f t="shared" si="181"/>
        <v>9.0236450309546719</v>
      </c>
      <c r="P694" s="712">
        <f t="shared" si="182"/>
        <v>1304.5856189254641</v>
      </c>
      <c r="Q694" s="712">
        <f t="shared" si="183"/>
        <v>1293.4891861358924</v>
      </c>
      <c r="R694" s="712">
        <f t="shared" si="184"/>
        <v>1285.4420249824491</v>
      </c>
      <c r="S694" s="712">
        <f t="shared" si="185"/>
        <v>1280.5154267236042</v>
      </c>
      <c r="T694" s="712">
        <f t="shared" si="186"/>
        <v>1278.7521997677159</v>
      </c>
    </row>
    <row r="695" spans="2:20">
      <c r="B695" s="582">
        <v>621</v>
      </c>
      <c r="C695" s="712">
        <f t="shared" si="171"/>
        <v>9.0381992971336302</v>
      </c>
      <c r="D695" s="712">
        <f t="shared" si="172"/>
        <v>1562.0089054589439</v>
      </c>
      <c r="E695" s="712">
        <f t="shared" si="173"/>
        <v>1126.6881384284741</v>
      </c>
      <c r="F695" s="712">
        <f t="shared" si="174"/>
        <v>768.98261337508882</v>
      </c>
      <c r="G695" s="712">
        <f t="shared" si="175"/>
        <v>510.98051570492322</v>
      </c>
      <c r="H695" s="719">
        <f t="shared" si="176"/>
        <v>326.38370139992571</v>
      </c>
      <c r="I695" s="712">
        <f t="shared" si="177"/>
        <v>324.98952579176137</v>
      </c>
      <c r="J695" s="712">
        <f t="shared" si="178"/>
        <v>323.9978957396338</v>
      </c>
      <c r="K695" s="712">
        <f t="shared" si="179"/>
        <v>323.40335175088779</v>
      </c>
      <c r="L695" s="712">
        <f t="shared" si="180"/>
        <v>323.20256627798472</v>
      </c>
      <c r="N695" s="582">
        <v>621</v>
      </c>
      <c r="O695" s="712">
        <f t="shared" si="181"/>
        <v>9.0381992971336302</v>
      </c>
      <c r="P695" s="712">
        <f t="shared" si="182"/>
        <v>1305.2960438944151</v>
      </c>
      <c r="Q695" s="712">
        <f t="shared" si="183"/>
        <v>1294.2234810030502</v>
      </c>
      <c r="R695" s="712">
        <f t="shared" si="184"/>
        <v>1286.1934874920523</v>
      </c>
      <c r="S695" s="712">
        <f t="shared" si="185"/>
        <v>1281.2771979227173</v>
      </c>
      <c r="T695" s="712">
        <f t="shared" si="186"/>
        <v>1279.5173266111301</v>
      </c>
    </row>
    <row r="696" spans="2:20">
      <c r="B696" s="582">
        <v>622</v>
      </c>
      <c r="C696" s="712">
        <f t="shared" si="171"/>
        <v>9.0527535633125904</v>
      </c>
      <c r="D696" s="712">
        <f t="shared" si="172"/>
        <v>1562.0601034433244</v>
      </c>
      <c r="E696" s="712">
        <f t="shared" si="173"/>
        <v>1127.0381796077104</v>
      </c>
      <c r="F696" s="712">
        <f t="shared" si="174"/>
        <v>769.43227125679005</v>
      </c>
      <c r="G696" s="712">
        <f t="shared" si="175"/>
        <v>511.31157016403216</v>
      </c>
      <c r="H696" s="719">
        <f t="shared" si="176"/>
        <v>326.48245203935369</v>
      </c>
      <c r="I696" s="712">
        <f t="shared" si="177"/>
        <v>325.08646275601632</v>
      </c>
      <c r="J696" s="712">
        <f t="shared" si="178"/>
        <v>324.09351800388413</v>
      </c>
      <c r="K696" s="712">
        <f t="shared" si="179"/>
        <v>323.49817270867243</v>
      </c>
      <c r="L696" s="712">
        <f t="shared" si="180"/>
        <v>323.29710797244354</v>
      </c>
      <c r="N696" s="582">
        <v>622</v>
      </c>
      <c r="O696" s="712">
        <f t="shared" si="181"/>
        <v>9.0527535633125904</v>
      </c>
      <c r="P696" s="712">
        <f t="shared" si="182"/>
        <v>1306.0049073593709</v>
      </c>
      <c r="Q696" s="712">
        <f t="shared" si="183"/>
        <v>1294.9561619005158</v>
      </c>
      <c r="R696" s="712">
        <f t="shared" si="184"/>
        <v>1286.9432982977287</v>
      </c>
      <c r="S696" s="712">
        <f t="shared" si="185"/>
        <v>1282.0372947595508</v>
      </c>
      <c r="T696" s="712">
        <f t="shared" si="186"/>
        <v>1280.2807717166061</v>
      </c>
    </row>
    <row r="697" spans="2:20">
      <c r="B697" s="582">
        <v>623</v>
      </c>
      <c r="C697" s="712">
        <f t="shared" si="171"/>
        <v>9.0673078294915488</v>
      </c>
      <c r="D697" s="712">
        <f t="shared" si="172"/>
        <v>1562.1111681041757</v>
      </c>
      <c r="E697" s="712">
        <f t="shared" si="173"/>
        <v>1127.3873222846094</v>
      </c>
      <c r="F697" s="712">
        <f t="shared" si="174"/>
        <v>769.8809449757423</v>
      </c>
      <c r="G697" s="712">
        <f t="shared" si="175"/>
        <v>511.64211183956843</v>
      </c>
      <c r="H697" s="719">
        <f t="shared" si="176"/>
        <v>326.58131799783814</v>
      </c>
      <c r="I697" s="712">
        <f t="shared" si="177"/>
        <v>325.18351987844301</v>
      </c>
      <c r="J697" s="712">
        <f t="shared" si="178"/>
        <v>324.18926389839294</v>
      </c>
      <c r="K697" s="712">
        <f t="shared" si="179"/>
        <v>323.59311937962519</v>
      </c>
      <c r="L697" s="712">
        <f t="shared" si="180"/>
        <v>323.39177606076044</v>
      </c>
      <c r="N697" s="582">
        <v>623</v>
      </c>
      <c r="O697" s="712">
        <f t="shared" si="181"/>
        <v>9.0673078294915488</v>
      </c>
      <c r="P697" s="712">
        <f t="shared" si="182"/>
        <v>1306.7122127524958</v>
      </c>
      <c r="Q697" s="712">
        <f t="shared" si="183"/>
        <v>1295.6872323757714</v>
      </c>
      <c r="R697" s="712">
        <f t="shared" si="184"/>
        <v>1287.6914610299007</v>
      </c>
      <c r="S697" s="712">
        <f t="shared" si="185"/>
        <v>1282.7957209143292</v>
      </c>
      <c r="T697" s="712">
        <f t="shared" si="186"/>
        <v>1281.0425387805799</v>
      </c>
    </row>
    <row r="698" spans="2:20">
      <c r="B698" s="582">
        <v>624</v>
      </c>
      <c r="C698" s="712">
        <f t="shared" si="171"/>
        <v>9.0818620956705089</v>
      </c>
      <c r="D698" s="712">
        <f t="shared" si="172"/>
        <v>1562.1620999062313</v>
      </c>
      <c r="E698" s="712">
        <f t="shared" si="173"/>
        <v>1127.7355695237679</v>
      </c>
      <c r="F698" s="712">
        <f t="shared" si="174"/>
        <v>770.32863704416854</v>
      </c>
      <c r="G698" s="712">
        <f t="shared" si="175"/>
        <v>511.97214143834753</v>
      </c>
      <c r="H698" s="719">
        <f t="shared" si="176"/>
        <v>326.68029895379425</v>
      </c>
      <c r="I698" s="712">
        <f t="shared" si="177"/>
        <v>325.28069682984744</v>
      </c>
      <c r="J698" s="712">
        <f t="shared" si="178"/>
        <v>324.28513308863256</v>
      </c>
      <c r="K698" s="712">
        <f t="shared" si="179"/>
        <v>323.68819142607776</v>
      </c>
      <c r="L698" s="712">
        <f t="shared" si="180"/>
        <v>323.48657020426594</v>
      </c>
      <c r="N698" s="582">
        <v>624</v>
      </c>
      <c r="O698" s="712">
        <f t="shared" si="181"/>
        <v>9.0818620956705089</v>
      </c>
      <c r="P698" s="712">
        <f t="shared" si="182"/>
        <v>1307.4179634984089</v>
      </c>
      <c r="Q698" s="712">
        <f t="shared" si="183"/>
        <v>1296.4166959685026</v>
      </c>
      <c r="R698" s="712">
        <f t="shared" si="184"/>
        <v>1288.4379793110097</v>
      </c>
      <c r="S698" s="712">
        <f t="shared" si="185"/>
        <v>1283.5524800591877</v>
      </c>
      <c r="T698" s="712">
        <f t="shared" si="186"/>
        <v>1281.8026314913627</v>
      </c>
    </row>
    <row r="699" spans="2:20">
      <c r="B699" s="582">
        <v>625</v>
      </c>
      <c r="C699" s="712">
        <f t="shared" si="171"/>
        <v>9.0964163618494673</v>
      </c>
      <c r="D699" s="712">
        <f t="shared" si="172"/>
        <v>1562.2128993119964</v>
      </c>
      <c r="E699" s="712">
        <f t="shared" si="173"/>
        <v>1128.0829243755663</v>
      </c>
      <c r="F699" s="712">
        <f t="shared" si="174"/>
        <v>770.77534996864063</v>
      </c>
      <c r="G699" s="712">
        <f t="shared" si="175"/>
        <v>512.30165967068945</v>
      </c>
      <c r="H699" s="719">
        <f t="shared" si="176"/>
        <v>326.77939458621114</v>
      </c>
      <c r="I699" s="712">
        <f t="shared" si="177"/>
        <v>325.37799328158354</v>
      </c>
      <c r="J699" s="712">
        <f t="shared" si="178"/>
        <v>324.38112524060352</v>
      </c>
      <c r="K699" s="712">
        <f t="shared" si="179"/>
        <v>323.78338851087688</v>
      </c>
      <c r="L699" s="712">
        <f t="shared" si="180"/>
        <v>323.5814900648021</v>
      </c>
      <c r="N699" s="582">
        <v>625</v>
      </c>
      <c r="O699" s="712">
        <f t="shared" si="181"/>
        <v>9.0964163618494673</v>
      </c>
      <c r="P699" s="712">
        <f t="shared" si="182"/>
        <v>1308.1221630142031</v>
      </c>
      <c r="Q699" s="712">
        <f t="shared" si="183"/>
        <v>1297.1445562106142</v>
      </c>
      <c r="R699" s="712">
        <f t="shared" si="184"/>
        <v>1289.1828567555365</v>
      </c>
      <c r="S699" s="712">
        <f t="shared" si="185"/>
        <v>1284.3075758581904</v>
      </c>
      <c r="T699" s="712">
        <f t="shared" si="186"/>
        <v>1282.5610535291596</v>
      </c>
    </row>
    <row r="700" spans="2:20">
      <c r="B700" s="582">
        <v>626</v>
      </c>
      <c r="C700" s="712">
        <f t="shared" si="171"/>
        <v>9.1109706280284257</v>
      </c>
      <c r="D700" s="712">
        <f t="shared" si="172"/>
        <v>1562.2635667817638</v>
      </c>
      <c r="E700" s="712">
        <f t="shared" si="173"/>
        <v>1128.429389876261</v>
      </c>
      <c r="F700" s="712">
        <f t="shared" si="174"/>
        <v>771.22108625008184</v>
      </c>
      <c r="G700" s="712">
        <f t="shared" si="175"/>
        <v>512.63066725036367</v>
      </c>
      <c r="H700" s="719">
        <f t="shared" si="176"/>
        <v>326.87860457465308</v>
      </c>
      <c r="I700" s="712">
        <f t="shared" si="177"/>
        <v>325.47540890555467</v>
      </c>
      <c r="J700" s="712">
        <f t="shared" si="178"/>
        <v>324.47724002083589</v>
      </c>
      <c r="K700" s="712">
        <f t="shared" si="179"/>
        <v>323.87871029738687</v>
      </c>
      <c r="L700" s="712">
        <f t="shared" si="180"/>
        <v>323.67653530472353</v>
      </c>
      <c r="N700" s="582">
        <v>626</v>
      </c>
      <c r="O700" s="712">
        <f t="shared" si="181"/>
        <v>9.1109706280284257</v>
      </c>
      <c r="P700" s="712">
        <f t="shared" si="182"/>
        <v>1308.8248147094603</v>
      </c>
      <c r="Q700" s="712">
        <f t="shared" si="183"/>
        <v>1297.8708166262481</v>
      </c>
      <c r="R700" s="712">
        <f t="shared" si="184"/>
        <v>1289.9260969700163</v>
      </c>
      <c r="S700" s="712">
        <f t="shared" si="185"/>
        <v>1285.0610119673481</v>
      </c>
      <c r="T700" s="712">
        <f t="shared" si="186"/>
        <v>1283.3178085660857</v>
      </c>
    </row>
    <row r="701" spans="2:20">
      <c r="B701" s="582">
        <v>627</v>
      </c>
      <c r="C701" s="712">
        <f t="shared" si="171"/>
        <v>9.1255248942073859</v>
      </c>
      <c r="D701" s="712">
        <f t="shared" si="172"/>
        <v>1562.314102773629</v>
      </c>
      <c r="E701" s="712">
        <f t="shared" si="173"/>
        <v>1128.7749690480769</v>
      </c>
      <c r="F701" s="712">
        <f t="shared" si="174"/>
        <v>771.66584838377014</v>
      </c>
      <c r="G701" s="712">
        <f t="shared" si="175"/>
        <v>512.95916489453555</v>
      </c>
      <c r="H701" s="719">
        <f t="shared" si="176"/>
        <v>326.97792859926022</v>
      </c>
      <c r="I701" s="712">
        <f t="shared" si="177"/>
        <v>325.57294337421519</v>
      </c>
      <c r="J701" s="712">
        <f t="shared" si="178"/>
        <v>324.57347709639146</v>
      </c>
      <c r="K701" s="712">
        <f t="shared" si="179"/>
        <v>323.97415644949126</v>
      </c>
      <c r="L701" s="712">
        <f t="shared" si="180"/>
        <v>323.77170558690034</v>
      </c>
      <c r="N701" s="582">
        <v>627</v>
      </c>
      <c r="O701" s="712">
        <f t="shared" si="181"/>
        <v>9.1255248942073859</v>
      </c>
      <c r="P701" s="712">
        <f t="shared" si="182"/>
        <v>1309.5259219862678</v>
      </c>
      <c r="Q701" s="712">
        <f t="shared" si="183"/>
        <v>1298.5954807318003</v>
      </c>
      <c r="R701" s="712">
        <f t="shared" si="184"/>
        <v>1290.6677035530574</v>
      </c>
      <c r="S701" s="712">
        <f t="shared" si="185"/>
        <v>1285.8127920346355</v>
      </c>
      <c r="T701" s="712">
        <f t="shared" si="186"/>
        <v>1284.0729002661851</v>
      </c>
    </row>
    <row r="702" spans="2:20">
      <c r="B702" s="582">
        <v>628</v>
      </c>
      <c r="C702" s="712">
        <f t="shared" si="171"/>
        <v>9.1400791603863443</v>
      </c>
      <c r="D702" s="712">
        <f t="shared" si="172"/>
        <v>1562.364507743504</v>
      </c>
      <c r="E702" s="712">
        <f t="shared" si="173"/>
        <v>1129.1196648992977</v>
      </c>
      <c r="F702" s="712">
        <f t="shared" si="174"/>
        <v>772.10963885934041</v>
      </c>
      <c r="G702" s="712">
        <f t="shared" si="175"/>
        <v>513.2871533237128</v>
      </c>
      <c r="H702" s="719">
        <f t="shared" si="176"/>
        <v>327.07736634074956</v>
      </c>
      <c r="I702" s="712">
        <f t="shared" si="177"/>
        <v>325.67059636057161</v>
      </c>
      <c r="J702" s="712">
        <f t="shared" si="178"/>
        <v>324.66983613486525</v>
      </c>
      <c r="K702" s="712">
        <f t="shared" si="179"/>
        <v>324.0697266315949</v>
      </c>
      <c r="L702" s="712">
        <f t="shared" si="180"/>
        <v>323.86700057471944</v>
      </c>
      <c r="N702" s="582">
        <v>628</v>
      </c>
      <c r="O702" s="712">
        <f t="shared" si="181"/>
        <v>9.1400791603863443</v>
      </c>
      <c r="P702" s="712">
        <f t="shared" si="182"/>
        <v>1310.2254882392356</v>
      </c>
      <c r="Q702" s="712">
        <f t="shared" si="183"/>
        <v>1299.3185520359375</v>
      </c>
      <c r="R702" s="712">
        <f t="shared" si="184"/>
        <v>1291.4076800953585</v>
      </c>
      <c r="S702" s="712">
        <f t="shared" si="185"/>
        <v>1286.5629197000094</v>
      </c>
      <c r="T702" s="712">
        <f t="shared" si="186"/>
        <v>1284.8263322854491</v>
      </c>
    </row>
    <row r="703" spans="2:20">
      <c r="B703" s="582">
        <v>629</v>
      </c>
      <c r="C703" s="712">
        <f t="shared" si="171"/>
        <v>9.1546334265653044</v>
      </c>
      <c r="D703" s="712">
        <f t="shared" si="172"/>
        <v>1562.4147821451322</v>
      </c>
      <c r="E703" s="712">
        <f t="shared" si="173"/>
        <v>1129.4634804243581</v>
      </c>
      <c r="F703" s="712">
        <f t="shared" si="174"/>
        <v>772.55246016078809</v>
      </c>
      <c r="G703" s="712">
        <f t="shared" si="175"/>
        <v>513.61463326169235</v>
      </c>
      <c r="H703" s="719">
        <f t="shared" si="176"/>
        <v>327.17691748041597</v>
      </c>
      <c r="I703" s="712">
        <f t="shared" si="177"/>
        <v>325.76836753818407</v>
      </c>
      <c r="J703" s="712">
        <f t="shared" si="178"/>
        <v>324.76631680438715</v>
      </c>
      <c r="K703" s="712">
        <f t="shared" si="179"/>
        <v>324.16542050862574</v>
      </c>
      <c r="L703" s="712">
        <f t="shared" si="180"/>
        <v>323.96241993208696</v>
      </c>
      <c r="N703" s="582">
        <v>629</v>
      </c>
      <c r="O703" s="712">
        <f t="shared" si="181"/>
        <v>9.1546334265653044</v>
      </c>
      <c r="P703" s="712">
        <f t="shared" si="182"/>
        <v>1310.9235168555119</v>
      </c>
      <c r="Q703" s="712">
        <f t="shared" si="183"/>
        <v>1300.0400340396145</v>
      </c>
      <c r="R703" s="712">
        <f t="shared" si="184"/>
        <v>1292.1460301797263</v>
      </c>
      <c r="S703" s="712">
        <f t="shared" si="185"/>
        <v>1287.3113985954251</v>
      </c>
      <c r="T703" s="712">
        <f t="shared" si="186"/>
        <v>1285.5781082718322</v>
      </c>
    </row>
    <row r="704" spans="2:20">
      <c r="B704" s="582">
        <v>630</v>
      </c>
      <c r="C704" s="712">
        <f t="shared" si="171"/>
        <v>9.1691876927442628</v>
      </c>
      <c r="D704" s="712">
        <f t="shared" si="172"/>
        <v>1562.4649264301031</v>
      </c>
      <c r="E704" s="712">
        <f t="shared" si="173"/>
        <v>1129.8064186039314</v>
      </c>
      <c r="F704" s="712">
        <f t="shared" si="174"/>
        <v>772.99431476647226</v>
      </c>
      <c r="G704" s="712">
        <f t="shared" si="175"/>
        <v>513.94160543550777</v>
      </c>
      <c r="H704" s="719">
        <f t="shared" si="176"/>
        <v>327.27658170013297</v>
      </c>
      <c r="I704" s="712">
        <f t="shared" si="177"/>
        <v>325.86625658116759</v>
      </c>
      <c r="J704" s="712">
        <f t="shared" si="178"/>
        <v>324.86291877362368</v>
      </c>
      <c r="K704" s="712">
        <f t="shared" si="179"/>
        <v>324.26123774603661</v>
      </c>
      <c r="L704" s="712">
        <f t="shared" si="180"/>
        <v>324.05796332342993</v>
      </c>
    </row>
    <row r="705" spans="2:12">
      <c r="B705" s="582">
        <v>631</v>
      </c>
      <c r="C705" s="712">
        <f t="shared" si="171"/>
        <v>9.183741958923223</v>
      </c>
      <c r="D705" s="712">
        <f t="shared" si="172"/>
        <v>1562.5149410478664</v>
      </c>
      <c r="E705" s="712">
        <f t="shared" si="173"/>
        <v>1130.1484824050196</v>
      </c>
      <c r="F705" s="712">
        <f t="shared" si="174"/>
        <v>773.43520514911904</v>
      </c>
      <c r="G705" s="712">
        <f t="shared" si="175"/>
        <v>514.26807057537758</v>
      </c>
      <c r="H705" s="719">
        <f t="shared" si="176"/>
        <v>327.37635868235361</v>
      </c>
      <c r="I705" s="712">
        <f t="shared" si="177"/>
        <v>325.9642631641936</v>
      </c>
      <c r="J705" s="712">
        <f t="shared" si="178"/>
        <v>324.95964171177945</v>
      </c>
      <c r="K705" s="712">
        <f t="shared" si="179"/>
        <v>324.3571780098074</v>
      </c>
      <c r="L705" s="712">
        <f t="shared" si="180"/>
        <v>324.15363041369818</v>
      </c>
    </row>
    <row r="706" spans="2:12">
      <c r="B706" s="582">
        <v>632</v>
      </c>
      <c r="C706" s="712">
        <f t="shared" si="171"/>
        <v>9.1982962251021814</v>
      </c>
      <c r="D706" s="712">
        <f t="shared" si="172"/>
        <v>1562.5648264457463</v>
      </c>
      <c r="E706" s="712">
        <f t="shared" si="173"/>
        <v>1130.4896747810415</v>
      </c>
      <c r="F706" s="712">
        <f t="shared" si="174"/>
        <v>773.87513377582513</v>
      </c>
      <c r="G706" s="712">
        <f t="shared" si="175"/>
        <v>514.59402941465351</v>
      </c>
      <c r="H706" s="719">
        <f t="shared" si="176"/>
        <v>327.47624811011144</v>
      </c>
      <c r="I706" s="712">
        <f t="shared" si="177"/>
        <v>326.0623869624909</v>
      </c>
      <c r="J706" s="712">
        <f t="shared" si="178"/>
        <v>325.05648528859911</v>
      </c>
      <c r="K706" s="712">
        <f t="shared" si="179"/>
        <v>324.45324096644629</v>
      </c>
      <c r="L706" s="712">
        <f t="shared" si="180"/>
        <v>324.24942086836643</v>
      </c>
    </row>
    <row r="707" spans="2:12">
      <c r="B707" s="582">
        <v>633</v>
      </c>
      <c r="C707" s="712">
        <f t="shared" si="171"/>
        <v>9.2128504912811398</v>
      </c>
      <c r="D707" s="712">
        <f t="shared" si="172"/>
        <v>1562.6145830689557</v>
      </c>
      <c r="E707" s="712">
        <f t="shared" si="173"/>
        <v>1130.8299986719203</v>
      </c>
      <c r="F707" s="712">
        <f t="shared" si="174"/>
        <v>774.3141031080612</v>
      </c>
      <c r="G707" s="712">
        <f t="shared" si="175"/>
        <v>514.91948268976955</v>
      </c>
      <c r="H707" s="719">
        <f t="shared" si="176"/>
        <v>327.5762496670211</v>
      </c>
      <c r="I707" s="712">
        <f t="shared" si="177"/>
        <v>326.16062765184705</v>
      </c>
      <c r="J707" s="712">
        <f t="shared" si="178"/>
        <v>325.15344917436846</v>
      </c>
      <c r="K707" s="712">
        <f t="shared" si="179"/>
        <v>324.5494262829921</v>
      </c>
      <c r="L707" s="712">
        <f t="shared" si="180"/>
        <v>324.3453343534357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 ht="13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 ht="13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 ht="13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 ht="13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abSelected="1" topLeftCell="E10" zoomScaleNormal="100" workbookViewId="0">
      <selection activeCell="O84" sqref="O84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5">
      <c r="B1"/>
    </row>
    <row r="2" spans="2:5" ht="13">
      <c r="B2" s="720" t="s">
        <v>1092</v>
      </c>
    </row>
    <row r="3" spans="2:5">
      <c r="B3" s="789" t="s">
        <v>1089</v>
      </c>
      <c r="C3" s="10">
        <f>dc</f>
        <v>31.08</v>
      </c>
      <c r="D3" s="789" t="s">
        <v>2</v>
      </c>
    </row>
    <row r="4" spans="2:5">
      <c r="B4" s="789" t="s">
        <v>1090</v>
      </c>
      <c r="C4" s="10">
        <f>dto</f>
        <v>10.171462348013772</v>
      </c>
      <c r="D4" s="789" t="s">
        <v>2</v>
      </c>
    </row>
    <row r="5" spans="2:5">
      <c r="B5" s="789" t="s">
        <v>1091</v>
      </c>
      <c r="C5" s="10">
        <f>'Nozzle Design'!C11</f>
        <v>21.576930002592544</v>
      </c>
      <c r="D5" s="789" t="s">
        <v>2</v>
      </c>
    </row>
    <row r="6" spans="2:5">
      <c r="B6" s="789" t="s">
        <v>1093</v>
      </c>
      <c r="C6" s="4">
        <f>etac*tothe</f>
        <v>1634</v>
      </c>
      <c r="D6" s="789" t="s">
        <v>73</v>
      </c>
    </row>
    <row r="7" spans="2:5">
      <c r="B7" s="789" t="s">
        <v>1093</v>
      </c>
      <c r="C7">
        <f>CONVERT(C6,"K","C")</f>
        <v>1360.85</v>
      </c>
      <c r="D7" s="789" t="s">
        <v>66</v>
      </c>
    </row>
    <row r="8" spans="2:5">
      <c r="B8" s="789" t="s">
        <v>1094</v>
      </c>
      <c r="C8" s="10">
        <f>pmax</f>
        <v>4.9969130252874665</v>
      </c>
      <c r="D8" s="789" t="s">
        <v>87</v>
      </c>
    </row>
    <row r="9" spans="2:5">
      <c r="B9" s="789" t="s">
        <v>1095</v>
      </c>
    </row>
    <row r="10" spans="2:5">
      <c r="B10" s="789" t="s">
        <v>1096</v>
      </c>
      <c r="E10" s="10">
        <f>C5/2</f>
        <v>10.788465001296272</v>
      </c>
    </row>
    <row r="11" spans="2:5">
      <c r="B11" s="789" t="s">
        <v>1097</v>
      </c>
    </row>
    <row r="12" spans="2:5">
      <c r="B12" s="789" t="s">
        <v>1102</v>
      </c>
      <c r="C12">
        <f>k2ph</f>
        <v>1.133</v>
      </c>
    </row>
    <row r="13" spans="2:5">
      <c r="B13" s="789" t="s">
        <v>1103</v>
      </c>
      <c r="C13" s="10">
        <f>mef</f>
        <v>2.5992897854448858</v>
      </c>
      <c r="D13" s="789" t="s">
        <v>64</v>
      </c>
    </row>
    <row r="14" spans="2:5">
      <c r="B14" s="789" t="s">
        <v>1105</v>
      </c>
      <c r="C14" s="10">
        <f>(C4-C3)/1</f>
        <v>-20.908537651986226</v>
      </c>
      <c r="D14" s="789"/>
    </row>
    <row r="15" spans="2:5">
      <c r="B15" s="789" t="s">
        <v>1106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1099</v>
      </c>
      <c r="C17" s="790">
        <v>0.05</v>
      </c>
      <c r="O17" s="789" t="s">
        <v>1120</v>
      </c>
      <c r="P17">
        <f>P18+I31</f>
        <v>1436.6299999999999</v>
      </c>
    </row>
    <row r="18" spans="2:19">
      <c r="B18" s="789" t="s">
        <v>1098</v>
      </c>
      <c r="C18" s="789" t="s">
        <v>1100</v>
      </c>
      <c r="D18" s="789" t="s">
        <v>1101</v>
      </c>
      <c r="E18" s="789" t="s">
        <v>1104</v>
      </c>
      <c r="O18" s="789" t="s">
        <v>1116</v>
      </c>
      <c r="P18">
        <f>P20-91.45</f>
        <v>1324.05</v>
      </c>
      <c r="Q18" s="789" t="s">
        <v>1041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1114</v>
      </c>
      <c r="P19">
        <v>1154.45</v>
      </c>
      <c r="Q19" s="789" t="s">
        <v>1041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1115</v>
      </c>
      <c r="P20">
        <v>1415.5</v>
      </c>
      <c r="Q20" s="789" t="s">
        <v>1041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1109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1107</v>
      </c>
      <c r="H24" s="789" t="s">
        <v>1110</v>
      </c>
      <c r="I24" s="789" t="s">
        <v>1119</v>
      </c>
      <c r="J24" s="789" t="s">
        <v>1124</v>
      </c>
      <c r="K24" s="789" t="s">
        <v>1117</v>
      </c>
      <c r="L24" s="789" t="s">
        <v>1108</v>
      </c>
      <c r="M24" s="789" t="s">
        <v>1118</v>
      </c>
      <c r="N24" s="789" t="s">
        <v>1111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opLeftCell="A21" zoomScale="115" zoomScaleNormal="115" workbookViewId="0">
      <selection activeCell="F36" sqref="F36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20" t="s">
        <v>1128</v>
      </c>
      <c r="F2" t="s">
        <v>1174</v>
      </c>
      <c r="I2" t="s">
        <v>1182</v>
      </c>
    </row>
    <row r="3" spans="2:9">
      <c r="F3" t="s">
        <v>1181</v>
      </c>
      <c r="I3" t="s">
        <v>1183</v>
      </c>
    </row>
    <row r="4" spans="2:9">
      <c r="B4" s="789" t="s">
        <v>1129</v>
      </c>
      <c r="I4" t="s">
        <v>1184</v>
      </c>
    </row>
    <row r="5" spans="2:9">
      <c r="B5" s="789" t="s">
        <v>1130</v>
      </c>
      <c r="H5" t="s">
        <v>1186</v>
      </c>
      <c r="I5" t="s">
        <v>1185</v>
      </c>
    </row>
    <row r="6" spans="2:9">
      <c r="B6" s="789" t="s">
        <v>1131</v>
      </c>
      <c r="C6">
        <f>pmax*((PI()*('First iteration &amp; Mechanical'!M60)^2)/4)</f>
        <v>4829.5964216546363</v>
      </c>
      <c r="D6" s="789" t="s">
        <v>1132</v>
      </c>
      <c r="H6" t="s">
        <v>1188</v>
      </c>
      <c r="I6" t="s">
        <v>1187</v>
      </c>
    </row>
    <row r="7" spans="2:9">
      <c r="B7" s="789" t="s">
        <v>1131</v>
      </c>
      <c r="C7">
        <f>pmax*((PI()*('First iteration &amp; Mechanical'!P60)^2)/4)</f>
        <v>3790.9991926570601</v>
      </c>
      <c r="D7" s="789" t="s">
        <v>1133</v>
      </c>
      <c r="H7" t="s">
        <v>1190</v>
      </c>
      <c r="I7" t="s">
        <v>1189</v>
      </c>
    </row>
    <row r="8" spans="2:9">
      <c r="F8" s="789"/>
    </row>
    <row r="9" spans="2:9">
      <c r="B9" s="789" t="s">
        <v>1134</v>
      </c>
    </row>
    <row r="10" spans="2:9">
      <c r="B10" s="789" t="s">
        <v>1135</v>
      </c>
      <c r="C10">
        <f>fmax</f>
        <v>495.59239714220945</v>
      </c>
    </row>
    <row r="12" spans="2:9">
      <c r="B12" s="789" t="s">
        <v>1136</v>
      </c>
    </row>
    <row r="13" spans="2:9">
      <c r="B13" s="789" t="s">
        <v>1137</v>
      </c>
      <c r="C13">
        <v>1.5</v>
      </c>
    </row>
    <row r="15" spans="2:9">
      <c r="B15" s="789" t="s">
        <v>1138</v>
      </c>
      <c r="G15">
        <f>C37</f>
        <v>4</v>
      </c>
    </row>
    <row r="16" spans="2:9">
      <c r="B16" s="789" t="s">
        <v>1139</v>
      </c>
      <c r="D16" s="789" t="str">
        <f>"M" &amp;C17</f>
        <v>M4</v>
      </c>
    </row>
    <row r="17" spans="2:13">
      <c r="B17" s="789" t="s">
        <v>1156</v>
      </c>
      <c r="C17">
        <v>4</v>
      </c>
      <c r="D17" s="789" t="s">
        <v>2</v>
      </c>
    </row>
    <row r="18" spans="2:13">
      <c r="B18" s="789" t="s">
        <v>1160</v>
      </c>
      <c r="D18" s="789" t="str">
        <f>'First iteration &amp; Mechanical'!L57</f>
        <v>ASTM A53</v>
      </c>
    </row>
    <row r="19" spans="2:13">
      <c r="B19" s="789" t="s">
        <v>841</v>
      </c>
      <c r="C19">
        <f>'First iteration &amp; Mechanical'!M65</f>
        <v>240</v>
      </c>
      <c r="D19" s="789" t="s">
        <v>87</v>
      </c>
    </row>
    <row r="20" spans="2:13">
      <c r="B20" s="789" t="s">
        <v>842</v>
      </c>
      <c r="C20">
        <f>'First iteration &amp; Mechanical'!M66</f>
        <v>415</v>
      </c>
      <c r="D20" s="789" t="s">
        <v>87</v>
      </c>
    </row>
    <row r="21" spans="2:13">
      <c r="B21" s="789" t="s">
        <v>67</v>
      </c>
      <c r="C21">
        <f>'First iteration &amp; Mechanical'!M67</f>
        <v>200000</v>
      </c>
      <c r="D21" s="789" t="s">
        <v>87</v>
      </c>
    </row>
    <row r="22" spans="2:13" ht="13">
      <c r="B22" s="204" t="s">
        <v>1060</v>
      </c>
      <c r="C22">
        <f>'First iteration &amp; Mechanical'!M68</f>
        <v>0.28999999999999998</v>
      </c>
      <c r="D22" s="789" t="s">
        <v>64</v>
      </c>
    </row>
    <row r="23" spans="2:13" ht="13">
      <c r="B23" s="789" t="s">
        <v>1159</v>
      </c>
      <c r="C23">
        <f>'First iteration &amp; Mechanical'!M61</f>
        <v>3.56</v>
      </c>
      <c r="D23" s="789" t="s">
        <v>2</v>
      </c>
      <c r="I23" s="789" t="s">
        <v>1226</v>
      </c>
    </row>
    <row r="24" spans="2:13">
      <c r="B24" s="789" t="s">
        <v>1140</v>
      </c>
      <c r="D24" s="789" t="str">
        <f>C25 &amp;"."&amp; C26</f>
        <v>10.9</v>
      </c>
      <c r="E24" s="789" t="s">
        <v>712</v>
      </c>
      <c r="F24" s="789" t="s">
        <v>1179</v>
      </c>
      <c r="G24" s="789" t="s">
        <v>1177</v>
      </c>
      <c r="I24" s="789" t="s">
        <v>1218</v>
      </c>
      <c r="J24">
        <v>8</v>
      </c>
    </row>
    <row r="25" spans="2:13">
      <c r="B25" s="789" t="s">
        <v>1175</v>
      </c>
      <c r="C25">
        <v>10</v>
      </c>
      <c r="D25" s="789"/>
      <c r="I25" s="789" t="s">
        <v>841</v>
      </c>
      <c r="J25">
        <v>130000</v>
      </c>
      <c r="K25" s="789" t="s">
        <v>189</v>
      </c>
      <c r="L25">
        <f>J25*(6.895/1000)</f>
        <v>896.34999999999991</v>
      </c>
      <c r="M25" s="789" t="s">
        <v>87</v>
      </c>
    </row>
    <row r="26" spans="2:13">
      <c r="B26" s="789" t="s">
        <v>1176</v>
      </c>
      <c r="C26">
        <v>9</v>
      </c>
      <c r="D26" s="789"/>
      <c r="I26" s="789" t="s">
        <v>842</v>
      </c>
      <c r="J26">
        <v>150000</v>
      </c>
      <c r="K26" s="789" t="s">
        <v>189</v>
      </c>
      <c r="L26">
        <f>J26*(6.895/1000)</f>
        <v>1034.2499999999998</v>
      </c>
      <c r="M26" s="789" t="s">
        <v>87</v>
      </c>
    </row>
    <row r="27" spans="2:13">
      <c r="B27" s="789" t="s">
        <v>841</v>
      </c>
      <c r="C27">
        <f>C28*0.9</f>
        <v>900</v>
      </c>
      <c r="D27" s="789" t="s">
        <v>87</v>
      </c>
      <c r="I27" s="789" t="s">
        <v>67</v>
      </c>
      <c r="K27" s="789" t="s">
        <v>843</v>
      </c>
      <c r="M27" s="789" t="s">
        <v>1219</v>
      </c>
    </row>
    <row r="28" spans="2:13">
      <c r="B28" s="789" t="s">
        <v>842</v>
      </c>
      <c r="C28">
        <f>C25*100</f>
        <v>1000</v>
      </c>
      <c r="D28" s="789" t="s">
        <v>87</v>
      </c>
      <c r="I28" s="789" t="s">
        <v>1060</v>
      </c>
      <c r="J28">
        <v>0.28999999999999998</v>
      </c>
    </row>
    <row r="29" spans="2:13">
      <c r="B29" s="789" t="s">
        <v>67</v>
      </c>
      <c r="C29">
        <v>200000</v>
      </c>
      <c r="D29" s="789" t="s">
        <v>87</v>
      </c>
      <c r="I29" s="789" t="s">
        <v>1141</v>
      </c>
      <c r="J29" s="789" t="s">
        <v>1178</v>
      </c>
    </row>
    <row r="30" spans="2:13" ht="13">
      <c r="B30" s="204" t="s">
        <v>1060</v>
      </c>
      <c r="C30">
        <v>0.28999999999999998</v>
      </c>
      <c r="D30" s="789" t="s">
        <v>64</v>
      </c>
      <c r="I30" s="789" t="s">
        <v>1142</v>
      </c>
      <c r="K30">
        <f>J62</f>
        <v>2.923838508883545</v>
      </c>
    </row>
    <row r="31" spans="2:13">
      <c r="B31" s="789" t="s">
        <v>1141</v>
      </c>
      <c r="C31" s="789" t="s">
        <v>1178</v>
      </c>
    </row>
    <row r="32" spans="2:13">
      <c r="B32" s="789" t="s">
        <v>1180</v>
      </c>
      <c r="C32" s="789">
        <v>0.5</v>
      </c>
      <c r="D32" s="789" t="s">
        <v>2</v>
      </c>
    </row>
    <row r="33" spans="2:7">
      <c r="B33" s="789" t="s">
        <v>1142</v>
      </c>
      <c r="D33">
        <f>Sf_shearFailureBolts</f>
        <v>2.827013303247325</v>
      </c>
    </row>
    <row r="34" spans="2:7">
      <c r="F34">
        <f>4.48+3.05</f>
        <v>7.53</v>
      </c>
    </row>
    <row r="35" spans="2:7" ht="13">
      <c r="B35" s="789" t="s">
        <v>1143</v>
      </c>
      <c r="F35">
        <f>18.51-F34</f>
        <v>10.98</v>
      </c>
      <c r="G35" s="789" t="s">
        <v>1227</v>
      </c>
    </row>
    <row r="36" spans="2:7">
      <c r="B36" s="789" t="s">
        <v>1146</v>
      </c>
      <c r="C36">
        <f>(C6*C13)/C37</f>
        <v>1811.0986581204886</v>
      </c>
      <c r="D36" s="789" t="s">
        <v>1132</v>
      </c>
    </row>
    <row r="37" spans="2:7">
      <c r="B37" s="789" t="s">
        <v>1144</v>
      </c>
      <c r="C37">
        <v>4</v>
      </c>
    </row>
    <row r="38" spans="2:7" ht="13">
      <c r="B38" s="789" t="s">
        <v>1145</v>
      </c>
    </row>
    <row r="39" spans="2:7">
      <c r="B39" s="789" t="s">
        <v>1146</v>
      </c>
      <c r="C39">
        <f>(C7*C13)/C40</f>
        <v>947.74979816426503</v>
      </c>
      <c r="D39" s="789" t="s">
        <v>1133</v>
      </c>
    </row>
    <row r="40" spans="2:7">
      <c r="B40" s="789" t="s">
        <v>1144</v>
      </c>
      <c r="C40">
        <v>6</v>
      </c>
    </row>
    <row r="42" spans="2:7">
      <c r="B42" s="415" t="s">
        <v>1147</v>
      </c>
    </row>
    <row r="43" spans="2:7">
      <c r="B43" s="789" t="s">
        <v>1148</v>
      </c>
    </row>
    <row r="44" spans="2:7">
      <c r="B44" t="s">
        <v>1149</v>
      </c>
    </row>
    <row r="45" spans="2:7">
      <c r="B45" s="789" t="s">
        <v>1150</v>
      </c>
    </row>
    <row r="46" spans="2:7">
      <c r="B46" s="789" t="s">
        <v>1151</v>
      </c>
    </row>
    <row r="47" spans="2:7">
      <c r="B47" s="789" t="s">
        <v>1152</v>
      </c>
    </row>
    <row r="48" spans="2:7">
      <c r="B48" s="789" t="s">
        <v>1153</v>
      </c>
    </row>
    <row r="50" spans="2:11">
      <c r="B50" s="789" t="s">
        <v>1161</v>
      </c>
    </row>
    <row r="51" spans="2:11">
      <c r="B51" s="789" t="s">
        <v>1146</v>
      </c>
      <c r="C51">
        <f>C52*C19*(C55-C54)*C23</f>
        <v>4743.9035846297129</v>
      </c>
    </row>
    <row r="52" spans="2:11">
      <c r="B52" s="789" t="s">
        <v>1154</v>
      </c>
      <c r="C52" s="10">
        <f>IF(C56&lt;0.3,(1-0.9+3*C53*C56),1)</f>
        <v>0.19051465957832908</v>
      </c>
    </row>
    <row r="53" spans="2:11">
      <c r="B53" s="789" t="s">
        <v>1155</v>
      </c>
      <c r="C53" s="793">
        <f>1/C37</f>
        <v>0.25</v>
      </c>
    </row>
    <row r="54" spans="2:11">
      <c r="B54" s="789" t="s">
        <v>1156</v>
      </c>
      <c r="C54" s="10">
        <f>C17</f>
        <v>4</v>
      </c>
      <c r="D54" s="789" t="s">
        <v>2</v>
      </c>
    </row>
    <row r="55" spans="2:11">
      <c r="B55" s="789" t="s">
        <v>1157</v>
      </c>
      <c r="C55" s="10">
        <f>(PI()*'First iteration &amp; Mechanical'!M59)/C37</f>
        <v>33.14380249537232</v>
      </c>
      <c r="D55" s="789" t="s">
        <v>2</v>
      </c>
    </row>
    <row r="56" spans="2:11">
      <c r="B56" s="789" t="s">
        <v>1158</v>
      </c>
      <c r="C56" s="10">
        <f>C54/C55</f>
        <v>0.12068621277110546</v>
      </c>
    </row>
    <row r="57" spans="2:11">
      <c r="B57" s="789" t="s">
        <v>1137</v>
      </c>
      <c r="C57">
        <f>C51/C36</f>
        <v>2.6193512779435295</v>
      </c>
    </row>
    <row r="59" spans="2:11">
      <c r="B59" s="789" t="s">
        <v>1153</v>
      </c>
      <c r="I59" s="789" t="s">
        <v>1220</v>
      </c>
    </row>
    <row r="60" spans="2:11">
      <c r="B60" s="789" t="s">
        <v>1146</v>
      </c>
      <c r="C60">
        <f>0.32*C28*C17^2</f>
        <v>5120</v>
      </c>
      <c r="I60" s="789" t="s">
        <v>1146</v>
      </c>
      <c r="J60">
        <f>0.32*L26*C17^2</f>
        <v>5295.3599999999988</v>
      </c>
    </row>
    <row r="61" spans="2:11" ht="13">
      <c r="B61" s="789" t="s">
        <v>1137</v>
      </c>
      <c r="C61">
        <f>C60/C36</f>
        <v>2.827013303247325</v>
      </c>
      <c r="D61" s="720" t="s">
        <v>1165</v>
      </c>
      <c r="I61" s="789" t="s">
        <v>1222</v>
      </c>
      <c r="J61">
        <f>0.32*L25*C17^2</f>
        <v>4589.3119999999999</v>
      </c>
    </row>
    <row r="62" spans="2:11" ht="13">
      <c r="I62" s="789" t="s">
        <v>1137</v>
      </c>
      <c r="J62">
        <f>J60/C36</f>
        <v>2.923838508883545</v>
      </c>
      <c r="K62" s="720" t="s">
        <v>1165</v>
      </c>
    </row>
    <row r="63" spans="2:11">
      <c r="B63" s="789" t="s">
        <v>1162</v>
      </c>
      <c r="I63" s="789" t="s">
        <v>1221</v>
      </c>
      <c r="J63">
        <f>J61/C36</f>
        <v>2.5339933743657395</v>
      </c>
    </row>
    <row r="64" spans="2:11">
      <c r="B64" s="789" t="s">
        <v>1146</v>
      </c>
      <c r="C64" s="10">
        <f>MAX(C60,C51)</f>
        <v>5120</v>
      </c>
      <c r="D64" s="789" t="s">
        <v>1215</v>
      </c>
    </row>
    <row r="65" spans="2:4">
      <c r="B65" s="789" t="s">
        <v>1164</v>
      </c>
      <c r="C65" s="10">
        <f>(C64*SQRT(3))/(2*C23*C19)</f>
        <v>5.1896653410303433</v>
      </c>
      <c r="D65" s="789" t="s">
        <v>2</v>
      </c>
    </row>
    <row r="66" spans="2:4">
      <c r="B66" s="789" t="s">
        <v>1156</v>
      </c>
      <c r="C66" s="10">
        <f>C54</f>
        <v>4</v>
      </c>
      <c r="D66" s="789" t="s">
        <v>2</v>
      </c>
    </row>
    <row r="67" spans="2:4">
      <c r="B67" s="789" t="s">
        <v>1163</v>
      </c>
      <c r="C67">
        <f>C65/C66</f>
        <v>1.2974163352575858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  <cellWatch r="J62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1" t="s">
        <v>708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709</v>
      </c>
      <c r="G3" s="455" t="s">
        <v>709</v>
      </c>
      <c r="H3" s="455" t="s">
        <v>709</v>
      </c>
      <c r="I3" s="455" t="s">
        <v>710</v>
      </c>
      <c r="J3" s="455" t="s">
        <v>711</v>
      </c>
      <c r="K3" s="455" t="s">
        <v>712</v>
      </c>
      <c r="L3" s="456" t="s">
        <v>713</v>
      </c>
      <c r="M3" s="457" t="s">
        <v>714</v>
      </c>
      <c r="N3" s="456" t="s">
        <v>715</v>
      </c>
      <c r="O3" s="455" t="s">
        <v>716</v>
      </c>
      <c r="P3" s="455" t="s">
        <v>717</v>
      </c>
      <c r="Q3" s="39" t="s">
        <v>718</v>
      </c>
      <c r="R3" s="455" t="s">
        <v>719</v>
      </c>
      <c r="S3" s="39" t="s">
        <v>720</v>
      </c>
      <c r="T3" s="458" t="s">
        <v>721</v>
      </c>
      <c r="U3" s="458" t="s">
        <v>722</v>
      </c>
      <c r="V3" s="459" t="s">
        <v>716</v>
      </c>
      <c r="W3" s="459" t="s">
        <v>723</v>
      </c>
      <c r="X3" s="460" t="s">
        <v>723</v>
      </c>
    </row>
    <row r="4" spans="2:24" ht="13.5">
      <c r="B4" s="454"/>
      <c r="C4" s="118"/>
      <c r="D4" s="276"/>
      <c r="E4" s="455" t="s">
        <v>724</v>
      </c>
      <c r="F4" s="455" t="s">
        <v>725</v>
      </c>
      <c r="G4" s="455" t="s">
        <v>726</v>
      </c>
      <c r="H4" s="455" t="s">
        <v>727</v>
      </c>
      <c r="I4" s="455" t="s">
        <v>728</v>
      </c>
      <c r="J4" s="455" t="s">
        <v>729</v>
      </c>
      <c r="K4" s="455">
        <v>4130</v>
      </c>
      <c r="L4" s="456" t="s">
        <v>730</v>
      </c>
      <c r="M4" s="461" t="s">
        <v>731</v>
      </c>
      <c r="N4" s="456" t="s">
        <v>732</v>
      </c>
      <c r="O4" s="455"/>
      <c r="P4" s="455" t="s">
        <v>733</v>
      </c>
      <c r="Q4" s="39"/>
      <c r="R4" s="455"/>
      <c r="S4" s="39" t="s">
        <v>734</v>
      </c>
      <c r="T4" s="48" t="s">
        <v>735</v>
      </c>
      <c r="U4" s="48" t="s">
        <v>736</v>
      </c>
      <c r="V4" s="459" t="s">
        <v>737</v>
      </c>
      <c r="W4" s="459"/>
      <c r="X4" s="460"/>
    </row>
    <row r="5" spans="2:24" ht="13" thickBot="1">
      <c r="B5" s="462" t="s">
        <v>738</v>
      </c>
      <c r="C5" s="61" t="s">
        <v>739</v>
      </c>
      <c r="D5" s="12" t="s">
        <v>740</v>
      </c>
      <c r="E5" s="463" t="s">
        <v>741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742</v>
      </c>
      <c r="K5" s="464" t="s">
        <v>743</v>
      </c>
      <c r="L5" s="465" t="s">
        <v>142</v>
      </c>
      <c r="M5" s="466" t="s">
        <v>744</v>
      </c>
      <c r="N5" s="465" t="s">
        <v>745</v>
      </c>
      <c r="O5" s="464" t="s">
        <v>142</v>
      </c>
      <c r="P5" s="464" t="s">
        <v>142</v>
      </c>
      <c r="Q5" s="467" t="s">
        <v>746</v>
      </c>
      <c r="R5" s="464" t="s">
        <v>747</v>
      </c>
      <c r="S5" s="467" t="s">
        <v>748</v>
      </c>
      <c r="T5" s="468" t="s">
        <v>749</v>
      </c>
      <c r="U5" s="468" t="s">
        <v>750</v>
      </c>
      <c r="V5" s="469" t="s">
        <v>141</v>
      </c>
      <c r="W5" s="469" t="s">
        <v>751</v>
      </c>
      <c r="X5" s="470" t="s">
        <v>752</v>
      </c>
    </row>
    <row r="6" spans="2:24" ht="13" thickTop="1">
      <c r="B6" s="471" t="s">
        <v>753</v>
      </c>
      <c r="C6" s="472" t="s">
        <v>754</v>
      </c>
      <c r="D6" s="473" t="s">
        <v>755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5">
      <c r="B7" s="474" t="s">
        <v>216</v>
      </c>
      <c r="C7" s="443" t="s">
        <v>88</v>
      </c>
      <c r="D7" s="444" t="s">
        <v>705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756</v>
      </c>
      <c r="C8" s="445" t="s">
        <v>706</v>
      </c>
      <c r="D8" s="446" t="s">
        <v>707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757</v>
      </c>
      <c r="C14" s="481" t="s">
        <v>110</v>
      </c>
      <c r="D14" s="482" t="s">
        <v>758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759</v>
      </c>
      <c r="C20" s="489" t="s">
        <v>80</v>
      </c>
      <c r="D20" s="488" t="s">
        <v>760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761</v>
      </c>
      <c r="H22" s="22"/>
    </row>
    <row r="23" spans="2:24">
      <c r="E23" s="22"/>
      <c r="F23" s="490" t="s">
        <v>139</v>
      </c>
      <c r="G23" s="22" t="s">
        <v>762</v>
      </c>
      <c r="H23" s="22"/>
    </row>
    <row r="24" spans="2:24">
      <c r="B24" s="491" t="s">
        <v>763</v>
      </c>
      <c r="C24" s="492"/>
      <c r="D24" s="493"/>
      <c r="F24" s="490" t="s">
        <v>140</v>
      </c>
      <c r="G24" s="22" t="s">
        <v>764</v>
      </c>
      <c r="H24" s="22"/>
    </row>
    <row r="25" spans="2:24">
      <c r="B25" s="494" t="s">
        <v>765</v>
      </c>
      <c r="C25" s="495"/>
      <c r="D25" s="496"/>
      <c r="F25" s="490" t="s">
        <v>141</v>
      </c>
      <c r="G25" s="22" t="s">
        <v>766</v>
      </c>
      <c r="H25" s="22"/>
    </row>
    <row r="26" spans="2:24">
      <c r="B26" s="494" t="s">
        <v>767</v>
      </c>
      <c r="C26" s="495"/>
      <c r="D26" s="496"/>
      <c r="F26" s="490" t="s">
        <v>768</v>
      </c>
      <c r="G26" s="22" t="s">
        <v>769</v>
      </c>
      <c r="H26" s="22"/>
    </row>
    <row r="27" spans="2:24">
      <c r="B27" s="494" t="s">
        <v>770</v>
      </c>
      <c r="C27" s="495"/>
      <c r="D27" s="496"/>
      <c r="F27" s="490" t="s">
        <v>771</v>
      </c>
      <c r="G27" s="22" t="s">
        <v>772</v>
      </c>
      <c r="H27" s="22"/>
    </row>
    <row r="28" spans="2:24">
      <c r="B28" s="494" t="s">
        <v>773</v>
      </c>
      <c r="C28" s="495"/>
      <c r="D28" s="496"/>
      <c r="F28" s="490" t="s">
        <v>774</v>
      </c>
      <c r="G28" s="22" t="s">
        <v>775</v>
      </c>
      <c r="H28" s="22"/>
    </row>
    <row r="29" spans="2:24">
      <c r="B29" s="497" t="s">
        <v>776</v>
      </c>
      <c r="C29" s="495"/>
      <c r="D29" s="496"/>
      <c r="F29" s="490" t="s">
        <v>748</v>
      </c>
      <c r="G29" s="22" t="s">
        <v>777</v>
      </c>
      <c r="H29" s="22"/>
    </row>
    <row r="30" spans="2:24" ht="13">
      <c r="B30" s="498" t="s">
        <v>778</v>
      </c>
      <c r="C30" s="499"/>
      <c r="D30" s="500"/>
      <c r="F30" s="490" t="s">
        <v>744</v>
      </c>
      <c r="G30" s="22" t="s">
        <v>779</v>
      </c>
      <c r="H30" s="22"/>
    </row>
    <row r="31" spans="2:24" ht="13" thickBot="1">
      <c r="F31" s="490" t="s">
        <v>780</v>
      </c>
      <c r="G31" s="22" t="s">
        <v>781</v>
      </c>
    </row>
    <row r="32" spans="2:24">
      <c r="B32" s="501" t="s">
        <v>782</v>
      </c>
      <c r="C32" s="436"/>
      <c r="D32" s="436"/>
      <c r="E32" s="502"/>
      <c r="F32" s="490" t="s">
        <v>749</v>
      </c>
      <c r="G32" s="22" t="s">
        <v>783</v>
      </c>
    </row>
    <row r="33" spans="2:12" ht="15.5">
      <c r="B33" s="503">
        <v>1</v>
      </c>
      <c r="C33" t="s">
        <v>784</v>
      </c>
      <c r="D33">
        <f>B33*27.68</f>
        <v>27.68</v>
      </c>
      <c r="E33" s="215" t="s">
        <v>27</v>
      </c>
      <c r="F33" s="490" t="s">
        <v>750</v>
      </c>
      <c r="G33" s="22" t="s">
        <v>785</v>
      </c>
    </row>
    <row r="34" spans="2:12">
      <c r="B34" s="503">
        <v>0.153</v>
      </c>
      <c r="C34" s="103" t="s">
        <v>786</v>
      </c>
      <c r="D34">
        <f>B34*4.19</f>
        <v>0.64107000000000003</v>
      </c>
      <c r="E34" s="215" t="s">
        <v>787</v>
      </c>
      <c r="F34" s="490" t="s">
        <v>751</v>
      </c>
      <c r="G34" s="22" t="s">
        <v>788</v>
      </c>
    </row>
    <row r="35" spans="2:12" ht="13" thickBot="1">
      <c r="B35" s="571">
        <f>4/12</f>
        <v>0.33333333333333331</v>
      </c>
      <c r="C35" s="103" t="s">
        <v>789</v>
      </c>
      <c r="D35">
        <f>B35*1.73</f>
        <v>0.57666666666666666</v>
      </c>
      <c r="E35" s="215" t="s">
        <v>758</v>
      </c>
      <c r="G35" s="504" t="s">
        <v>790</v>
      </c>
    </row>
    <row r="36" spans="2:12">
      <c r="B36" s="505"/>
      <c r="C36" s="436"/>
      <c r="D36" s="436"/>
      <c r="E36" s="502"/>
      <c r="F36" s="490" t="s">
        <v>752</v>
      </c>
      <c r="G36" s="22" t="s">
        <v>788</v>
      </c>
    </row>
    <row r="37" spans="2:12" ht="14.5">
      <c r="B37" s="503">
        <v>1</v>
      </c>
      <c r="C37" t="s">
        <v>27</v>
      </c>
      <c r="D37" s="10">
        <f>B37/27.68</f>
        <v>3.6127167630057806E-2</v>
      </c>
      <c r="E37" s="215" t="s">
        <v>784</v>
      </c>
      <c r="G37" s="504" t="s">
        <v>791</v>
      </c>
    </row>
    <row r="38" spans="2:12">
      <c r="B38" s="503">
        <v>1</v>
      </c>
      <c r="C38" t="s">
        <v>787</v>
      </c>
      <c r="D38" s="10">
        <f>B38/4.19</f>
        <v>0.2386634844868735</v>
      </c>
      <c r="E38" s="506" t="s">
        <v>786</v>
      </c>
    </row>
    <row r="39" spans="2:12" ht="13" thickBot="1">
      <c r="B39" s="507">
        <v>1</v>
      </c>
      <c r="C39" s="220" t="s">
        <v>758</v>
      </c>
      <c r="D39" s="508">
        <f>B39/1.73</f>
        <v>0.5780346820809249</v>
      </c>
      <c r="E39" s="509" t="s">
        <v>789</v>
      </c>
    </row>
    <row r="43" spans="2:12" ht="13">
      <c r="B43" s="603" t="s">
        <v>835</v>
      </c>
    </row>
    <row r="46" spans="2:12" ht="13">
      <c r="B46" s="604" t="s">
        <v>836</v>
      </c>
    </row>
    <row r="47" spans="2:12" ht="15.5">
      <c r="B47" s="605" t="s">
        <v>837</v>
      </c>
      <c r="C47" s="606"/>
      <c r="D47" s="605" t="s">
        <v>838</v>
      </c>
      <c r="E47" s="606"/>
      <c r="F47" s="607" t="s">
        <v>67</v>
      </c>
      <c r="G47" s="608" t="s">
        <v>67</v>
      </c>
      <c r="H47" s="609" t="s">
        <v>81</v>
      </c>
      <c r="I47" s="610" t="s">
        <v>802</v>
      </c>
      <c r="J47" s="611" t="s">
        <v>839</v>
      </c>
      <c r="K47" s="116" t="s">
        <v>840</v>
      </c>
      <c r="L47" s="270"/>
    </row>
    <row r="48" spans="2:12" ht="13">
      <c r="B48" s="612" t="s">
        <v>841</v>
      </c>
      <c r="C48" s="613"/>
      <c r="D48" s="612" t="s">
        <v>842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843</v>
      </c>
      <c r="C49" s="618" t="s">
        <v>87</v>
      </c>
      <c r="D49" s="14" t="s">
        <v>843</v>
      </c>
      <c r="E49" s="618" t="s">
        <v>87</v>
      </c>
      <c r="F49" s="619" t="s">
        <v>844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845</v>
      </c>
      <c r="J51" s="626" t="s">
        <v>846</v>
      </c>
      <c r="K51" s="626" t="s">
        <v>847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845</v>
      </c>
      <c r="J52" s="626" t="s">
        <v>848</v>
      </c>
      <c r="K52" s="626" t="s">
        <v>847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845</v>
      </c>
      <c r="J53" s="626" t="s">
        <v>849</v>
      </c>
      <c r="K53" s="626" t="s">
        <v>847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845</v>
      </c>
      <c r="J54" s="626" t="s">
        <v>850</v>
      </c>
      <c r="K54" s="626" t="s">
        <v>847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845</v>
      </c>
      <c r="J55" s="626" t="s">
        <v>851</v>
      </c>
      <c r="K55" s="626" t="s">
        <v>847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845</v>
      </c>
      <c r="J56" s="777" t="s">
        <v>852</v>
      </c>
      <c r="K56" s="777" t="s">
        <v>847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845</v>
      </c>
      <c r="J57" s="626" t="s">
        <v>853</v>
      </c>
      <c r="K57" s="626" t="s">
        <v>847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845</v>
      </c>
      <c r="J58" s="626" t="s">
        <v>854</v>
      </c>
      <c r="K58" s="626" t="s">
        <v>847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855</v>
      </c>
      <c r="J59" s="626" t="s">
        <v>856</v>
      </c>
      <c r="K59" s="626" t="s">
        <v>857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855</v>
      </c>
      <c r="J60" s="627" t="s">
        <v>858</v>
      </c>
      <c r="K60" s="626" t="s">
        <v>847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859</v>
      </c>
      <c r="J61" s="626" t="s">
        <v>860</v>
      </c>
      <c r="K61" s="626" t="s">
        <v>861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859</v>
      </c>
      <c r="J62" s="626" t="s">
        <v>862</v>
      </c>
      <c r="K62" s="626" t="s">
        <v>861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863</v>
      </c>
      <c r="J63" s="626" t="s">
        <v>864</v>
      </c>
      <c r="K63" s="626" t="s">
        <v>861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863</v>
      </c>
      <c r="J64" s="626" t="s">
        <v>865</v>
      </c>
      <c r="K64" s="626" t="s">
        <v>861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863</v>
      </c>
      <c r="J65" s="627" t="s">
        <v>866</v>
      </c>
      <c r="K65" s="626" t="s">
        <v>861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863</v>
      </c>
      <c r="J66" s="626" t="s">
        <v>867</v>
      </c>
      <c r="K66" s="626" t="s">
        <v>861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863</v>
      </c>
      <c r="J67" s="626" t="s">
        <v>868</v>
      </c>
      <c r="K67" s="626" t="s">
        <v>861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863</v>
      </c>
      <c r="J68" s="626" t="s">
        <v>869</v>
      </c>
      <c r="K68" s="26" t="s">
        <v>861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863</v>
      </c>
      <c r="J69" s="626" t="s">
        <v>870</v>
      </c>
      <c r="K69" s="626" t="s">
        <v>861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871</v>
      </c>
      <c r="J70" s="626" t="s">
        <v>872</v>
      </c>
      <c r="K70" s="627" t="s">
        <v>873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874</v>
      </c>
      <c r="J71" s="627" t="s">
        <v>875</v>
      </c>
      <c r="K71" s="627" t="s">
        <v>876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877</v>
      </c>
      <c r="J72" s="627" t="s">
        <v>878</v>
      </c>
      <c r="K72" s="633" t="s">
        <v>879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880</v>
      </c>
      <c r="J73" s="627" t="s">
        <v>881</v>
      </c>
      <c r="K73" s="627" t="s">
        <v>882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883</v>
      </c>
      <c r="J74" s="627" t="s">
        <v>884</v>
      </c>
      <c r="K74" s="633" t="s">
        <v>882</v>
      </c>
      <c r="L74" s="34"/>
    </row>
    <row r="76" spans="2:12">
      <c r="B76" s="634" t="s">
        <v>314</v>
      </c>
    </row>
    <row r="77" spans="2:12" ht="13.5">
      <c r="B77" s="635" t="s">
        <v>885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886</v>
      </c>
    </row>
    <row r="79" spans="2:12" ht="13.5">
      <c r="B79" s="635" t="s">
        <v>887</v>
      </c>
    </row>
    <row r="80" spans="2:12" ht="13">
      <c r="B80" s="129" t="s">
        <v>888</v>
      </c>
    </row>
    <row r="81" spans="2:3" ht="13">
      <c r="B81" s="129" t="s">
        <v>889</v>
      </c>
    </row>
    <row r="82" spans="2:3">
      <c r="B82" s="129"/>
    </row>
    <row r="83" spans="2:3">
      <c r="B83" s="635" t="s">
        <v>890</v>
      </c>
    </row>
    <row r="85" spans="2:3">
      <c r="B85" s="104"/>
      <c r="C85" s="104"/>
    </row>
    <row r="86" spans="2:3">
      <c r="B86" t="s">
        <v>891</v>
      </c>
    </row>
    <row r="87" spans="2:3">
      <c r="B87" t="s">
        <v>892</v>
      </c>
    </row>
    <row r="88" spans="2:3">
      <c r="B88" t="s">
        <v>893</v>
      </c>
    </row>
    <row r="92" spans="2:3" ht="13">
      <c r="B92" s="603" t="s">
        <v>894</v>
      </c>
    </row>
    <row r="94" spans="2:3">
      <c r="B94" t="s">
        <v>895</v>
      </c>
    </row>
    <row r="95" spans="2:3">
      <c r="B95" s="636" t="s">
        <v>896</v>
      </c>
    </row>
    <row r="96" spans="2:3">
      <c r="B96" s="636" t="s">
        <v>897</v>
      </c>
    </row>
    <row r="97" spans="2:8" ht="13">
      <c r="B97" s="636" t="s">
        <v>898</v>
      </c>
    </row>
    <row r="98" spans="2:8">
      <c r="B98" s="636" t="s">
        <v>899</v>
      </c>
      <c r="F98" s="39"/>
      <c r="G98" s="39"/>
      <c r="H98" s="39"/>
    </row>
    <row r="99" spans="2:8" ht="13">
      <c r="B99" s="636" t="s">
        <v>900</v>
      </c>
    </row>
    <row r="100" spans="2:8">
      <c r="B100" t="s">
        <v>901</v>
      </c>
    </row>
    <row r="101" spans="2:8">
      <c r="B101" t="s">
        <v>902</v>
      </c>
    </row>
    <row r="102" spans="2:8">
      <c r="B102" t="s">
        <v>903</v>
      </c>
    </row>
    <row r="103" spans="2:8">
      <c r="B103" t="s">
        <v>904</v>
      </c>
    </row>
    <row r="104" spans="2:8">
      <c r="B104" s="636" t="s">
        <v>905</v>
      </c>
    </row>
    <row r="105" spans="2:8">
      <c r="B105" s="636" t="s">
        <v>906</v>
      </c>
    </row>
    <row r="106" spans="2:8">
      <c r="B106" s="55" t="s">
        <v>907</v>
      </c>
    </row>
    <row r="107" spans="2:8">
      <c r="B107" s="636" t="s">
        <v>908</v>
      </c>
    </row>
    <row r="108" spans="2:8">
      <c r="B108" s="636" t="s">
        <v>909</v>
      </c>
    </row>
    <row r="110" spans="2:8">
      <c r="B110" s="637" t="s">
        <v>910</v>
      </c>
      <c r="C110" s="638"/>
      <c r="D110" s="639" t="s">
        <v>911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912</v>
      </c>
      <c r="D121" s="646" t="s">
        <v>913</v>
      </c>
      <c r="E121" s="646"/>
      <c r="F121" s="646"/>
      <c r="G121" s="646" t="s">
        <v>914</v>
      </c>
      <c r="H121" s="647" t="s">
        <v>914</v>
      </c>
    </row>
    <row r="122" spans="2:8">
      <c r="B122" s="648"/>
      <c r="C122" s="642" t="s">
        <v>915</v>
      </c>
      <c r="D122" s="22" t="s">
        <v>916</v>
      </c>
      <c r="E122" s="642"/>
      <c r="F122" s="642"/>
      <c r="G122" s="642" t="s">
        <v>917</v>
      </c>
      <c r="H122" s="649" t="s">
        <v>727</v>
      </c>
    </row>
    <row r="123" spans="2:8">
      <c r="B123" s="648" t="s">
        <v>918</v>
      </c>
      <c r="C123" s="642" t="s">
        <v>841</v>
      </c>
      <c r="D123" s="642" t="s">
        <v>841</v>
      </c>
      <c r="E123" s="642"/>
      <c r="F123" s="642" t="s">
        <v>918</v>
      </c>
      <c r="G123" s="642" t="s">
        <v>841</v>
      </c>
      <c r="H123" s="649" t="s">
        <v>841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912</v>
      </c>
      <c r="D131" s="642" t="s">
        <v>913</v>
      </c>
      <c r="E131" s="642"/>
      <c r="F131" s="642"/>
      <c r="G131" s="642" t="s">
        <v>914</v>
      </c>
      <c r="H131" s="649" t="s">
        <v>914</v>
      </c>
    </row>
    <row r="132" spans="2:13">
      <c r="B132" s="648"/>
      <c r="C132" s="642" t="s">
        <v>915</v>
      </c>
      <c r="D132" s="22" t="s">
        <v>916</v>
      </c>
      <c r="E132" s="642"/>
      <c r="F132" s="642"/>
      <c r="G132" s="642" t="s">
        <v>917</v>
      </c>
      <c r="H132" s="649" t="s">
        <v>727</v>
      </c>
    </row>
    <row r="133" spans="2:13">
      <c r="B133" s="648" t="s">
        <v>918</v>
      </c>
      <c r="C133" s="653" t="s">
        <v>842</v>
      </c>
      <c r="D133" s="490" t="s">
        <v>842</v>
      </c>
      <c r="E133" s="642"/>
      <c r="F133" s="642" t="s">
        <v>918</v>
      </c>
      <c r="G133" s="653" t="s">
        <v>842</v>
      </c>
      <c r="H133" s="649" t="s">
        <v>842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919</v>
      </c>
      <c r="E142" s="657"/>
      <c r="F142" s="658"/>
      <c r="I142" s="656"/>
      <c r="J142" s="657"/>
      <c r="K142" s="659" t="s">
        <v>919</v>
      </c>
      <c r="L142" s="657"/>
      <c r="M142" s="658"/>
    </row>
    <row r="143" spans="2:13">
      <c r="B143" s="660"/>
      <c r="C143" s="661" t="s">
        <v>841</v>
      </c>
      <c r="D143" s="662" t="s">
        <v>920</v>
      </c>
      <c r="E143" s="661" t="s">
        <v>841</v>
      </c>
      <c r="F143" s="662" t="s">
        <v>841</v>
      </c>
      <c r="I143" s="663"/>
      <c r="J143" s="661" t="s">
        <v>842</v>
      </c>
      <c r="K143" s="662" t="s">
        <v>842</v>
      </c>
      <c r="L143" s="661" t="s">
        <v>842</v>
      </c>
      <c r="M143" s="662" t="s">
        <v>842</v>
      </c>
    </row>
    <row r="144" spans="2:13">
      <c r="B144" s="664" t="s">
        <v>918</v>
      </c>
      <c r="C144" s="665" t="s">
        <v>921</v>
      </c>
      <c r="D144" s="666" t="s">
        <v>922</v>
      </c>
      <c r="E144" s="667" t="s">
        <v>923</v>
      </c>
      <c r="F144" s="666" t="s">
        <v>922</v>
      </c>
      <c r="I144" s="668" t="s">
        <v>918</v>
      </c>
      <c r="J144" s="665" t="s">
        <v>921</v>
      </c>
      <c r="K144" s="666" t="s">
        <v>922</v>
      </c>
      <c r="L144" s="667" t="s">
        <v>923</v>
      </c>
      <c r="M144" s="666" t="s">
        <v>922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924</v>
      </c>
      <c r="C154" s="673"/>
      <c r="D154" s="673"/>
      <c r="E154" s="674"/>
    </row>
    <row r="155" spans="2:13">
      <c r="B155" s="675" t="s">
        <v>925</v>
      </c>
      <c r="C155" s="676"/>
      <c r="D155" s="676"/>
      <c r="E155" s="677"/>
    </row>
    <row r="156" spans="2:13">
      <c r="B156" s="678" t="s">
        <v>918</v>
      </c>
      <c r="C156" s="490" t="s">
        <v>841</v>
      </c>
      <c r="D156" s="490" t="s">
        <v>918</v>
      </c>
      <c r="E156" s="679" t="s">
        <v>926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924</v>
      </c>
      <c r="E164" s="271"/>
    </row>
    <row r="165" spans="2:12">
      <c r="B165" s="118"/>
      <c r="C165" s="642" t="s">
        <v>925</v>
      </c>
      <c r="E165" s="271"/>
    </row>
    <row r="166" spans="2:12">
      <c r="B166" s="678" t="s">
        <v>918</v>
      </c>
      <c r="C166" s="490" t="s">
        <v>842</v>
      </c>
      <c r="D166" s="490" t="s">
        <v>918</v>
      </c>
      <c r="E166" s="679" t="s">
        <v>927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891</v>
      </c>
    </row>
    <row r="246" spans="2:8">
      <c r="C246" t="s">
        <v>892</v>
      </c>
    </row>
    <row r="247" spans="2:8">
      <c r="C247" t="s">
        <v>992</v>
      </c>
    </row>
    <row r="250" spans="2:8" ht="15.5">
      <c r="B250" s="747" t="s">
        <v>993</v>
      </c>
      <c r="C250" s="748"/>
      <c r="D250" s="748"/>
      <c r="E250" s="748"/>
      <c r="F250" s="749"/>
      <c r="H250" s="22" t="s">
        <v>994</v>
      </c>
    </row>
    <row r="251" spans="2:8" ht="13">
      <c r="B251" s="612" t="s">
        <v>995</v>
      </c>
      <c r="C251" s="750"/>
      <c r="D251" s="750"/>
      <c r="E251" s="750"/>
      <c r="F251" s="751"/>
      <c r="H251" s="752" t="s">
        <v>996</v>
      </c>
    </row>
    <row r="252" spans="2:8">
      <c r="B252" s="753" t="s">
        <v>997</v>
      </c>
      <c r="C252" s="753"/>
      <c r="F252" s="636"/>
      <c r="H252" s="753" t="s">
        <v>998</v>
      </c>
    </row>
    <row r="253" spans="2:8">
      <c r="B253" s="754"/>
      <c r="C253" s="753"/>
      <c r="F253" s="636"/>
    </row>
    <row r="254" spans="2:8">
      <c r="F254" s="636"/>
    </row>
    <row r="255" spans="2:8" ht="13">
      <c r="B255" s="720" t="s">
        <v>193</v>
      </c>
    </row>
    <row r="257" spans="2:2">
      <c r="B257" s="636" t="s">
        <v>999</v>
      </c>
    </row>
    <row r="258" spans="2:2">
      <c r="B258" s="636" t="s">
        <v>1000</v>
      </c>
    </row>
    <row r="259" spans="2:2">
      <c r="B259" s="636" t="s">
        <v>1001</v>
      </c>
    </row>
    <row r="260" spans="2:2">
      <c r="B260" s="636" t="s">
        <v>1002</v>
      </c>
    </row>
    <row r="262" spans="2:2" ht="13">
      <c r="B262" s="636" t="s">
        <v>1003</v>
      </c>
    </row>
    <row r="263" spans="2:2">
      <c r="B263" s="636" t="s">
        <v>1004</v>
      </c>
    </row>
    <row r="264" spans="2:2">
      <c r="B264" s="636" t="s">
        <v>1005</v>
      </c>
    </row>
    <row r="265" spans="2:2">
      <c r="B265" s="636" t="s">
        <v>1006</v>
      </c>
    </row>
    <row r="266" spans="2:2">
      <c r="B266" s="636" t="s">
        <v>1007</v>
      </c>
    </row>
    <row r="268" spans="2:2" ht="13">
      <c r="B268" s="636" t="s">
        <v>1008</v>
      </c>
    </row>
    <row r="269" spans="2:2">
      <c r="B269" s="636" t="s">
        <v>1009</v>
      </c>
    </row>
    <row r="270" spans="2:2">
      <c r="B270" s="636" t="s">
        <v>1010</v>
      </c>
    </row>
    <row r="271" spans="2:2">
      <c r="B271" s="55" t="s">
        <v>1011</v>
      </c>
    </row>
    <row r="273" spans="2:2" ht="13">
      <c r="B273" s="636" t="s">
        <v>1012</v>
      </c>
    </row>
    <row r="274" spans="2:2" ht="13">
      <c r="B274" s="636" t="s">
        <v>1013</v>
      </c>
    </row>
    <row r="275" spans="2:2">
      <c r="B275" s="636" t="s">
        <v>1014</v>
      </c>
    </row>
    <row r="276" spans="2:2">
      <c r="B276" s="636" t="s">
        <v>1015</v>
      </c>
    </row>
    <row r="277" spans="2:2">
      <c r="B277" s="55" t="s">
        <v>1016</v>
      </c>
    </row>
    <row r="278" spans="2:2">
      <c r="B278" s="636" t="s">
        <v>1017</v>
      </c>
    </row>
    <row r="280" spans="2:2" ht="13">
      <c r="B280" s="636" t="s">
        <v>1018</v>
      </c>
    </row>
    <row r="281" spans="2:2" ht="13">
      <c r="B281" s="636" t="s">
        <v>1019</v>
      </c>
    </row>
    <row r="282" spans="2:2">
      <c r="B282" s="636" t="s">
        <v>1020</v>
      </c>
    </row>
    <row r="284" spans="2:2">
      <c r="B284" s="636" t="s">
        <v>1021</v>
      </c>
    </row>
    <row r="285" spans="2:2">
      <c r="B285" s="636" t="s">
        <v>1022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20" t="s">
        <v>942</v>
      </c>
    </row>
    <row r="3" spans="2:21">
      <c r="D3" s="721"/>
    </row>
    <row r="4" spans="2:21" ht="13">
      <c r="B4" s="604" t="s">
        <v>951</v>
      </c>
      <c r="D4" s="604"/>
    </row>
    <row r="5" spans="2:21">
      <c r="U5" s="636" t="s">
        <v>943</v>
      </c>
    </row>
    <row r="6" spans="2:21">
      <c r="B6" s="415" t="s">
        <v>952</v>
      </c>
    </row>
    <row r="7" spans="2:21">
      <c r="B7" s="415"/>
    </row>
    <row r="8" spans="2:21" ht="13">
      <c r="B8" s="722" t="s">
        <v>953</v>
      </c>
      <c r="C8" s="723">
        <f>2.368+2*0.065</f>
        <v>2.4979999999999998</v>
      </c>
      <c r="D8" s="636" t="s">
        <v>954</v>
      </c>
      <c r="E8" t="s">
        <v>955</v>
      </c>
    </row>
    <row r="9" spans="2:21" ht="13">
      <c r="B9" s="2" t="s">
        <v>956</v>
      </c>
      <c r="C9" s="723">
        <v>6.5000000000000002E-2</v>
      </c>
      <c r="D9" s="636" t="s">
        <v>954</v>
      </c>
      <c r="E9" t="s">
        <v>957</v>
      </c>
      <c r="U9" t="s">
        <v>944</v>
      </c>
    </row>
    <row r="10" spans="2:21" ht="15.5">
      <c r="B10" s="722" t="s">
        <v>958</v>
      </c>
      <c r="C10" s="723">
        <v>1.5</v>
      </c>
      <c r="E10" s="636" t="s">
        <v>959</v>
      </c>
      <c r="F10" s="772"/>
    </row>
    <row r="11" spans="2:21">
      <c r="B11" s="2"/>
      <c r="C11" s="8"/>
    </row>
    <row r="12" spans="2:21">
      <c r="B12" s="724" t="s">
        <v>960</v>
      </c>
      <c r="C12" s="8"/>
    </row>
    <row r="13" spans="2:21">
      <c r="C13" s="8"/>
      <c r="U13" t="s">
        <v>945</v>
      </c>
    </row>
    <row r="14" spans="2:21" ht="13">
      <c r="B14" s="722" t="s">
        <v>961</v>
      </c>
      <c r="C14" s="723">
        <v>310</v>
      </c>
      <c r="D14" s="636" t="s">
        <v>962</v>
      </c>
      <c r="E14" t="s">
        <v>837</v>
      </c>
    </row>
    <row r="15" spans="2:21" ht="13">
      <c r="B15" s="722" t="s">
        <v>963</v>
      </c>
      <c r="C15" s="723">
        <v>462</v>
      </c>
      <c r="D15" s="636" t="s">
        <v>962</v>
      </c>
      <c r="E15" s="636" t="s">
        <v>838</v>
      </c>
    </row>
    <row r="16" spans="2:21" ht="13">
      <c r="B16" s="2" t="s">
        <v>964</v>
      </c>
      <c r="C16" s="723">
        <v>9.9</v>
      </c>
      <c r="D16" s="636" t="s">
        <v>965</v>
      </c>
      <c r="E16" t="s">
        <v>966</v>
      </c>
    </row>
    <row r="17" spans="2:21" ht="13">
      <c r="B17" s="725" t="s">
        <v>967</v>
      </c>
      <c r="C17" s="723">
        <v>0.32</v>
      </c>
      <c r="E17" t="s">
        <v>968</v>
      </c>
    </row>
    <row r="18" spans="2:21">
      <c r="B18" s="725"/>
      <c r="U18" t="s">
        <v>946</v>
      </c>
    </row>
    <row r="19" spans="2:21">
      <c r="B19" s="725" t="s">
        <v>969</v>
      </c>
      <c r="C19" s="10">
        <f>fty/ftu</f>
        <v>0.67099567099567103</v>
      </c>
      <c r="E19" t="s">
        <v>970</v>
      </c>
    </row>
    <row r="20" spans="2:21">
      <c r="B20" s="722" t="s">
        <v>971</v>
      </c>
      <c r="C20" s="10">
        <f>ca*betaMechanical^4+cb*betaMechanical^3+cc*betaMechanical^2+cd*betaMechanical+ce</f>
        <v>1.5804730506428193</v>
      </c>
      <c r="E20" t="s">
        <v>972</v>
      </c>
    </row>
    <row r="21" spans="2:21">
      <c r="I21" s="726" t="s">
        <v>910</v>
      </c>
      <c r="J21" s="727"/>
      <c r="K21" s="727"/>
      <c r="L21" s="727"/>
      <c r="M21" s="727"/>
      <c r="N21" s="728"/>
    </row>
    <row r="22" spans="2:21">
      <c r="B22" s="415" t="s">
        <v>973</v>
      </c>
      <c r="I22" s="729"/>
      <c r="J22" s="730"/>
      <c r="K22" s="730"/>
      <c r="L22" s="731" t="s">
        <v>974</v>
      </c>
      <c r="M22" s="730"/>
      <c r="N22" s="732"/>
      <c r="U22" t="s">
        <v>947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">
      <c r="B24" s="733" t="s">
        <v>975</v>
      </c>
      <c r="C24" s="734">
        <f>2*t*fty*1000/do/s</f>
        <v>864.43586443586457</v>
      </c>
      <c r="D24" s="721" t="s">
        <v>976</v>
      </c>
      <c r="E24" s="735" t="s">
        <v>977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">
      <c r="B25" s="733" t="s">
        <v>978</v>
      </c>
      <c r="C25" s="734">
        <f>2*t*fty*1000/do*b</f>
        <v>2049.3263816250201</v>
      </c>
      <c r="D25" s="721" t="s">
        <v>976</v>
      </c>
      <c r="E25" s="735" t="s">
        <v>979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">
      <c r="B26" s="733" t="s">
        <v>980</v>
      </c>
      <c r="C26" s="739">
        <f>C25/C24</f>
        <v>2.3707095759642289</v>
      </c>
      <c r="E26" s="735" t="s">
        <v>946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948</v>
      </c>
    </row>
    <row r="27" spans="2:21" ht="13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 ht="13">
      <c r="B28" s="740" t="s">
        <v>981</v>
      </c>
      <c r="C28" s="739"/>
      <c r="E28" s="735"/>
      <c r="I28" s="729"/>
      <c r="J28" s="730"/>
      <c r="K28" s="730"/>
      <c r="L28" s="737"/>
      <c r="M28" s="738"/>
      <c r="N28" s="732"/>
    </row>
    <row r="29" spans="2:21" ht="13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">
      <c r="B30" s="741" t="s">
        <v>982</v>
      </c>
      <c r="C30" s="742">
        <f>2*py*(do/2)^2/e/10^6/t*(1-nu/2)</f>
        <v>0.54499878787878786</v>
      </c>
      <c r="D30" s="636" t="s">
        <v>983</v>
      </c>
      <c r="E30" s="743" t="s">
        <v>984</v>
      </c>
      <c r="I30" s="729"/>
      <c r="J30" s="730"/>
      <c r="K30" s="730"/>
      <c r="L30" s="737"/>
      <c r="M30" s="738"/>
      <c r="N30" s="732"/>
    </row>
    <row r="31" spans="2:21" ht="15">
      <c r="B31" s="741" t="s">
        <v>985</v>
      </c>
      <c r="C31" s="742">
        <f>PI()*deltad</f>
        <v>1.712164188215342</v>
      </c>
      <c r="D31" s="636" t="s">
        <v>983</v>
      </c>
      <c r="E31" s="743" t="s">
        <v>986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891</v>
      </c>
    </row>
    <row r="33" spans="2:17" ht="13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949</v>
      </c>
    </row>
    <row r="34" spans="2:17" ht="13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950</v>
      </c>
    </row>
    <row r="35" spans="2:17">
      <c r="B35" s="635" t="s">
        <v>987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885</v>
      </c>
    </row>
    <row r="37" spans="2:17" ht="13.5">
      <c r="B37" s="129" t="s">
        <v>886</v>
      </c>
    </row>
    <row r="38" spans="2:17" ht="13.5">
      <c r="B38" s="635" t="s">
        <v>887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6" t="s">
        <v>988</v>
      </c>
      <c r="G41" s="271"/>
    </row>
    <row r="42" spans="2:17">
      <c r="B42" s="118"/>
      <c r="C42" s="636" t="s">
        <v>989</v>
      </c>
      <c r="G42" s="271"/>
    </row>
    <row r="43" spans="2:17" ht="13">
      <c r="B43" s="118"/>
      <c r="C43" s="636" t="s">
        <v>990</v>
      </c>
      <c r="G43" s="271"/>
    </row>
    <row r="44" spans="2:17">
      <c r="B44" s="118"/>
      <c r="C44" t="s">
        <v>991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4" zoomScale="110" zoomScaleNormal="110" workbookViewId="0">
      <selection activeCell="K33" sqref="K33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 ht="13">
      <c r="B10" s="164"/>
      <c r="C10" s="165"/>
      <c r="D10" s="166">
        <f>D9/0.4536</f>
        <v>0.39814335356108166</v>
      </c>
      <c r="E10" s="167" t="s">
        <v>337</v>
      </c>
    </row>
    <row r="11" spans="2:5" ht="13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 ht="13">
      <c r="B12" s="164"/>
      <c r="C12" s="165"/>
      <c r="D12" s="169">
        <f>D11/4.448</f>
        <v>44.255517679416371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 ht="13">
      <c r="B14" s="164"/>
      <c r="C14" s="170"/>
      <c r="D14" s="169">
        <f>Performance!P22</f>
        <v>104.64640527323564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 ht="13">
      <c r="B19" s="801" t="s">
        <v>349</v>
      </c>
      <c r="C19" s="802"/>
      <c r="D19" s="802"/>
      <c r="E19" s="803"/>
    </row>
    <row r="20" spans="2:14" ht="13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 ht="13">
      <c r="N47" s="324">
        <f>AVERAGE(N27:N45)</f>
        <v>2.0127429545759717E-2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4" t="s">
        <v>1028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M13" sqref="M13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05" t="s">
        <v>59</v>
      </c>
      <c r="D3" s="806"/>
      <c r="E3" s="806"/>
      <c r="F3" s="807"/>
    </row>
    <row r="4" spans="1:8" ht="14">
      <c r="C4" s="365" t="s">
        <v>60</v>
      </c>
      <c r="D4" s="808" t="s">
        <v>61</v>
      </c>
      <c r="E4" s="809"/>
      <c r="F4" s="810"/>
    </row>
    <row r="5" spans="1:8" ht="14">
      <c r="C5" s="366"/>
      <c r="D5" s="811" t="s">
        <v>62</v>
      </c>
      <c r="E5" s="812"/>
      <c r="F5" s="813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25" t="s">
        <v>365</v>
      </c>
      <c r="C5" s="826"/>
      <c r="D5" s="826"/>
      <c r="E5" s="826"/>
      <c r="F5" s="826"/>
      <c r="G5" s="826"/>
      <c r="H5" s="826"/>
      <c r="I5" s="826"/>
      <c r="J5" s="826"/>
      <c r="K5" s="827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0"/>
      <c r="C6" s="820"/>
      <c r="D6" s="820"/>
      <c r="E6" s="25" t="s">
        <v>80</v>
      </c>
      <c r="F6" s="25" t="s">
        <v>81</v>
      </c>
      <c r="G6" s="820"/>
      <c r="H6" s="820"/>
      <c r="I6" s="820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21" t="s">
        <v>82</v>
      </c>
      <c r="C7" s="821"/>
      <c r="D7" s="821"/>
      <c r="E7" s="821" t="s">
        <v>83</v>
      </c>
      <c r="F7" s="821"/>
      <c r="G7" s="821" t="s">
        <v>84</v>
      </c>
      <c r="H7" s="821"/>
      <c r="I7" s="821"/>
      <c r="J7" s="821" t="s">
        <v>85</v>
      </c>
      <c r="K7" s="821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0"/>
      <c r="C17" s="820"/>
      <c r="D17" s="820"/>
      <c r="E17" s="25" t="s">
        <v>80</v>
      </c>
      <c r="F17" s="25" t="s">
        <v>81</v>
      </c>
      <c r="G17" s="820"/>
      <c r="H17" s="820"/>
      <c r="I17" s="820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21" t="s">
        <v>82</v>
      </c>
      <c r="C18" s="821"/>
      <c r="D18" s="821"/>
      <c r="E18" s="821" t="s">
        <v>83</v>
      </c>
      <c r="F18" s="821"/>
      <c r="G18" s="822" t="s">
        <v>84</v>
      </c>
      <c r="H18" s="823"/>
      <c r="I18" s="824"/>
      <c r="J18" s="822" t="s">
        <v>85</v>
      </c>
      <c r="K18" s="824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0"/>
      <c r="C26" s="820"/>
      <c r="D26" s="820"/>
      <c r="E26" s="25" t="s">
        <v>80</v>
      </c>
      <c r="F26" s="25" t="s">
        <v>81</v>
      </c>
      <c r="G26" s="820"/>
      <c r="H26" s="820"/>
      <c r="I26" s="820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21" t="s">
        <v>82</v>
      </c>
      <c r="C27" s="821"/>
      <c r="D27" s="821"/>
      <c r="E27" s="821" t="s">
        <v>83</v>
      </c>
      <c r="F27" s="821"/>
      <c r="G27" s="822" t="s">
        <v>84</v>
      </c>
      <c r="H27" s="823"/>
      <c r="I27" s="824"/>
      <c r="J27" s="822" t="s">
        <v>85</v>
      </c>
      <c r="K27" s="824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0"/>
      <c r="C31" s="820"/>
      <c r="D31" s="820"/>
      <c r="E31" s="25" t="s">
        <v>80</v>
      </c>
      <c r="F31" s="25" t="s">
        <v>81</v>
      </c>
      <c r="G31" s="820"/>
      <c r="H31" s="820"/>
      <c r="I31" s="820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21" t="s">
        <v>82</v>
      </c>
      <c r="C32" s="821"/>
      <c r="D32" s="821"/>
      <c r="E32" s="821" t="s">
        <v>83</v>
      </c>
      <c r="F32" s="821"/>
      <c r="G32" s="822" t="s">
        <v>84</v>
      </c>
      <c r="H32" s="823"/>
      <c r="I32" s="824"/>
      <c r="J32" s="822" t="s">
        <v>85</v>
      </c>
      <c r="K32" s="824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8"/>
      <c r="C50" s="829"/>
      <c r="D50" s="830"/>
      <c r="E50" s="25" t="s">
        <v>80</v>
      </c>
      <c r="F50" s="25" t="s">
        <v>81</v>
      </c>
      <c r="G50" s="828"/>
      <c r="H50" s="829"/>
      <c r="I50" s="830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2" t="s">
        <v>82</v>
      </c>
      <c r="C51" s="823"/>
      <c r="D51" s="824"/>
      <c r="E51" s="822" t="s">
        <v>83</v>
      </c>
      <c r="F51" s="824"/>
      <c r="G51" s="822" t="s">
        <v>84</v>
      </c>
      <c r="H51" s="823"/>
      <c r="I51" s="824"/>
      <c r="J51" s="822" t="s">
        <v>85</v>
      </c>
      <c r="K51" s="824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8"/>
      <c r="C56" s="829"/>
      <c r="D56" s="830"/>
      <c r="E56" s="25" t="s">
        <v>80</v>
      </c>
      <c r="F56" s="25" t="s">
        <v>81</v>
      </c>
      <c r="G56" s="828"/>
      <c r="H56" s="829"/>
      <c r="I56" s="830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2" t="s">
        <v>82</v>
      </c>
      <c r="C57" s="823"/>
      <c r="D57" s="824"/>
      <c r="E57" s="822" t="s">
        <v>83</v>
      </c>
      <c r="F57" s="824"/>
      <c r="G57" s="822" t="s">
        <v>84</v>
      </c>
      <c r="H57" s="823"/>
      <c r="I57" s="824"/>
      <c r="J57" s="822" t="s">
        <v>85</v>
      </c>
      <c r="K57" s="824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8"/>
      <c r="C62" s="829"/>
      <c r="D62" s="830"/>
      <c r="E62" s="25" t="s">
        <v>80</v>
      </c>
      <c r="F62" s="25" t="s">
        <v>81</v>
      </c>
      <c r="G62" s="828"/>
      <c r="H62" s="829"/>
      <c r="I62" s="830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2" t="s">
        <v>82</v>
      </c>
      <c r="C63" s="823"/>
      <c r="D63" s="824"/>
      <c r="E63" s="822" t="s">
        <v>83</v>
      </c>
      <c r="F63" s="824"/>
      <c r="G63" s="822" t="s">
        <v>84</v>
      </c>
      <c r="H63" s="823"/>
      <c r="I63" s="824"/>
      <c r="J63" s="822" t="s">
        <v>85</v>
      </c>
      <c r="K63" s="824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154</vt:i4>
      </vt:variant>
    </vt:vector>
  </HeadingPairs>
  <TitlesOfParts>
    <vt:vector size="174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2025-07-14T02:21:40Z</dcterms:modified>
</cp:coreProperties>
</file>