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  <Override PartName="/xl/threadedComments/threadedComment4.xml" ContentType="application/vnd.ms-excel.threadedcomments+xml"/>
  <Override PartName="/xl/threadedComments/threadedComment5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LVO\00 Repos\biblioteca-control-documentos\02 Propulsion\gas-turbine-performance\"/>
    </mc:Choice>
  </mc:AlternateContent>
  <bookViews>
    <workbookView xWindow="0" yWindow="0" windowWidth="8805" windowHeight="7200"/>
  </bookViews>
  <sheets>
    <sheet name="GasTurbineCycle" sheetId="8" r:id="rId1"/>
    <sheet name="Fuels" sheetId="9" r:id="rId2"/>
    <sheet name="TF Main Iterations" sheetId="7" r:id="rId3"/>
    <sheet name="TF Main CalcsR1" sheetId="5" r:id="rId4"/>
    <sheet name="TJ Main Calcs" sheetId="1" r:id="rId5"/>
    <sheet name="GasTurb14" sheetId="3" r:id="rId6"/>
    <sheet name="Sheet1 (2)" sheetId="2" r:id="rId7"/>
  </sheets>
  <definedNames>
    <definedName name="solver_adj" localSheetId="5" hidden="1">GasTurb14!#REF!</definedName>
    <definedName name="solver_adj" localSheetId="6" hidden="1">'Sheet1 (2)'!$J$15</definedName>
    <definedName name="solver_adj" localSheetId="3" hidden="1">'TF Main CalcsR1'!#REF!</definedName>
    <definedName name="solver_adj" localSheetId="2" hidden="1">'TF Main Iterations'!#REF!</definedName>
    <definedName name="solver_adj" localSheetId="4" hidden="1">'TJ Main Calcs'!#REF!</definedName>
    <definedName name="solver_cvg" localSheetId="5" hidden="1">0.0001</definedName>
    <definedName name="solver_cvg" localSheetId="6" hidden="1">0.0001</definedName>
    <definedName name="solver_cvg" localSheetId="3" hidden="1">0.0001</definedName>
    <definedName name="solver_cvg" localSheetId="2" hidden="1">0.0001</definedName>
    <definedName name="solver_cvg" localSheetId="4" hidden="1">0.0001</definedName>
    <definedName name="solver_drv" localSheetId="5" hidden="1">1</definedName>
    <definedName name="solver_drv" localSheetId="6" hidden="1">1</definedName>
    <definedName name="solver_drv" localSheetId="3" hidden="1">1</definedName>
    <definedName name="solver_drv" localSheetId="2" hidden="1">1</definedName>
    <definedName name="solver_drv" localSheetId="4" hidden="1">1</definedName>
    <definedName name="solver_eng" localSheetId="5" hidden="1">1</definedName>
    <definedName name="solver_eng" localSheetId="6" hidden="1">1</definedName>
    <definedName name="solver_eng" localSheetId="3" hidden="1">1</definedName>
    <definedName name="solver_eng" localSheetId="2" hidden="1">1</definedName>
    <definedName name="solver_eng" localSheetId="4" hidden="1">1</definedName>
    <definedName name="solver_est" localSheetId="5" hidden="1">1</definedName>
    <definedName name="solver_est" localSheetId="6" hidden="1">1</definedName>
    <definedName name="solver_est" localSheetId="3" hidden="1">1</definedName>
    <definedName name="solver_est" localSheetId="2" hidden="1">1</definedName>
    <definedName name="solver_est" localSheetId="4" hidden="1">1</definedName>
    <definedName name="solver_itr" localSheetId="5" hidden="1">2147483647</definedName>
    <definedName name="solver_itr" localSheetId="6" hidden="1">2147483647</definedName>
    <definedName name="solver_itr" localSheetId="3" hidden="1">2147483647</definedName>
    <definedName name="solver_itr" localSheetId="2" hidden="1">2147483647</definedName>
    <definedName name="solver_itr" localSheetId="4" hidden="1">2147483647</definedName>
    <definedName name="solver_lhs1" localSheetId="5" hidden="1">GasTurb14!#REF!</definedName>
    <definedName name="solver_lhs1" localSheetId="6" hidden="1">'Sheet1 (2)'!$J$15</definedName>
    <definedName name="solver_lhs1" localSheetId="3" hidden="1">'TF Main CalcsR1'!#REF!</definedName>
    <definedName name="solver_lhs1" localSheetId="2" hidden="1">'TF Main Iterations'!#REF!</definedName>
    <definedName name="solver_lhs1" localSheetId="4" hidden="1">'TJ Main Calcs'!#REF!</definedName>
    <definedName name="solver_mip" localSheetId="5" hidden="1">2147483647</definedName>
    <definedName name="solver_mip" localSheetId="6" hidden="1">2147483647</definedName>
    <definedName name="solver_mip" localSheetId="3" hidden="1">2147483647</definedName>
    <definedName name="solver_mip" localSheetId="2" hidden="1">2147483647</definedName>
    <definedName name="solver_mip" localSheetId="4" hidden="1">2147483647</definedName>
    <definedName name="solver_mni" localSheetId="5" hidden="1">30</definedName>
    <definedName name="solver_mni" localSheetId="6" hidden="1">30</definedName>
    <definedName name="solver_mni" localSheetId="3" hidden="1">30</definedName>
    <definedName name="solver_mni" localSheetId="2" hidden="1">30</definedName>
    <definedName name="solver_mni" localSheetId="4" hidden="1">30</definedName>
    <definedName name="solver_mrt" localSheetId="5" hidden="1">0.075</definedName>
    <definedName name="solver_mrt" localSheetId="6" hidden="1">0.075</definedName>
    <definedName name="solver_mrt" localSheetId="3" hidden="1">0.075</definedName>
    <definedName name="solver_mrt" localSheetId="2" hidden="1">0.075</definedName>
    <definedName name="solver_mrt" localSheetId="4" hidden="1">0.075</definedName>
    <definedName name="solver_msl" localSheetId="5" hidden="1">2</definedName>
    <definedName name="solver_msl" localSheetId="6" hidden="1">2</definedName>
    <definedName name="solver_msl" localSheetId="3" hidden="1">2</definedName>
    <definedName name="solver_msl" localSheetId="2" hidden="1">2</definedName>
    <definedName name="solver_msl" localSheetId="4" hidden="1">2</definedName>
    <definedName name="solver_neg" localSheetId="5" hidden="1">1</definedName>
    <definedName name="solver_neg" localSheetId="6" hidden="1">1</definedName>
    <definedName name="solver_neg" localSheetId="3" hidden="1">1</definedName>
    <definedName name="solver_neg" localSheetId="2" hidden="1">1</definedName>
    <definedName name="solver_neg" localSheetId="4" hidden="1">1</definedName>
    <definedName name="solver_nod" localSheetId="5" hidden="1">2147483647</definedName>
    <definedName name="solver_nod" localSheetId="6" hidden="1">2147483647</definedName>
    <definedName name="solver_nod" localSheetId="3" hidden="1">2147483647</definedName>
    <definedName name="solver_nod" localSheetId="2" hidden="1">2147483647</definedName>
    <definedName name="solver_nod" localSheetId="4" hidden="1">2147483647</definedName>
    <definedName name="solver_num" localSheetId="5" hidden="1">1</definedName>
    <definedName name="solver_num" localSheetId="6" hidden="1">1</definedName>
    <definedName name="solver_num" localSheetId="3" hidden="1">1</definedName>
    <definedName name="solver_num" localSheetId="2" hidden="1">1</definedName>
    <definedName name="solver_num" localSheetId="4" hidden="1">1</definedName>
    <definedName name="solver_nwt" localSheetId="5" hidden="1">1</definedName>
    <definedName name="solver_nwt" localSheetId="6" hidden="1">1</definedName>
    <definedName name="solver_nwt" localSheetId="3" hidden="1">1</definedName>
    <definedName name="solver_nwt" localSheetId="2" hidden="1">1</definedName>
    <definedName name="solver_nwt" localSheetId="4" hidden="1">1</definedName>
    <definedName name="solver_opt" localSheetId="5" hidden="1">GasTurb14!#REF!</definedName>
    <definedName name="solver_opt" localSheetId="6" hidden="1">'Sheet1 (2)'!$L$15</definedName>
    <definedName name="solver_opt" localSheetId="3" hidden="1">'TF Main CalcsR1'!#REF!</definedName>
    <definedName name="solver_opt" localSheetId="2" hidden="1">'TF Main Iterations'!#REF!</definedName>
    <definedName name="solver_opt" localSheetId="4" hidden="1">'TJ Main Calcs'!#REF!</definedName>
    <definedName name="solver_pre" localSheetId="5" hidden="1">0.000001</definedName>
    <definedName name="solver_pre" localSheetId="6" hidden="1">0.000001</definedName>
    <definedName name="solver_pre" localSheetId="3" hidden="1">0.000001</definedName>
    <definedName name="solver_pre" localSheetId="2" hidden="1">0.000001</definedName>
    <definedName name="solver_pre" localSheetId="4" hidden="1">0.000001</definedName>
    <definedName name="solver_rbv" localSheetId="5" hidden="1">1</definedName>
    <definedName name="solver_rbv" localSheetId="6" hidden="1">1</definedName>
    <definedName name="solver_rbv" localSheetId="3" hidden="1">1</definedName>
    <definedName name="solver_rbv" localSheetId="2" hidden="1">1</definedName>
    <definedName name="solver_rbv" localSheetId="4" hidden="1">1</definedName>
    <definedName name="solver_rel1" localSheetId="5" hidden="1">1</definedName>
    <definedName name="solver_rel1" localSheetId="6" hidden="1">1</definedName>
    <definedName name="solver_rel1" localSheetId="3" hidden="1">1</definedName>
    <definedName name="solver_rel1" localSheetId="2" hidden="1">1</definedName>
    <definedName name="solver_rel1" localSheetId="4" hidden="1">1</definedName>
    <definedName name="solver_rhs1" localSheetId="5" hidden="1">GasTurb14!#REF!</definedName>
    <definedName name="solver_rhs1" localSheetId="6" hidden="1">'Sheet1 (2)'!$I$15</definedName>
    <definedName name="solver_rhs1" localSheetId="3" hidden="1">'TF Main CalcsR1'!#REF!</definedName>
    <definedName name="solver_rhs1" localSheetId="2" hidden="1">'TF Main Iterations'!#REF!</definedName>
    <definedName name="solver_rhs1" localSheetId="4" hidden="1">'TJ Main Calcs'!#REF!</definedName>
    <definedName name="solver_rlx" localSheetId="5" hidden="1">2</definedName>
    <definedName name="solver_rlx" localSheetId="6" hidden="1">2</definedName>
    <definedName name="solver_rlx" localSheetId="3" hidden="1">2</definedName>
    <definedName name="solver_rlx" localSheetId="2" hidden="1">2</definedName>
    <definedName name="solver_rlx" localSheetId="4" hidden="1">2</definedName>
    <definedName name="solver_rsd" localSheetId="5" hidden="1">0</definedName>
    <definedName name="solver_rsd" localSheetId="6" hidden="1">0</definedName>
    <definedName name="solver_rsd" localSheetId="3" hidden="1">0</definedName>
    <definedName name="solver_rsd" localSheetId="2" hidden="1">0</definedName>
    <definedName name="solver_rsd" localSheetId="4" hidden="1">0</definedName>
    <definedName name="solver_scl" localSheetId="5" hidden="1">1</definedName>
    <definedName name="solver_scl" localSheetId="6" hidden="1">1</definedName>
    <definedName name="solver_scl" localSheetId="3" hidden="1">1</definedName>
    <definedName name="solver_scl" localSheetId="2" hidden="1">1</definedName>
    <definedName name="solver_scl" localSheetId="4" hidden="1">1</definedName>
    <definedName name="solver_sho" localSheetId="5" hidden="1">2</definedName>
    <definedName name="solver_sho" localSheetId="6" hidden="1">2</definedName>
    <definedName name="solver_sho" localSheetId="3" hidden="1">2</definedName>
    <definedName name="solver_sho" localSheetId="2" hidden="1">2</definedName>
    <definedName name="solver_sho" localSheetId="4" hidden="1">2</definedName>
    <definedName name="solver_ssz" localSheetId="5" hidden="1">100</definedName>
    <definedName name="solver_ssz" localSheetId="6" hidden="1">100</definedName>
    <definedName name="solver_ssz" localSheetId="3" hidden="1">100</definedName>
    <definedName name="solver_ssz" localSheetId="2" hidden="1">100</definedName>
    <definedName name="solver_ssz" localSheetId="4" hidden="1">100</definedName>
    <definedName name="solver_tim" localSheetId="5" hidden="1">2147483647</definedName>
    <definedName name="solver_tim" localSheetId="6" hidden="1">2147483647</definedName>
    <definedName name="solver_tim" localSheetId="3" hidden="1">2147483647</definedName>
    <definedName name="solver_tim" localSheetId="2" hidden="1">2147483647</definedName>
    <definedName name="solver_tim" localSheetId="4" hidden="1">2147483647</definedName>
    <definedName name="solver_tol" localSheetId="5" hidden="1">0.01</definedName>
    <definedName name="solver_tol" localSheetId="6" hidden="1">0.01</definedName>
    <definedName name="solver_tol" localSheetId="3" hidden="1">0.01</definedName>
    <definedName name="solver_tol" localSheetId="2" hidden="1">0.01</definedName>
    <definedName name="solver_tol" localSheetId="4" hidden="1">0.01</definedName>
    <definedName name="solver_typ" localSheetId="5" hidden="1">3</definedName>
    <definedName name="solver_typ" localSheetId="6" hidden="1">3</definedName>
    <definedName name="solver_typ" localSheetId="3" hidden="1">3</definedName>
    <definedName name="solver_typ" localSheetId="2" hidden="1">3</definedName>
    <definedName name="solver_typ" localSheetId="4" hidden="1">3</definedName>
    <definedName name="solver_val" localSheetId="5" hidden="1">0.158606071</definedName>
    <definedName name="solver_val" localSheetId="6" hidden="1">0.158606071</definedName>
    <definedName name="solver_val" localSheetId="3" hidden="1">0.158606071</definedName>
    <definedName name="solver_val" localSheetId="2" hidden="1">0.158606071</definedName>
    <definedName name="solver_val" localSheetId="4" hidden="1">0.158606071</definedName>
    <definedName name="solver_ver" localSheetId="5" hidden="1">3</definedName>
    <definedName name="solver_ver" localSheetId="6" hidden="1">3</definedName>
    <definedName name="solver_ver" localSheetId="3" hidden="1">3</definedName>
    <definedName name="solver_ver" localSheetId="2" hidden="1">3</definedName>
    <definedName name="solver_ver" localSheetId="4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7" l="1"/>
  <c r="D7" i="7" l="1"/>
  <c r="D16" i="7" l="1"/>
  <c r="D29" i="7"/>
  <c r="D180" i="1"/>
  <c r="D179" i="1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8" i="5" s="1"/>
  <c r="N56" i="5"/>
  <c r="N55" i="5"/>
  <c r="N54" i="5"/>
  <c r="N51" i="5"/>
  <c r="N33" i="5"/>
  <c r="N27" i="5"/>
  <c r="N26" i="5"/>
  <c r="N25" i="5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K219" i="5"/>
  <c r="K211" i="5"/>
  <c r="J199" i="5"/>
  <c r="L199" i="5" s="1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I30" i="7"/>
  <c r="J30" i="7"/>
  <c r="J54" i="7" s="1"/>
  <c r="K30" i="7"/>
  <c r="K54" i="7" s="1"/>
  <c r="D27" i="5"/>
  <c r="D25" i="5" s="1"/>
  <c r="D30" i="7"/>
  <c r="D54" i="7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J29" i="7"/>
  <c r="K29" i="7"/>
  <c r="K53" i="7" s="1"/>
  <c r="E54" i="7"/>
  <c r="H54" i="7"/>
  <c r="K84" i="7"/>
  <c r="K94" i="7" s="1"/>
  <c r="K101" i="7" s="1"/>
  <c r="K113" i="7" s="1"/>
  <c r="J84" i="7"/>
  <c r="J94" i="7"/>
  <c r="J101" i="7"/>
  <c r="I84" i="7"/>
  <c r="I94" i="7"/>
  <c r="I101" i="7"/>
  <c r="H84" i="7"/>
  <c r="H94" i="7"/>
  <c r="H101" i="7"/>
  <c r="H113" i="7" s="1"/>
  <c r="G84" i="7"/>
  <c r="G94" i="7"/>
  <c r="G101" i="7"/>
  <c r="G113" i="7" s="1"/>
  <c r="F84" i="7"/>
  <c r="F94" i="7" s="1"/>
  <c r="F101" i="7" s="1"/>
  <c r="F113" i="7" s="1"/>
  <c r="E84" i="7"/>
  <c r="E94" i="7"/>
  <c r="E101" i="7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/>
  <c r="J109" i="7"/>
  <c r="J183" i="7"/>
  <c r="I109" i="7"/>
  <c r="I183" i="7"/>
  <c r="H109" i="7"/>
  <c r="H183" i="7" s="1"/>
  <c r="G109" i="7"/>
  <c r="G183" i="7"/>
  <c r="F109" i="7"/>
  <c r="F183" i="7"/>
  <c r="E109" i="7"/>
  <c r="E183" i="7"/>
  <c r="K85" i="7"/>
  <c r="K86" i="7"/>
  <c r="K95" i="7"/>
  <c r="K96" i="7"/>
  <c r="K115" i="7" s="1"/>
  <c r="K103" i="7"/>
  <c r="K104" i="7"/>
  <c r="K105" i="7" s="1"/>
  <c r="K180" i="7" s="1"/>
  <c r="K33" i="7"/>
  <c r="J85" i="7"/>
  <c r="J86" i="7"/>
  <c r="J95" i="7"/>
  <c r="J96" i="7"/>
  <c r="J103" i="7" s="1"/>
  <c r="J104" i="7" s="1"/>
  <c r="J33" i="7"/>
  <c r="I85" i="7"/>
  <c r="I86" i="7"/>
  <c r="I95" i="7"/>
  <c r="I96" i="7" s="1"/>
  <c r="I33" i="7"/>
  <c r="H85" i="7"/>
  <c r="H86" i="7"/>
  <c r="H95" i="7"/>
  <c r="H96" i="7"/>
  <c r="H115" i="7" s="1"/>
  <c r="H116" i="7" s="1"/>
  <c r="H33" i="7"/>
  <c r="G85" i="7"/>
  <c r="G86" i="7"/>
  <c r="G95" i="7"/>
  <c r="G96" i="7"/>
  <c r="G115" i="7" s="1"/>
  <c r="G116" i="7" s="1"/>
  <c r="G103" i="7"/>
  <c r="G104" i="7" s="1"/>
  <c r="G33" i="7"/>
  <c r="F85" i="7"/>
  <c r="F86" i="7" s="1"/>
  <c r="F95" i="7" s="1"/>
  <c r="F96" i="7" s="1"/>
  <c r="F33" i="7"/>
  <c r="E85" i="7"/>
  <c r="E86" i="7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/>
  <c r="K88" i="7"/>
  <c r="K97" i="7"/>
  <c r="K98" i="7" s="1"/>
  <c r="J7" i="7"/>
  <c r="J87" i="7"/>
  <c r="J89" i="7" s="1"/>
  <c r="J90" i="7" s="1"/>
  <c r="J88" i="7"/>
  <c r="J97" i="7"/>
  <c r="J98" i="7"/>
  <c r="J117" i="7" s="1"/>
  <c r="J106" i="7"/>
  <c r="I7" i="7"/>
  <c r="I87" i="7" s="1"/>
  <c r="H7" i="7"/>
  <c r="H64" i="7" s="1"/>
  <c r="G7" i="7"/>
  <c r="G87" i="7"/>
  <c r="G88" i="7" s="1"/>
  <c r="G97" i="7" s="1"/>
  <c r="G98" i="7" s="1"/>
  <c r="F7" i="7"/>
  <c r="F64" i="7" s="1"/>
  <c r="F87" i="7"/>
  <c r="F88" i="7" s="1"/>
  <c r="F97" i="7" s="1"/>
  <c r="F98" i="7" s="1"/>
  <c r="E7" i="7"/>
  <c r="E87" i="7"/>
  <c r="E89" i="7" s="1"/>
  <c r="E90" i="7" s="1"/>
  <c r="E88" i="7"/>
  <c r="E97" i="7" s="1"/>
  <c r="E98" i="7" s="1"/>
  <c r="K136" i="7"/>
  <c r="J136" i="7"/>
  <c r="I136" i="7"/>
  <c r="H136" i="7"/>
  <c r="G136" i="7"/>
  <c r="F136" i="7"/>
  <c r="E136" i="7"/>
  <c r="J113" i="7"/>
  <c r="I113" i="7"/>
  <c r="K91" i="7"/>
  <c r="J91" i="7"/>
  <c r="I91" i="7"/>
  <c r="H91" i="7"/>
  <c r="G91" i="7"/>
  <c r="F91" i="7"/>
  <c r="E91" i="7"/>
  <c r="K89" i="7"/>
  <c r="K90" i="7"/>
  <c r="G89" i="7"/>
  <c r="G90" i="7" s="1"/>
  <c r="K64" i="7"/>
  <c r="J64" i="7"/>
  <c r="I64" i="7"/>
  <c r="G64" i="7"/>
  <c r="E64" i="7"/>
  <c r="K58" i="7"/>
  <c r="K61" i="7" s="1"/>
  <c r="K59" i="7"/>
  <c r="K60" i="7"/>
  <c r="J58" i="7"/>
  <c r="J59" i="7"/>
  <c r="J60" i="7"/>
  <c r="J61" i="7"/>
  <c r="I58" i="7"/>
  <c r="I59" i="7"/>
  <c r="I60" i="7"/>
  <c r="I61" i="7"/>
  <c r="H58" i="7"/>
  <c r="H61" i="7" s="1"/>
  <c r="H59" i="7"/>
  <c r="H60" i="7"/>
  <c r="G58" i="7"/>
  <c r="G59" i="7"/>
  <c r="G60" i="7"/>
  <c r="G61" i="7"/>
  <c r="F58" i="7"/>
  <c r="F61" i="7" s="1"/>
  <c r="F59" i="7"/>
  <c r="F60" i="7"/>
  <c r="E58" i="7"/>
  <c r="E59" i="7"/>
  <c r="E60" i="7"/>
  <c r="E61" i="7"/>
  <c r="K57" i="7"/>
  <c r="J57" i="7"/>
  <c r="I57" i="7"/>
  <c r="H57" i="7"/>
  <c r="G57" i="7"/>
  <c r="F57" i="7"/>
  <c r="E57" i="7"/>
  <c r="I54" i="7"/>
  <c r="G54" i="7"/>
  <c r="F54" i="7"/>
  <c r="J53" i="7"/>
  <c r="I53" i="7"/>
  <c r="H53" i="7"/>
  <c r="K16" i="7"/>
  <c r="J16" i="7"/>
  <c r="I16" i="7"/>
  <c r="H16" i="7"/>
  <c r="G16" i="7"/>
  <c r="F16" i="7"/>
  <c r="E16" i="7"/>
  <c r="D84" i="7"/>
  <c r="D94" i="7"/>
  <c r="D101" i="7"/>
  <c r="D113" i="7" s="1"/>
  <c r="D182" i="7"/>
  <c r="D211" i="7"/>
  <c r="D204" i="7"/>
  <c r="D201" i="7"/>
  <c r="D109" i="7"/>
  <c r="D183" i="7"/>
  <c r="D85" i="7"/>
  <c r="D86" i="7"/>
  <c r="D95" i="7"/>
  <c r="D96" i="7"/>
  <c r="D115" i="7" s="1"/>
  <c r="D33" i="7"/>
  <c r="D34" i="7"/>
  <c r="D37" i="7"/>
  <c r="D87" i="7"/>
  <c r="D136" i="7"/>
  <c r="D91" i="7"/>
  <c r="D64" i="7"/>
  <c r="D58" i="7"/>
  <c r="D61" i="7" s="1"/>
  <c r="D59" i="7"/>
  <c r="D60" i="7"/>
  <c r="D57" i="7"/>
  <c r="F211" i="5"/>
  <c r="D106" i="5"/>
  <c r="D181" i="5"/>
  <c r="D7" i="5"/>
  <c r="D84" i="5" s="1"/>
  <c r="D82" i="5"/>
  <c r="E82" i="5" s="1"/>
  <c r="G82" i="5" s="1"/>
  <c r="D83" i="5"/>
  <c r="E83" i="5" s="1"/>
  <c r="G83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/>
  <c r="AO70" i="5"/>
  <c r="AL63" i="5"/>
  <c r="AL59" i="5"/>
  <c r="AL52" i="5"/>
  <c r="AL55" i="5" s="1"/>
  <c r="F219" i="5"/>
  <c r="D209" i="5"/>
  <c r="E209" i="5"/>
  <c r="G209" i="5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D153" i="1"/>
  <c r="D135" i="1"/>
  <c r="I58" i="1"/>
  <c r="R164" i="1"/>
  <c r="Q163" i="1"/>
  <c r="R163" i="1"/>
  <c r="L179" i="3"/>
  <c r="L180" i="3"/>
  <c r="L177" i="3"/>
  <c r="F177" i="3"/>
  <c r="S175" i="3"/>
  <c r="J170" i="3"/>
  <c r="K170" i="3"/>
  <c r="I170" i="3"/>
  <c r="E170" i="3"/>
  <c r="G170" i="3"/>
  <c r="D170" i="3"/>
  <c r="S169" i="3"/>
  <c r="I163" i="3"/>
  <c r="D163" i="3"/>
  <c r="J162" i="3"/>
  <c r="J163" i="3"/>
  <c r="G162" i="3"/>
  <c r="J160" i="3"/>
  <c r="K160" i="3"/>
  <c r="M160" i="3"/>
  <c r="I160" i="3"/>
  <c r="D160" i="3"/>
  <c r="E160" i="3"/>
  <c r="G160" i="3"/>
  <c r="J157" i="3"/>
  <c r="K157" i="3"/>
  <c r="M157" i="3"/>
  <c r="J149" i="3"/>
  <c r="K149" i="3"/>
  <c r="M149" i="3"/>
  <c r="L148" i="3"/>
  <c r="M148" i="3"/>
  <c r="P146" i="3"/>
  <c r="L146" i="3"/>
  <c r="P145" i="3"/>
  <c r="P147" i="3"/>
  <c r="P148" i="3"/>
  <c r="P144" i="3"/>
  <c r="P143" i="3"/>
  <c r="K112" i="3"/>
  <c r="M112" i="3"/>
  <c r="J112" i="3"/>
  <c r="I112" i="3"/>
  <c r="G112" i="3"/>
  <c r="E112" i="3"/>
  <c r="D112" i="3"/>
  <c r="F110" i="3"/>
  <c r="L109" i="3"/>
  <c r="L108" i="3"/>
  <c r="F109" i="3"/>
  <c r="F108" i="3"/>
  <c r="D107" i="3"/>
  <c r="E106" i="3"/>
  <c r="G106" i="3"/>
  <c r="D106" i="3"/>
  <c r="I87" i="3"/>
  <c r="I88" i="3"/>
  <c r="I93" i="3"/>
  <c r="I94" i="3"/>
  <c r="I100" i="3"/>
  <c r="I101" i="3"/>
  <c r="D85" i="3"/>
  <c r="D86" i="3"/>
  <c r="J82" i="3"/>
  <c r="K82" i="3"/>
  <c r="M82" i="3"/>
  <c r="I82" i="3"/>
  <c r="D82" i="3"/>
  <c r="E82" i="3"/>
  <c r="G82" i="3"/>
  <c r="J81" i="3"/>
  <c r="K81" i="3"/>
  <c r="K80" i="3"/>
  <c r="J80" i="3"/>
  <c r="I80" i="3"/>
  <c r="I81" i="3"/>
  <c r="J79" i="3"/>
  <c r="K79" i="3"/>
  <c r="M79" i="3"/>
  <c r="I79" i="3"/>
  <c r="J78" i="3"/>
  <c r="K78" i="3"/>
  <c r="M78" i="3"/>
  <c r="I78" i="3"/>
  <c r="D77" i="3"/>
  <c r="E77" i="3"/>
  <c r="G77" i="3"/>
  <c r="K76" i="3"/>
  <c r="M76" i="3"/>
  <c r="J76" i="3"/>
  <c r="J77" i="3"/>
  <c r="I76" i="3"/>
  <c r="I77" i="3"/>
  <c r="I85" i="3"/>
  <c r="I86" i="3"/>
  <c r="I91" i="3"/>
  <c r="I92" i="3"/>
  <c r="I98" i="3"/>
  <c r="I99" i="3"/>
  <c r="I111" i="3"/>
  <c r="I122" i="3"/>
  <c r="G76" i="3"/>
  <c r="E76" i="3"/>
  <c r="D76" i="3"/>
  <c r="J68" i="3"/>
  <c r="J106" i="3"/>
  <c r="I68" i="3"/>
  <c r="D68" i="3"/>
  <c r="E68" i="3"/>
  <c r="G68" i="3"/>
  <c r="J60" i="3"/>
  <c r="I60" i="3"/>
  <c r="J58" i="3"/>
  <c r="I58" i="3"/>
  <c r="D56" i="3"/>
  <c r="J55" i="3"/>
  <c r="J57" i="3"/>
  <c r="I55" i="3"/>
  <c r="I57" i="3"/>
  <c r="D55" i="3"/>
  <c r="D57" i="3"/>
  <c r="J51" i="3"/>
  <c r="I51" i="3"/>
  <c r="D51" i="3"/>
  <c r="AJ50" i="3"/>
  <c r="J50" i="3"/>
  <c r="I50" i="3"/>
  <c r="D50" i="3"/>
  <c r="K28" i="3"/>
  <c r="K29" i="3"/>
  <c r="E28" i="3"/>
  <c r="E29" i="3"/>
  <c r="J27" i="3"/>
  <c r="J25" i="3"/>
  <c r="I27" i="3"/>
  <c r="D27" i="3"/>
  <c r="D25" i="3"/>
  <c r="I25" i="3"/>
  <c r="J16" i="3"/>
  <c r="I16" i="3"/>
  <c r="D16" i="3"/>
  <c r="M11" i="3"/>
  <c r="M10" i="3"/>
  <c r="D7" i="3"/>
  <c r="D78" i="3"/>
  <c r="M10" i="1"/>
  <c r="M11" i="1"/>
  <c r="F130" i="5"/>
  <c r="S164" i="1"/>
  <c r="E86" i="3"/>
  <c r="G86" i="3"/>
  <c r="D91" i="3"/>
  <c r="K77" i="3"/>
  <c r="M77" i="3"/>
  <c r="J85" i="3"/>
  <c r="D79" i="3"/>
  <c r="E78" i="3"/>
  <c r="G78" i="3"/>
  <c r="D80" i="3"/>
  <c r="J107" i="3"/>
  <c r="K106" i="3"/>
  <c r="M106" i="3"/>
  <c r="J87" i="3"/>
  <c r="E107" i="3"/>
  <c r="G107" i="3"/>
  <c r="K68" i="3"/>
  <c r="M68" i="3"/>
  <c r="I95" i="3"/>
  <c r="E85" i="3"/>
  <c r="G85" i="3"/>
  <c r="J158" i="3"/>
  <c r="M162" i="3"/>
  <c r="D60" i="3"/>
  <c r="D64" i="3"/>
  <c r="I106" i="3"/>
  <c r="I107" i="3"/>
  <c r="I102" i="3"/>
  <c r="I169" i="1"/>
  <c r="I162" i="1"/>
  <c r="I159" i="1"/>
  <c r="I112" i="1"/>
  <c r="I82" i="1"/>
  <c r="I78" i="1"/>
  <c r="I80" i="1"/>
  <c r="I81" i="1"/>
  <c r="I76" i="1"/>
  <c r="I77" i="1"/>
  <c r="I85" i="1"/>
  <c r="I86" i="1"/>
  <c r="I91" i="1"/>
  <c r="I92" i="1"/>
  <c r="I98" i="1"/>
  <c r="I60" i="1"/>
  <c r="S175" i="1"/>
  <c r="I55" i="1"/>
  <c r="I57" i="1"/>
  <c r="I50" i="1"/>
  <c r="I16" i="1"/>
  <c r="J156" i="1"/>
  <c r="J58" i="1"/>
  <c r="P144" i="1"/>
  <c r="P145" i="1"/>
  <c r="P143" i="1"/>
  <c r="P142" i="1"/>
  <c r="L109" i="1"/>
  <c r="J55" i="1"/>
  <c r="J57" i="1"/>
  <c r="L145" i="1"/>
  <c r="L147" i="1"/>
  <c r="M147" i="1"/>
  <c r="J169" i="1"/>
  <c r="K169" i="1"/>
  <c r="J162" i="1"/>
  <c r="J159" i="1"/>
  <c r="K159" i="1"/>
  <c r="M159" i="1"/>
  <c r="J112" i="1"/>
  <c r="K112" i="1"/>
  <c r="M112" i="1"/>
  <c r="J82" i="1"/>
  <c r="K82" i="1"/>
  <c r="M82" i="1"/>
  <c r="J78" i="1"/>
  <c r="J76" i="1"/>
  <c r="J77" i="1"/>
  <c r="J51" i="1"/>
  <c r="J50" i="1"/>
  <c r="K28" i="1"/>
  <c r="J27" i="1"/>
  <c r="J25" i="1"/>
  <c r="J16" i="1"/>
  <c r="J60" i="1"/>
  <c r="D27" i="1"/>
  <c r="D25" i="1"/>
  <c r="F179" i="1"/>
  <c r="J88" i="3"/>
  <c r="K87" i="3"/>
  <c r="M87" i="3"/>
  <c r="D81" i="3"/>
  <c r="E81" i="3"/>
  <c r="E80" i="3"/>
  <c r="D87" i="3"/>
  <c r="E79" i="3"/>
  <c r="G79" i="3"/>
  <c r="J86" i="3"/>
  <c r="K85" i="3"/>
  <c r="M85" i="3"/>
  <c r="K158" i="3"/>
  <c r="M158" i="3"/>
  <c r="J167" i="3"/>
  <c r="K107" i="3"/>
  <c r="M107" i="3"/>
  <c r="I109" i="3"/>
  <c r="I110" i="3"/>
  <c r="D92" i="3"/>
  <c r="E91" i="3"/>
  <c r="G91" i="3"/>
  <c r="I79" i="1"/>
  <c r="I87" i="1"/>
  <c r="I88" i="1"/>
  <c r="I93" i="1"/>
  <c r="I94" i="1"/>
  <c r="P146" i="1"/>
  <c r="P147" i="1"/>
  <c r="L108" i="1"/>
  <c r="K77" i="1"/>
  <c r="M77" i="1"/>
  <c r="J85" i="1"/>
  <c r="J80" i="1"/>
  <c r="J79" i="1"/>
  <c r="K78" i="1"/>
  <c r="M78" i="1"/>
  <c r="K76" i="1"/>
  <c r="M76" i="1"/>
  <c r="G161" i="1"/>
  <c r="D162" i="1"/>
  <c r="D55" i="1"/>
  <c r="D56" i="1"/>
  <c r="AJ50" i="1"/>
  <c r="F109" i="1"/>
  <c r="D112" i="1"/>
  <c r="E112" i="1"/>
  <c r="G112" i="1"/>
  <c r="E28" i="1"/>
  <c r="E29" i="1"/>
  <c r="D82" i="1"/>
  <c r="E82" i="1"/>
  <c r="G82" i="1"/>
  <c r="D7" i="1"/>
  <c r="D68" i="1"/>
  <c r="E68" i="1"/>
  <c r="G68" i="1"/>
  <c r="D16" i="1"/>
  <c r="E92" i="3"/>
  <c r="G92" i="3"/>
  <c r="D98" i="3"/>
  <c r="I118" i="3"/>
  <c r="I119" i="3"/>
  <c r="I120" i="3"/>
  <c r="I123" i="3"/>
  <c r="I124" i="3"/>
  <c r="I134" i="3"/>
  <c r="I108" i="3"/>
  <c r="I69" i="3"/>
  <c r="J168" i="3"/>
  <c r="K167" i="3"/>
  <c r="M167" i="3"/>
  <c r="J91" i="3"/>
  <c r="K86" i="3"/>
  <c r="M86" i="3"/>
  <c r="E87" i="3"/>
  <c r="G87" i="3"/>
  <c r="D88" i="3"/>
  <c r="J93" i="3"/>
  <c r="K88" i="3"/>
  <c r="M88" i="3"/>
  <c r="I100" i="1"/>
  <c r="K79" i="1"/>
  <c r="M79" i="1"/>
  <c r="J87" i="1"/>
  <c r="J81" i="1"/>
  <c r="K81" i="1"/>
  <c r="K80" i="1"/>
  <c r="J86" i="1"/>
  <c r="K85" i="1"/>
  <c r="M85" i="1"/>
  <c r="D57" i="1"/>
  <c r="F108" i="1"/>
  <c r="D169" i="1"/>
  <c r="E169" i="1"/>
  <c r="G169" i="1"/>
  <c r="D64" i="1"/>
  <c r="I113" i="3"/>
  <c r="K93" i="3"/>
  <c r="M93" i="3"/>
  <c r="D93" i="3"/>
  <c r="E88" i="3"/>
  <c r="G88" i="3"/>
  <c r="J169" i="3"/>
  <c r="K169" i="3"/>
  <c r="K168" i="3"/>
  <c r="S170" i="3"/>
  <c r="I114" i="3"/>
  <c r="I127" i="3"/>
  <c r="I131" i="3"/>
  <c r="I141" i="3"/>
  <c r="I126" i="3"/>
  <c r="E98" i="3"/>
  <c r="G98" i="3"/>
  <c r="D99" i="3"/>
  <c r="K91" i="3"/>
  <c r="M91" i="3"/>
  <c r="J92" i="3"/>
  <c r="J91" i="1"/>
  <c r="K86" i="1"/>
  <c r="M86" i="1"/>
  <c r="J88" i="1"/>
  <c r="K87" i="1"/>
  <c r="M87" i="1"/>
  <c r="D76" i="1"/>
  <c r="J98" i="3"/>
  <c r="K92" i="3"/>
  <c r="M92" i="3"/>
  <c r="E99" i="3"/>
  <c r="G99" i="3"/>
  <c r="D111" i="3"/>
  <c r="I153" i="3"/>
  <c r="I121" i="3"/>
  <c r="I132" i="3"/>
  <c r="I72" i="3"/>
  <c r="D94" i="3"/>
  <c r="E93" i="3"/>
  <c r="G93" i="3"/>
  <c r="J94" i="3"/>
  <c r="K88" i="1"/>
  <c r="M88" i="1"/>
  <c r="J93" i="1"/>
  <c r="J92" i="1"/>
  <c r="K91" i="1"/>
  <c r="M91" i="1"/>
  <c r="D77" i="1"/>
  <c r="D85" i="1"/>
  <c r="E76" i="1"/>
  <c r="G76" i="1"/>
  <c r="D95" i="3"/>
  <c r="D100" i="3"/>
  <c r="E94" i="3"/>
  <c r="G94" i="3"/>
  <c r="K94" i="3"/>
  <c r="M94" i="3"/>
  <c r="J100" i="3"/>
  <c r="J95" i="3"/>
  <c r="I133" i="3"/>
  <c r="D122" i="3"/>
  <c r="E111" i="3"/>
  <c r="G111" i="3"/>
  <c r="J99" i="3"/>
  <c r="K98" i="3"/>
  <c r="M98" i="3"/>
  <c r="K92" i="1"/>
  <c r="M92" i="1"/>
  <c r="J98" i="1"/>
  <c r="J94" i="1"/>
  <c r="K93" i="1"/>
  <c r="M93" i="1"/>
  <c r="E77" i="1"/>
  <c r="G77" i="1"/>
  <c r="J111" i="3"/>
  <c r="K99" i="3"/>
  <c r="M99" i="3"/>
  <c r="I142" i="3"/>
  <c r="I135" i="3"/>
  <c r="I144" i="3"/>
  <c r="E122" i="3"/>
  <c r="G122" i="3"/>
  <c r="I136" i="3"/>
  <c r="J101" i="3"/>
  <c r="K100" i="3"/>
  <c r="M100" i="3"/>
  <c r="D101" i="3"/>
  <c r="E100" i="3"/>
  <c r="G100" i="3"/>
  <c r="J100" i="1"/>
  <c r="K94" i="1"/>
  <c r="M94" i="1"/>
  <c r="K98" i="1"/>
  <c r="M98" i="1"/>
  <c r="J99" i="1"/>
  <c r="E85" i="1"/>
  <c r="G85" i="1"/>
  <c r="D102" i="3"/>
  <c r="E101" i="3"/>
  <c r="G101" i="3"/>
  <c r="D109" i="3"/>
  <c r="S172" i="3"/>
  <c r="I145" i="3"/>
  <c r="K101" i="3"/>
  <c r="M101" i="3"/>
  <c r="J102" i="3"/>
  <c r="J109" i="3"/>
  <c r="I137" i="3"/>
  <c r="S171" i="3"/>
  <c r="I143" i="3"/>
  <c r="K111" i="3"/>
  <c r="M111" i="3"/>
  <c r="J122" i="3"/>
  <c r="J101" i="1"/>
  <c r="K100" i="1"/>
  <c r="M100" i="1"/>
  <c r="J111" i="1"/>
  <c r="K99" i="1"/>
  <c r="M99" i="1"/>
  <c r="D159" i="1"/>
  <c r="E159" i="1"/>
  <c r="G159" i="1"/>
  <c r="K122" i="3"/>
  <c r="M122" i="3"/>
  <c r="I149" i="3"/>
  <c r="I157" i="3"/>
  <c r="J108" i="3"/>
  <c r="J69" i="3"/>
  <c r="K109" i="3"/>
  <c r="M109" i="3"/>
  <c r="J110" i="3"/>
  <c r="I150" i="3"/>
  <c r="I155" i="3"/>
  <c r="I156" i="3"/>
  <c r="E109" i="3"/>
  <c r="G109" i="3"/>
  <c r="D69" i="3"/>
  <c r="D108" i="3"/>
  <c r="D110" i="3"/>
  <c r="K101" i="1"/>
  <c r="M101" i="1"/>
  <c r="K111" i="1"/>
  <c r="M111" i="1"/>
  <c r="J122" i="1"/>
  <c r="E26" i="2"/>
  <c r="E27" i="2"/>
  <c r="E28" i="2"/>
  <c r="G108" i="3"/>
  <c r="E69" i="3"/>
  <c r="G69" i="3"/>
  <c r="K69" i="3"/>
  <c r="M69" i="3"/>
  <c r="D118" i="3"/>
  <c r="E110" i="3"/>
  <c r="G110" i="3"/>
  <c r="J118" i="3"/>
  <c r="K110" i="3"/>
  <c r="M110" i="3"/>
  <c r="I166" i="3"/>
  <c r="I159" i="3"/>
  <c r="I161" i="3"/>
  <c r="I165" i="3"/>
  <c r="M108" i="3"/>
  <c r="J148" i="3"/>
  <c r="I158" i="3"/>
  <c r="I167" i="3"/>
  <c r="I168" i="3"/>
  <c r="I169" i="3"/>
  <c r="I148" i="3"/>
  <c r="I146" i="3"/>
  <c r="K122" i="1"/>
  <c r="M122" i="1"/>
  <c r="E135" i="2"/>
  <c r="D135" i="2"/>
  <c r="E134" i="2"/>
  <c r="D134" i="2"/>
  <c r="E105" i="2"/>
  <c r="D105" i="2"/>
  <c r="E97" i="2"/>
  <c r="H84" i="2"/>
  <c r="H85" i="2"/>
  <c r="E70" i="2"/>
  <c r="D70" i="2"/>
  <c r="E56" i="2"/>
  <c r="E58" i="2"/>
  <c r="D56" i="2"/>
  <c r="D58" i="2"/>
  <c r="D81" i="2"/>
  <c r="D83" i="2"/>
  <c r="D88" i="2"/>
  <c r="D48" i="2"/>
  <c r="G45" i="2"/>
  <c r="E39" i="2"/>
  <c r="D39" i="2"/>
  <c r="E37" i="2"/>
  <c r="D37" i="2"/>
  <c r="E35" i="2"/>
  <c r="E34" i="2"/>
  <c r="E33" i="2"/>
  <c r="E32" i="2"/>
  <c r="E31" i="2"/>
  <c r="D25" i="2"/>
  <c r="H24" i="2"/>
  <c r="E22" i="2"/>
  <c r="D22" i="2"/>
  <c r="J14" i="2"/>
  <c r="E7" i="2"/>
  <c r="J15" i="2"/>
  <c r="D7" i="2"/>
  <c r="I13" i="2"/>
  <c r="I147" i="3"/>
  <c r="I154" i="3"/>
  <c r="D131" i="3"/>
  <c r="E118" i="3"/>
  <c r="G118" i="3"/>
  <c r="D119" i="3"/>
  <c r="J131" i="3"/>
  <c r="K118" i="3"/>
  <c r="M118" i="3"/>
  <c r="I171" i="3"/>
  <c r="J119" i="3"/>
  <c r="D90" i="2"/>
  <c r="D99" i="2"/>
  <c r="D107" i="2"/>
  <c r="E38" i="2"/>
  <c r="E81" i="2"/>
  <c r="E83" i="2"/>
  <c r="E88" i="2"/>
  <c r="E90" i="2"/>
  <c r="E99" i="2"/>
  <c r="E107" i="2"/>
  <c r="E63" i="2"/>
  <c r="E67" i="2"/>
  <c r="J16" i="2"/>
  <c r="J17" i="2"/>
  <c r="D53" i="2"/>
  <c r="D63" i="2"/>
  <c r="D67" i="2"/>
  <c r="E21" i="2"/>
  <c r="D41" i="2"/>
  <c r="I15" i="2"/>
  <c r="I16" i="2"/>
  <c r="I17" i="2"/>
  <c r="D38" i="2"/>
  <c r="D49" i="2"/>
  <c r="D96" i="2"/>
  <c r="E53" i="2"/>
  <c r="I14" i="2"/>
  <c r="K119" i="3"/>
  <c r="M119" i="3"/>
  <c r="J120" i="3"/>
  <c r="J113" i="3"/>
  <c r="J114" i="3"/>
  <c r="E119" i="3"/>
  <c r="G119" i="3"/>
  <c r="D120" i="3"/>
  <c r="D113" i="3"/>
  <c r="D114" i="3"/>
  <c r="D141" i="3"/>
  <c r="E131" i="3"/>
  <c r="G131" i="3"/>
  <c r="D72" i="3"/>
  <c r="E72" i="3"/>
  <c r="G72" i="3"/>
  <c r="J126" i="3"/>
  <c r="J141" i="3"/>
  <c r="K131" i="3"/>
  <c r="M131" i="3"/>
  <c r="J72" i="3"/>
  <c r="K72" i="3"/>
  <c r="M72" i="3"/>
  <c r="D126" i="3"/>
  <c r="I172" i="3"/>
  <c r="I164" i="3"/>
  <c r="E54" i="2"/>
  <c r="E55" i="2"/>
  <c r="E59" i="2"/>
  <c r="E57" i="2"/>
  <c r="L73" i="2"/>
  <c r="D69" i="2"/>
  <c r="D54" i="2"/>
  <c r="D55" i="2"/>
  <c r="D57" i="2"/>
  <c r="D59" i="2"/>
  <c r="D50" i="2"/>
  <c r="E69" i="2"/>
  <c r="M73" i="2"/>
  <c r="I175" i="3"/>
  <c r="J153" i="3"/>
  <c r="K141" i="3"/>
  <c r="M141" i="3"/>
  <c r="D153" i="3"/>
  <c r="E153" i="3"/>
  <c r="G153" i="3"/>
  <c r="E141" i="3"/>
  <c r="G141" i="3"/>
  <c r="E120" i="3"/>
  <c r="G120" i="3"/>
  <c r="D123" i="3"/>
  <c r="D127" i="3"/>
  <c r="D121" i="3"/>
  <c r="K120" i="3"/>
  <c r="M120" i="3"/>
  <c r="J123" i="3"/>
  <c r="J127" i="3"/>
  <c r="J121" i="3"/>
  <c r="E71" i="2"/>
  <c r="E64" i="2"/>
  <c r="E68" i="2"/>
  <c r="E72" i="2"/>
  <c r="E73" i="2"/>
  <c r="E82" i="2"/>
  <c r="E84" i="2"/>
  <c r="E89" i="2"/>
  <c r="E91" i="2"/>
  <c r="E95" i="2"/>
  <c r="D71" i="2"/>
  <c r="D82" i="2"/>
  <c r="D84" i="2"/>
  <c r="D64" i="2"/>
  <c r="J132" i="3"/>
  <c r="K121" i="3"/>
  <c r="M121" i="3"/>
  <c r="J124" i="3"/>
  <c r="K123" i="3"/>
  <c r="M123" i="3"/>
  <c r="D132" i="3"/>
  <c r="E121" i="3"/>
  <c r="G121" i="3"/>
  <c r="D124" i="3"/>
  <c r="E123" i="3"/>
  <c r="G123" i="3"/>
  <c r="K153" i="3"/>
  <c r="M153" i="3"/>
  <c r="J146" i="3"/>
  <c r="S176" i="3"/>
  <c r="I176" i="3"/>
  <c r="K176" i="3"/>
  <c r="I177" i="3"/>
  <c r="E74" i="2"/>
  <c r="E78" i="2"/>
  <c r="D89" i="2"/>
  <c r="D91" i="2"/>
  <c r="D85" i="2"/>
  <c r="D68" i="2"/>
  <c r="D72" i="2"/>
  <c r="D62" i="2"/>
  <c r="E76" i="2"/>
  <c r="D50" i="1"/>
  <c r="K146" i="3"/>
  <c r="J147" i="3"/>
  <c r="J154" i="3"/>
  <c r="K154" i="3"/>
  <c r="M154" i="3"/>
  <c r="K132" i="3"/>
  <c r="M132" i="3"/>
  <c r="J133" i="3"/>
  <c r="J136" i="3"/>
  <c r="E124" i="3"/>
  <c r="G124" i="3"/>
  <c r="D134" i="3"/>
  <c r="E132" i="3"/>
  <c r="G132" i="3"/>
  <c r="D133" i="3"/>
  <c r="D136" i="3"/>
  <c r="K124" i="3"/>
  <c r="M124" i="3"/>
  <c r="J134" i="3"/>
  <c r="D73" i="2"/>
  <c r="D74" i="2"/>
  <c r="D76" i="2"/>
  <c r="D95" i="2"/>
  <c r="D97" i="2"/>
  <c r="D92" i="2"/>
  <c r="D142" i="3"/>
  <c r="E133" i="3"/>
  <c r="G133" i="3"/>
  <c r="D135" i="3"/>
  <c r="E134" i="3"/>
  <c r="G134" i="3"/>
  <c r="J135" i="3"/>
  <c r="K134" i="3"/>
  <c r="M134" i="3"/>
  <c r="J142" i="3"/>
  <c r="K133" i="3"/>
  <c r="M133" i="3"/>
  <c r="J137" i="3"/>
  <c r="K147" i="3"/>
  <c r="M147" i="3"/>
  <c r="M146" i="3"/>
  <c r="O163" i="3"/>
  <c r="D98" i="2"/>
  <c r="D77" i="2"/>
  <c r="H41" i="2"/>
  <c r="D78" i="2"/>
  <c r="D148" i="2"/>
  <c r="K142" i="3"/>
  <c r="M142" i="3"/>
  <c r="J143" i="3"/>
  <c r="K143" i="3"/>
  <c r="M143" i="3"/>
  <c r="K135" i="3"/>
  <c r="M135" i="3"/>
  <c r="J144" i="3"/>
  <c r="E135" i="3"/>
  <c r="G135" i="3"/>
  <c r="D144" i="3"/>
  <c r="D137" i="3"/>
  <c r="E142" i="3"/>
  <c r="G142" i="3"/>
  <c r="D143" i="3"/>
  <c r="D102" i="2"/>
  <c r="D101" i="2"/>
  <c r="D106" i="2"/>
  <c r="D109" i="2"/>
  <c r="D145" i="3"/>
  <c r="E144" i="3"/>
  <c r="G144" i="3"/>
  <c r="D157" i="3"/>
  <c r="E143" i="3"/>
  <c r="G143" i="3"/>
  <c r="D148" i="3"/>
  <c r="D146" i="3"/>
  <c r="K144" i="3"/>
  <c r="M144" i="3"/>
  <c r="J145" i="3"/>
  <c r="D113" i="2"/>
  <c r="D108" i="2"/>
  <c r="E96" i="2"/>
  <c r="J150" i="3"/>
  <c r="K150" i="3"/>
  <c r="M150" i="3"/>
  <c r="J155" i="3"/>
  <c r="K145" i="3"/>
  <c r="M145" i="3"/>
  <c r="D158" i="3"/>
  <c r="E157" i="3"/>
  <c r="G157" i="3"/>
  <c r="E146" i="3"/>
  <c r="D147" i="3"/>
  <c r="E145" i="3"/>
  <c r="G145" i="3"/>
  <c r="D155" i="3"/>
  <c r="D115" i="2"/>
  <c r="D110" i="2"/>
  <c r="E98" i="2"/>
  <c r="E48" i="2"/>
  <c r="D114" i="2"/>
  <c r="D117" i="2"/>
  <c r="D106" i="1"/>
  <c r="D107" i="1"/>
  <c r="E147" i="3"/>
  <c r="D167" i="3"/>
  <c r="E158" i="3"/>
  <c r="G158" i="3"/>
  <c r="E155" i="3"/>
  <c r="G155" i="3"/>
  <c r="D156" i="3"/>
  <c r="K155" i="3"/>
  <c r="M155" i="3"/>
  <c r="J156" i="3"/>
  <c r="J157" i="1"/>
  <c r="K156" i="1"/>
  <c r="M156" i="1"/>
  <c r="E106" i="1"/>
  <c r="G106" i="1"/>
  <c r="E107" i="1"/>
  <c r="G107" i="1"/>
  <c r="D116" i="2"/>
  <c r="D123" i="2"/>
  <c r="E101" i="2"/>
  <c r="E102" i="2"/>
  <c r="E103" i="2"/>
  <c r="H43" i="2"/>
  <c r="D121" i="2"/>
  <c r="E85" i="2"/>
  <c r="E49" i="2"/>
  <c r="E50" i="2"/>
  <c r="E44" i="2"/>
  <c r="E92" i="2"/>
  <c r="E106" i="2"/>
  <c r="G43" i="2"/>
  <c r="D51" i="1"/>
  <c r="D86" i="1"/>
  <c r="J166" i="3"/>
  <c r="J159" i="3"/>
  <c r="K156" i="3"/>
  <c r="J165" i="3"/>
  <c r="M165" i="3"/>
  <c r="D166" i="3"/>
  <c r="D159" i="3"/>
  <c r="E156" i="3"/>
  <c r="D165" i="3"/>
  <c r="G165" i="3"/>
  <c r="E167" i="3"/>
  <c r="G167" i="3"/>
  <c r="D168" i="3"/>
  <c r="K157" i="1"/>
  <c r="M157" i="1"/>
  <c r="E86" i="1"/>
  <c r="G86" i="1"/>
  <c r="D118" i="2"/>
  <c r="D122" i="2"/>
  <c r="D125" i="2"/>
  <c r="E113" i="2"/>
  <c r="E108" i="2"/>
  <c r="E109" i="2"/>
  <c r="E77" i="2"/>
  <c r="H40" i="2"/>
  <c r="E62" i="2"/>
  <c r="D169" i="3"/>
  <c r="E168" i="3"/>
  <c r="E159" i="3"/>
  <c r="G159" i="3"/>
  <c r="D161" i="3"/>
  <c r="E166" i="3"/>
  <c r="G166" i="3"/>
  <c r="D171" i="3"/>
  <c r="K159" i="3"/>
  <c r="M159" i="3"/>
  <c r="J161" i="3"/>
  <c r="G156" i="3"/>
  <c r="E165" i="3"/>
  <c r="M156" i="3"/>
  <c r="K165" i="3"/>
  <c r="K166" i="3"/>
  <c r="J171" i="3"/>
  <c r="E148" i="2"/>
  <c r="E115" i="2"/>
  <c r="E110" i="2"/>
  <c r="E111" i="2"/>
  <c r="E114" i="2"/>
  <c r="D131" i="2"/>
  <c r="D124" i="2"/>
  <c r="D129" i="2"/>
  <c r="D91" i="1"/>
  <c r="K171" i="3"/>
  <c r="J172" i="3"/>
  <c r="E171" i="3"/>
  <c r="G171" i="3"/>
  <c r="D172" i="3"/>
  <c r="E169" i="3"/>
  <c r="G169" i="3"/>
  <c r="D175" i="3"/>
  <c r="D92" i="1"/>
  <c r="E91" i="1"/>
  <c r="G91" i="1"/>
  <c r="E117" i="2"/>
  <c r="E116" i="2"/>
  <c r="E123" i="2"/>
  <c r="D137" i="2"/>
  <c r="D136" i="2"/>
  <c r="D130" i="2"/>
  <c r="D126" i="2"/>
  <c r="D132" i="2"/>
  <c r="D138" i="2"/>
  <c r="D139" i="2"/>
  <c r="D140" i="2"/>
  <c r="E121" i="2"/>
  <c r="E175" i="3"/>
  <c r="G175" i="3"/>
  <c r="D176" i="3"/>
  <c r="D177" i="3"/>
  <c r="E172" i="3"/>
  <c r="G172" i="3"/>
  <c r="D164" i="3"/>
  <c r="E164" i="3"/>
  <c r="G164" i="3"/>
  <c r="K172" i="3"/>
  <c r="J164" i="3"/>
  <c r="K164" i="3"/>
  <c r="M164" i="3"/>
  <c r="J175" i="3"/>
  <c r="E92" i="1"/>
  <c r="G92" i="1"/>
  <c r="D98" i="1"/>
  <c r="D60" i="1"/>
  <c r="E118" i="2"/>
  <c r="E119" i="2"/>
  <c r="D142" i="2"/>
  <c r="D143" i="2"/>
  <c r="I41" i="2"/>
  <c r="E122" i="2"/>
  <c r="E125" i="2"/>
  <c r="D78" i="1"/>
  <c r="S177" i="3"/>
  <c r="J176" i="3"/>
  <c r="K175" i="3"/>
  <c r="J177" i="3"/>
  <c r="E78" i="1"/>
  <c r="G78" i="1"/>
  <c r="D79" i="1"/>
  <c r="D99" i="1"/>
  <c r="E98" i="1"/>
  <c r="G98" i="1"/>
  <c r="D80" i="1"/>
  <c r="D147" i="2"/>
  <c r="D150" i="2"/>
  <c r="D152" i="2"/>
  <c r="D151" i="2"/>
  <c r="D144" i="2"/>
  <c r="D154" i="2"/>
  <c r="H35" i="2"/>
  <c r="E156" i="2"/>
  <c r="E131" i="2"/>
  <c r="E124" i="2"/>
  <c r="E129" i="2"/>
  <c r="M175" i="3"/>
  <c r="K179" i="3"/>
  <c r="K180" i="3"/>
  <c r="D111" i="1"/>
  <c r="E99" i="1"/>
  <c r="G99" i="1"/>
  <c r="D87" i="1"/>
  <c r="E79" i="1"/>
  <c r="G79" i="1"/>
  <c r="D81" i="1"/>
  <c r="E80" i="1"/>
  <c r="E138" i="2"/>
  <c r="E139" i="2"/>
  <c r="E140" i="2"/>
  <c r="E132" i="2"/>
  <c r="E136" i="2"/>
  <c r="E130" i="2"/>
  <c r="E137" i="2"/>
  <c r="E126" i="2"/>
  <c r="E127" i="2"/>
  <c r="D122" i="1"/>
  <c r="E122" i="1"/>
  <c r="G122" i="1"/>
  <c r="E111" i="1"/>
  <c r="G111" i="1"/>
  <c r="E81" i="1"/>
  <c r="D88" i="1"/>
  <c r="E87" i="1"/>
  <c r="G87" i="1"/>
  <c r="E142" i="2"/>
  <c r="E143" i="2"/>
  <c r="E88" i="1"/>
  <c r="G88" i="1"/>
  <c r="D93" i="1"/>
  <c r="I40" i="2"/>
  <c r="E144" i="2"/>
  <c r="E147" i="2"/>
  <c r="E150" i="2"/>
  <c r="E151" i="2"/>
  <c r="D94" i="1"/>
  <c r="E93" i="1"/>
  <c r="G93" i="1"/>
  <c r="E154" i="2"/>
  <c r="H38" i="2"/>
  <c r="E94" i="1"/>
  <c r="G94" i="1"/>
  <c r="D95" i="1"/>
  <c r="D100" i="1"/>
  <c r="E100" i="1"/>
  <c r="G100" i="1"/>
  <c r="D101" i="1"/>
  <c r="D109" i="1"/>
  <c r="D102" i="1"/>
  <c r="E101" i="1"/>
  <c r="G101" i="1"/>
  <c r="F110" i="1"/>
  <c r="E109" i="1"/>
  <c r="G109" i="1"/>
  <c r="D69" i="1"/>
  <c r="E69" i="1"/>
  <c r="G69" i="1"/>
  <c r="D108" i="1"/>
  <c r="D110" i="1"/>
  <c r="D114" i="1"/>
  <c r="G108" i="1"/>
  <c r="D118" i="1"/>
  <c r="E110" i="1"/>
  <c r="G110" i="1"/>
  <c r="D130" i="1"/>
  <c r="E130" i="1"/>
  <c r="G130" i="1"/>
  <c r="D119" i="1"/>
  <c r="E119" i="1"/>
  <c r="G119" i="1"/>
  <c r="E118" i="1"/>
  <c r="G118" i="1"/>
  <c r="D140" i="1"/>
  <c r="E140" i="1"/>
  <c r="G140" i="1"/>
  <c r="D72" i="1"/>
  <c r="E72" i="1"/>
  <c r="G72" i="1"/>
  <c r="D120" i="1"/>
  <c r="D113" i="1"/>
  <c r="D125" i="1"/>
  <c r="D152" i="1"/>
  <c r="E152" i="1"/>
  <c r="G152" i="1"/>
  <c r="E120" i="1"/>
  <c r="G120" i="1"/>
  <c r="D121" i="1"/>
  <c r="E121" i="1"/>
  <c r="G121" i="1"/>
  <c r="D123" i="1"/>
  <c r="D124" i="1"/>
  <c r="D133" i="1"/>
  <c r="D126" i="1"/>
  <c r="E123" i="1"/>
  <c r="G123" i="1"/>
  <c r="D131" i="1"/>
  <c r="E124" i="1"/>
  <c r="G124" i="1"/>
  <c r="E133" i="1"/>
  <c r="G133" i="1"/>
  <c r="E131" i="1"/>
  <c r="G131" i="1"/>
  <c r="D132" i="1"/>
  <c r="D134" i="1"/>
  <c r="E134" i="1"/>
  <c r="G134" i="1"/>
  <c r="D141" i="1"/>
  <c r="D142" i="1"/>
  <c r="E132" i="1"/>
  <c r="G132" i="1"/>
  <c r="D143" i="1"/>
  <c r="E143" i="1"/>
  <c r="G143" i="1"/>
  <c r="D136" i="1"/>
  <c r="D147" i="1"/>
  <c r="D145" i="1"/>
  <c r="D146" i="1"/>
  <c r="D156" i="1"/>
  <c r="D157" i="1"/>
  <c r="D166" i="1"/>
  <c r="D167" i="1"/>
  <c r="E141" i="1"/>
  <c r="G141" i="1"/>
  <c r="E142" i="1"/>
  <c r="G142" i="1"/>
  <c r="D144" i="1"/>
  <c r="D154" i="1"/>
  <c r="E154" i="1"/>
  <c r="G154" i="1"/>
  <c r="E145" i="1"/>
  <c r="E156" i="1"/>
  <c r="G156" i="1"/>
  <c r="D155" i="1"/>
  <c r="D164" i="1"/>
  <c r="E144" i="1"/>
  <c r="G144" i="1"/>
  <c r="E157" i="1"/>
  <c r="G157" i="1"/>
  <c r="E146" i="1"/>
  <c r="D158" i="1"/>
  <c r="E158" i="1"/>
  <c r="G158" i="1"/>
  <c r="E155" i="1"/>
  <c r="G155" i="1"/>
  <c r="D165" i="1"/>
  <c r="E165" i="1"/>
  <c r="G165" i="1"/>
  <c r="G164" i="1"/>
  <c r="E166" i="1"/>
  <c r="G166" i="1"/>
  <c r="D170" i="1"/>
  <c r="E170" i="1"/>
  <c r="G170" i="1"/>
  <c r="D160" i="1"/>
  <c r="E164" i="1"/>
  <c r="E167" i="1"/>
  <c r="D168" i="1"/>
  <c r="D171" i="1"/>
  <c r="D175" i="1"/>
  <c r="E168" i="1"/>
  <c r="G168" i="1"/>
  <c r="D163" i="1"/>
  <c r="E171" i="1"/>
  <c r="G171" i="1"/>
  <c r="E163" i="1"/>
  <c r="G163" i="1"/>
  <c r="D178" i="1"/>
  <c r="D177" i="1"/>
  <c r="E175" i="1"/>
  <c r="E177" i="1"/>
  <c r="I27" i="1"/>
  <c r="I25" i="1"/>
  <c r="I51" i="1"/>
  <c r="I99" i="1"/>
  <c r="I101" i="1"/>
  <c r="I111" i="1"/>
  <c r="I122" i="1"/>
  <c r="N93" i="5" l="1"/>
  <c r="J166" i="1"/>
  <c r="N113" i="5"/>
  <c r="N100" i="5"/>
  <c r="N101" i="5" s="1"/>
  <c r="N102" i="5" s="1"/>
  <c r="N178" i="5" s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61" i="5"/>
  <c r="D92" i="5"/>
  <c r="D93" i="5" s="1"/>
  <c r="E93" i="5" s="1"/>
  <c r="G93" i="5" s="1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E117" i="7"/>
  <c r="E106" i="7"/>
  <c r="I88" i="7"/>
  <c r="I97" i="7" s="1"/>
  <c r="I98" i="7" s="1"/>
  <c r="I89" i="7"/>
  <c r="I90" i="7" s="1"/>
  <c r="G106" i="7"/>
  <c r="G117" i="7"/>
  <c r="G118" i="7"/>
  <c r="G125" i="7" s="1"/>
  <c r="F106" i="7"/>
  <c r="F117" i="7"/>
  <c r="E103" i="7"/>
  <c r="E104" i="7" s="1"/>
  <c r="E107" i="7" s="1"/>
  <c r="E108" i="7" s="1"/>
  <c r="E175" i="7" s="1"/>
  <c r="E174" i="7" s="1"/>
  <c r="E115" i="7"/>
  <c r="K106" i="7"/>
  <c r="K107" i="7" s="1"/>
  <c r="K108" i="7" s="1"/>
  <c r="K175" i="7" s="1"/>
  <c r="K174" i="7" s="1"/>
  <c r="K117" i="7"/>
  <c r="K118" i="7" s="1"/>
  <c r="K125" i="7" s="1"/>
  <c r="K126" i="7" s="1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D88" i="7"/>
  <c r="D97" i="7" s="1"/>
  <c r="D98" i="7" s="1"/>
  <c r="D89" i="7"/>
  <c r="D90" i="7" s="1"/>
  <c r="G107" i="7"/>
  <c r="G108" i="7" s="1"/>
  <c r="G175" i="7" s="1"/>
  <c r="G174" i="7" s="1"/>
  <c r="G105" i="7"/>
  <c r="G180" i="7" s="1"/>
  <c r="F89" i="7"/>
  <c r="F90" i="7" s="1"/>
  <c r="J115" i="7"/>
  <c r="D103" i="7"/>
  <c r="D104" i="7" s="1"/>
  <c r="H87" i="7"/>
  <c r="H103" i="7"/>
  <c r="H104" i="7" s="1"/>
  <c r="D116" i="7"/>
  <c r="K116" i="7"/>
  <c r="K123" i="7" s="1"/>
  <c r="K124" i="7" s="1"/>
  <c r="K135" i="7" s="1"/>
  <c r="K147" i="7" s="1"/>
  <c r="J116" i="7"/>
  <c r="G123" i="7"/>
  <c r="G124" i="7" s="1"/>
  <c r="G135" i="7" s="1"/>
  <c r="G147" i="7" s="1"/>
  <c r="E116" i="7"/>
  <c r="D123" i="7"/>
  <c r="D124" i="7" s="1"/>
  <c r="D135" i="7" s="1"/>
  <c r="D147" i="7" s="1"/>
  <c r="D53" i="7"/>
  <c r="I123" i="7"/>
  <c r="I124" i="7" s="1"/>
  <c r="I135" i="7" s="1"/>
  <c r="I147" i="7" s="1"/>
  <c r="G126" i="7"/>
  <c r="H123" i="7"/>
  <c r="H124" i="7" s="1"/>
  <c r="H135" i="7" s="1"/>
  <c r="H147" i="7" s="1"/>
  <c r="J123" i="7"/>
  <c r="J124" i="7" s="1"/>
  <c r="J135" i="7" s="1"/>
  <c r="J147" i="7" s="1"/>
  <c r="J118" i="7"/>
  <c r="J125" i="7" s="1"/>
  <c r="J105" i="7"/>
  <c r="J180" i="7" s="1"/>
  <c r="J107" i="7"/>
  <c r="J108" i="7" s="1"/>
  <c r="J175" i="7" s="1"/>
  <c r="J174" i="7" s="1"/>
  <c r="H105" i="7"/>
  <c r="H180" i="7" s="1"/>
  <c r="E105" i="7"/>
  <c r="E180" i="7" s="1"/>
  <c r="F53" i="7"/>
  <c r="D105" i="7"/>
  <c r="D180" i="7" s="1"/>
  <c r="K166" i="1" l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94" i="5"/>
  <c r="D113" i="5"/>
  <c r="D100" i="5"/>
  <c r="D101" i="5" s="1"/>
  <c r="E92" i="5"/>
  <c r="G92" i="5" s="1"/>
  <c r="I113" i="5"/>
  <c r="J93" i="5"/>
  <c r="L93" i="5" s="1"/>
  <c r="I87" i="5"/>
  <c r="J87" i="5" s="1"/>
  <c r="J86" i="5"/>
  <c r="D114" i="5"/>
  <c r="E113" i="5"/>
  <c r="G113" i="5" s="1"/>
  <c r="E100" i="5"/>
  <c r="G100" i="5" s="1"/>
  <c r="I100" i="5"/>
  <c r="F118" i="7"/>
  <c r="F125" i="7" s="1"/>
  <c r="F126" i="7" s="1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J126" i="7"/>
  <c r="E118" i="7"/>
  <c r="E125" i="7" s="1"/>
  <c r="E123" i="7"/>
  <c r="E124" i="7" s="1"/>
  <c r="E135" i="7" s="1"/>
  <c r="E147" i="7" s="1"/>
  <c r="J168" i="1" l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D95" i="5"/>
  <c r="J100" i="5"/>
  <c r="L100" i="5" s="1"/>
  <c r="J113" i="5"/>
  <c r="L113" i="5" s="1"/>
  <c r="D102" i="5"/>
  <c r="E101" i="5"/>
  <c r="G101" i="5" s="1"/>
  <c r="D121" i="5"/>
  <c r="E114" i="5"/>
  <c r="G114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E95" i="5" l="1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E103" i="5" l="1"/>
  <c r="G103" i="5" s="1"/>
  <c r="D104" i="5"/>
  <c r="E115" i="5"/>
  <c r="G115" i="5" s="1"/>
  <c r="D116" i="5"/>
  <c r="E122" i="5"/>
  <c r="G122" i="5" s="1"/>
  <c r="D133" i="5"/>
  <c r="D105" i="5" l="1"/>
  <c r="E104" i="5"/>
  <c r="G104" i="5" s="1"/>
  <c r="E116" i="5"/>
  <c r="G116" i="5" s="1"/>
  <c r="D123" i="5"/>
  <c r="D145" i="5"/>
  <c r="E133" i="5"/>
  <c r="G133" i="5" s="1"/>
  <c r="E123" i="5" l="1"/>
  <c r="G123" i="5" s="1"/>
  <c r="D124" i="5"/>
  <c r="E124" i="5" s="1"/>
  <c r="G124" i="5" s="1"/>
  <c r="E105" i="5"/>
  <c r="G105" i="5" s="1"/>
  <c r="D173" i="5"/>
  <c r="E145" i="5"/>
  <c r="G145" i="5" s="1"/>
  <c r="E173" i="5" l="1"/>
  <c r="G173" i="5" s="1"/>
  <c r="D172" i="5"/>
  <c r="L201" i="5" l="1"/>
  <c r="I202" i="5"/>
  <c r="I27" i="5"/>
  <c r="I25" i="5" s="1"/>
  <c r="I29" i="5"/>
  <c r="N29" i="5" s="1"/>
  <c r="I50" i="5"/>
  <c r="I101" i="5"/>
  <c r="I104" i="5" s="1"/>
  <c r="J101" i="5"/>
  <c r="L101" i="5" s="1"/>
  <c r="I102" i="5"/>
  <c r="I178" i="5" s="1"/>
  <c r="J178" i="5" s="1"/>
  <c r="L178" i="5" s="1"/>
  <c r="J102" i="5"/>
  <c r="L102" i="5" s="1"/>
  <c r="I114" i="5"/>
  <c r="J114" i="5" s="1"/>
  <c r="L114" i="5" s="1"/>
  <c r="N50" i="5" l="1"/>
  <c r="N114" i="5"/>
  <c r="I105" i="5"/>
  <c r="J104" i="5"/>
  <c r="L104" i="5" s="1"/>
  <c r="I116" i="5"/>
  <c r="I121" i="5"/>
  <c r="N121" i="5" l="1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I124" i="5" l="1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I145" i="5" l="1"/>
  <c r="J133" i="5"/>
  <c r="L133" i="5" s="1"/>
  <c r="J145" i="5" l="1"/>
  <c r="L145" i="5" s="1"/>
  <c r="G157" i="7"/>
  <c r="G151" i="7"/>
  <c r="J63" i="5"/>
  <c r="I218" i="5"/>
  <c r="I217" i="5"/>
  <c r="I180" i="1"/>
  <c r="I179" i="1"/>
  <c r="I69" i="1"/>
  <c r="J119" i="7"/>
  <c r="D219" i="5"/>
  <c r="D220" i="5"/>
  <c r="G206" i="5"/>
  <c r="E73" i="5"/>
  <c r="D66" i="5"/>
  <c r="J127" i="1"/>
  <c r="I219" i="7"/>
  <c r="I220" i="7"/>
  <c r="I151" i="7"/>
  <c r="I157" i="7"/>
  <c r="E159" i="7"/>
  <c r="J189" i="7"/>
  <c r="H221" i="7"/>
  <c r="H77" i="7"/>
  <c r="H132" i="7"/>
  <c r="N220" i="5"/>
  <c r="N130" i="5"/>
  <c r="N219" i="5"/>
  <c r="N74" i="5"/>
  <c r="G80" i="7"/>
  <c r="G69" i="7"/>
  <c r="G75" i="7"/>
  <c r="I115" i="1"/>
  <c r="I127" i="7"/>
  <c r="L166" i="5"/>
  <c r="J202" i="7"/>
  <c r="M142" i="1"/>
  <c r="H189" i="7"/>
  <c r="J179" i="1"/>
  <c r="J180" i="1"/>
  <c r="J75" i="7"/>
  <c r="J69" i="7"/>
  <c r="J80" i="7"/>
  <c r="G202" i="7"/>
  <c r="I135" i="1"/>
  <c r="I113" i="1"/>
  <c r="K29" i="1"/>
  <c r="D69" i="7"/>
  <c r="D80" i="7"/>
  <c r="D75" i="7"/>
  <c r="H138" i="7"/>
  <c r="H137" i="7"/>
  <c r="L91" i="5"/>
  <c r="I127" i="1"/>
  <c r="J113" i="1"/>
  <c r="J135" i="1"/>
  <c r="G142" i="5"/>
  <c r="F150" i="7"/>
  <c r="F146" i="7"/>
  <c r="D119" i="7"/>
  <c r="D107" i="5"/>
  <c r="D108" i="5"/>
  <c r="I177" i="1"/>
  <c r="S176" i="1"/>
  <c r="I178" i="1"/>
  <c r="H173" i="7"/>
  <c r="H171" i="7"/>
  <c r="G132" i="7"/>
  <c r="G221" i="7"/>
  <c r="G77" i="7"/>
  <c r="G192" i="5"/>
  <c r="E178" i="7"/>
  <c r="G198" i="5"/>
  <c r="G153" i="5"/>
  <c r="I164" i="5"/>
  <c r="J28" i="5"/>
  <c r="G138" i="7"/>
  <c r="G137" i="7"/>
  <c r="E119" i="7"/>
  <c r="I117" i="5"/>
  <c r="M68" i="1"/>
  <c r="I146" i="7"/>
  <c r="I150" i="7"/>
  <c r="N217" i="5"/>
  <c r="N218" i="5"/>
  <c r="H186" i="7"/>
  <c r="H185" i="7"/>
  <c r="H172" i="7"/>
  <c r="D148" i="5"/>
  <c r="L147" i="5"/>
  <c r="F110" i="7"/>
  <c r="I148" i="1"/>
  <c r="K138" i="7"/>
  <c r="K137" i="7"/>
  <c r="N161" i="5"/>
  <c r="J160" i="1"/>
  <c r="G163" i="7"/>
  <c r="N144" i="5"/>
  <c r="N148" i="5"/>
  <c r="G178" i="7"/>
  <c r="D74" i="5"/>
  <c r="E74" i="5"/>
  <c r="G110" i="7"/>
  <c r="E220" i="7"/>
  <c r="E219" i="7"/>
  <c r="G155" i="5"/>
  <c r="G171" i="5"/>
  <c r="E221" i="7"/>
  <c r="E132" i="7"/>
  <c r="E133" i="7"/>
  <c r="E77" i="7"/>
  <c r="H133" i="7"/>
  <c r="G206" i="7"/>
  <c r="G200" i="7"/>
  <c r="L167" i="5"/>
  <c r="L197" i="5"/>
  <c r="F171" i="7"/>
  <c r="F173" i="7"/>
  <c r="I108" i="5"/>
  <c r="I107" i="5"/>
  <c r="G189" i="7"/>
  <c r="D137" i="7"/>
  <c r="D138" i="7"/>
  <c r="K173" i="7"/>
  <c r="K172" i="7"/>
  <c r="K171" i="7"/>
  <c r="F163" i="7"/>
  <c r="L120" i="5"/>
  <c r="K110" i="1"/>
  <c r="M110" i="1"/>
  <c r="E162" i="7"/>
  <c r="I183" i="5"/>
  <c r="J166" i="5"/>
  <c r="I206" i="7"/>
  <c r="I137" i="1"/>
  <c r="I179" i="7"/>
  <c r="I178" i="7"/>
  <c r="D209" i="7"/>
  <c r="D210" i="7"/>
  <c r="J158" i="5"/>
  <c r="L158" i="5"/>
  <c r="E122" i="7"/>
  <c r="E127" i="7"/>
  <c r="E147" i="5"/>
  <c r="G147" i="5"/>
  <c r="I125" i="5"/>
  <c r="I120" i="5"/>
  <c r="J120" i="5"/>
  <c r="E208" i="5"/>
  <c r="G208" i="5"/>
  <c r="E140" i="5"/>
  <c r="G140" i="5"/>
  <c r="K107" i="1"/>
  <c r="M107" i="1"/>
  <c r="H206" i="7"/>
  <c r="J112" i="5"/>
  <c r="L112" i="5"/>
  <c r="N65" i="5"/>
  <c r="K158" i="1"/>
  <c r="M158" i="1"/>
  <c r="G185" i="7"/>
  <c r="G186" i="7"/>
  <c r="D212" i="7"/>
  <c r="G205" i="7"/>
  <c r="L146" i="5"/>
  <c r="L193" i="5"/>
  <c r="E99" i="5"/>
  <c r="G99" i="5"/>
  <c r="F69" i="7"/>
  <c r="F75" i="7"/>
  <c r="F80" i="7"/>
  <c r="D217" i="5"/>
  <c r="D218" i="5"/>
  <c r="J219" i="7"/>
  <c r="J220" i="7"/>
  <c r="J192" i="5"/>
  <c r="L192" i="5"/>
  <c r="L203" i="5"/>
  <c r="J217" i="7"/>
  <c r="G207" i="7"/>
  <c r="G212" i="7"/>
  <c r="N66" i="5"/>
  <c r="H119" i="7"/>
  <c r="J185" i="7"/>
  <c r="J186" i="7"/>
  <c r="D176" i="5"/>
  <c r="E157" i="7"/>
  <c r="E151" i="7"/>
  <c r="G179" i="5"/>
  <c r="J125" i="1"/>
  <c r="J126" i="1"/>
  <c r="D159" i="7"/>
  <c r="H159" i="7"/>
  <c r="K165" i="1"/>
  <c r="I125" i="1"/>
  <c r="I126" i="1"/>
  <c r="G203" i="5"/>
  <c r="J194" i="5"/>
  <c r="L194" i="5"/>
  <c r="E175" i="5"/>
  <c r="G175" i="5"/>
  <c r="I200" i="7"/>
  <c r="I202" i="7"/>
  <c r="D200" i="5"/>
  <c r="D198" i="5"/>
  <c r="E198" i="5"/>
  <c r="F159" i="7"/>
  <c r="N108" i="5"/>
  <c r="N107" i="5"/>
  <c r="D117" i="5"/>
  <c r="J73" i="5"/>
  <c r="I163" i="7"/>
  <c r="D169" i="5"/>
  <c r="N215" i="5"/>
  <c r="E194" i="5"/>
  <c r="G194" i="5"/>
  <c r="H75" i="7"/>
  <c r="H69" i="7"/>
  <c r="H80" i="7"/>
  <c r="I159" i="5"/>
  <c r="J159" i="5"/>
  <c r="H200" i="7"/>
  <c r="H202" i="7"/>
  <c r="E179" i="5"/>
  <c r="K163" i="7"/>
  <c r="I65" i="5"/>
  <c r="J65" i="5"/>
  <c r="K162" i="7"/>
  <c r="H146" i="7"/>
  <c r="H150" i="7"/>
  <c r="G146" i="7"/>
  <c r="G150" i="7"/>
  <c r="K146" i="7"/>
  <c r="K150" i="7"/>
  <c r="J172" i="1"/>
  <c r="D189" i="7"/>
  <c r="I80" i="7"/>
  <c r="I69" i="7"/>
  <c r="I75" i="7"/>
  <c r="I164" i="1"/>
  <c r="E137" i="7"/>
  <c r="E138" i="7"/>
  <c r="I159" i="7"/>
  <c r="K206" i="7"/>
  <c r="D215" i="5"/>
  <c r="E215" i="5"/>
  <c r="E217" i="5"/>
  <c r="M155" i="1"/>
  <c r="K164" i="1"/>
  <c r="N164" i="5"/>
  <c r="D206" i="7"/>
  <c r="D207" i="7"/>
  <c r="F158" i="7"/>
  <c r="F172" i="7"/>
  <c r="H178" i="7"/>
  <c r="E190" i="7"/>
  <c r="E184" i="7"/>
  <c r="J98" i="5"/>
  <c r="L98" i="5"/>
  <c r="D175" i="5"/>
  <c r="D177" i="5"/>
  <c r="E177" i="5"/>
  <c r="G177" i="5"/>
  <c r="D150" i="7"/>
  <c r="D146" i="7"/>
  <c r="D171" i="7"/>
  <c r="D173" i="7"/>
  <c r="I204" i="5"/>
  <c r="L204" i="5"/>
  <c r="K118" i="1"/>
  <c r="M118" i="1"/>
  <c r="E204" i="5"/>
  <c r="E195" i="5"/>
  <c r="G195" i="5"/>
  <c r="D185" i="7"/>
  <c r="D186" i="7"/>
  <c r="K124" i="1"/>
  <c r="M124" i="1"/>
  <c r="K155" i="1"/>
  <c r="J158" i="1"/>
  <c r="E150" i="7"/>
  <c r="E146" i="7"/>
  <c r="I148" i="5"/>
  <c r="L130" i="5"/>
  <c r="N183" i="5"/>
  <c r="K140" i="1"/>
  <c r="M140" i="1"/>
  <c r="N157" i="5"/>
  <c r="K132" i="1"/>
  <c r="M132" i="1"/>
  <c r="I169" i="5"/>
  <c r="J169" i="5"/>
  <c r="E112" i="5"/>
  <c r="G112" i="5"/>
  <c r="S169" i="1"/>
  <c r="E170" i="5"/>
  <c r="G170" i="5"/>
  <c r="N211" i="5"/>
  <c r="N203" i="5"/>
  <c r="D183" i="5"/>
  <c r="I155" i="5"/>
  <c r="J155" i="5"/>
  <c r="L155" i="5"/>
  <c r="G209" i="7"/>
  <c r="G210" i="7"/>
  <c r="J69" i="1"/>
  <c r="K69" i="1"/>
  <c r="M69" i="1"/>
  <c r="J156" i="5"/>
  <c r="L156" i="5"/>
  <c r="E217" i="7"/>
  <c r="K185" i="7"/>
  <c r="L196" i="5"/>
  <c r="I72" i="1"/>
  <c r="I102" i="1"/>
  <c r="I95" i="1"/>
  <c r="M123" i="1"/>
  <c r="E110" i="7"/>
  <c r="I165" i="1"/>
  <c r="I170" i="1"/>
  <c r="J173" i="7"/>
  <c r="J171" i="7"/>
  <c r="M145" i="1"/>
  <c r="O162" i="1"/>
  <c r="D219" i="7"/>
  <c r="D217" i="7"/>
  <c r="D220" i="7"/>
  <c r="J163" i="7"/>
  <c r="I197" i="7"/>
  <c r="I207" i="7"/>
  <c r="I212" i="7"/>
  <c r="M108" i="1"/>
  <c r="J71" i="5"/>
  <c r="I66" i="5"/>
  <c r="J211" i="5"/>
  <c r="L211" i="5"/>
  <c r="I185" i="7"/>
  <c r="E171" i="7"/>
  <c r="E173" i="7"/>
  <c r="N149" i="5"/>
  <c r="D160" i="5"/>
  <c r="E153" i="5"/>
  <c r="F184" i="7"/>
  <c r="F178" i="7"/>
  <c r="H110" i="7"/>
  <c r="N117" i="5"/>
  <c r="J95" i="1"/>
  <c r="J102" i="1"/>
  <c r="K68" i="1"/>
  <c r="J77" i="7"/>
  <c r="J132" i="7"/>
  <c r="J221" i="7"/>
  <c r="D158" i="7"/>
  <c r="D172" i="7"/>
  <c r="D204" i="5"/>
  <c r="G204" i="5"/>
  <c r="G144" i="5"/>
  <c r="G219" i="7"/>
  <c r="G220" i="7"/>
  <c r="G173" i="7"/>
  <c r="G171" i="7"/>
  <c r="K190" i="7"/>
  <c r="K184" i="7"/>
  <c r="N208" i="5"/>
  <c r="F162" i="7"/>
  <c r="F160" i="7"/>
  <c r="F177" i="7"/>
  <c r="F179" i="7"/>
  <c r="I184" i="5"/>
  <c r="I187" i="5"/>
  <c r="I219" i="5"/>
  <c r="I130" i="5"/>
  <c r="I220" i="5"/>
  <c r="F127" i="7"/>
  <c r="S171" i="1"/>
  <c r="J91" i="5"/>
  <c r="K158" i="7"/>
  <c r="K210" i="7"/>
  <c r="D184" i="5"/>
  <c r="D187" i="5"/>
  <c r="N135" i="5"/>
  <c r="N136" i="5"/>
  <c r="K123" i="1"/>
  <c r="J196" i="5"/>
  <c r="H122" i="7"/>
  <c r="H127" i="7"/>
  <c r="G146" i="5"/>
  <c r="F190" i="7"/>
  <c r="G162" i="7"/>
  <c r="E189" i="7"/>
  <c r="E163" i="7"/>
  <c r="I138" i="7"/>
  <c r="I137" i="7"/>
  <c r="G119" i="7"/>
  <c r="D135" i="5"/>
  <c r="H157" i="7"/>
  <c r="H151" i="7"/>
  <c r="N120" i="5"/>
  <c r="N125" i="5"/>
  <c r="H207" i="7"/>
  <c r="H212" i="7"/>
  <c r="H213" i="7"/>
  <c r="H205" i="7"/>
  <c r="K142" i="1"/>
  <c r="I217" i="7"/>
  <c r="J129" i="5"/>
  <c r="L129" i="5"/>
  <c r="J178" i="7"/>
  <c r="L81" i="5"/>
  <c r="J137" i="7"/>
  <c r="J138" i="7"/>
  <c r="F213" i="7"/>
  <c r="F205" i="7"/>
  <c r="K171" i="1"/>
  <c r="N72" i="5"/>
  <c r="N77" i="5"/>
  <c r="J204" i="5"/>
  <c r="J195" i="5"/>
  <c r="L195" i="5"/>
  <c r="G159" i="7"/>
  <c r="K130" i="1"/>
  <c r="M130" i="1"/>
  <c r="I110" i="7"/>
  <c r="D149" i="7"/>
  <c r="D160" i="7"/>
  <c r="D177" i="7"/>
  <c r="D179" i="7"/>
  <c r="D178" i="7"/>
  <c r="I149" i="1"/>
  <c r="J206" i="5"/>
  <c r="L206" i="5"/>
  <c r="E158" i="7"/>
  <c r="E172" i="7"/>
  <c r="G133" i="7"/>
  <c r="I152" i="1"/>
  <c r="I136" i="1"/>
  <c r="I153" i="1"/>
  <c r="J167" i="5"/>
  <c r="E158" i="5"/>
  <c r="G158" i="5"/>
  <c r="S168" i="1"/>
  <c r="K80" i="7"/>
  <c r="K69" i="7"/>
  <c r="K75" i="7"/>
  <c r="J81" i="5"/>
  <c r="J152" i="1"/>
  <c r="K152" i="1"/>
  <c r="M152" i="1"/>
  <c r="K119" i="1"/>
  <c r="M119" i="1"/>
  <c r="D161" i="5"/>
  <c r="I135" i="5"/>
  <c r="J205" i="5"/>
  <c r="L205" i="5"/>
  <c r="F185" i="7"/>
  <c r="J162" i="7"/>
  <c r="F206" i="7"/>
  <c r="J207" i="5"/>
  <c r="N204" i="5"/>
  <c r="F151" i="7"/>
  <c r="F157" i="7"/>
  <c r="I195" i="7"/>
  <c r="I213" i="7"/>
  <c r="I205" i="7"/>
  <c r="K143" i="1"/>
  <c r="M143" i="1"/>
  <c r="N131" i="5"/>
  <c r="H179" i="7"/>
  <c r="J170" i="5"/>
  <c r="L170" i="5"/>
  <c r="J150" i="7"/>
  <c r="J146" i="7"/>
  <c r="G158" i="7"/>
  <c r="G172" i="7"/>
  <c r="D190" i="7"/>
  <c r="D184" i="7"/>
  <c r="D200" i="7"/>
  <c r="D202" i="7"/>
  <c r="J193" i="5"/>
  <c r="N111" i="5"/>
  <c r="N112" i="5"/>
  <c r="D162" i="7"/>
  <c r="J131" i="5"/>
  <c r="L131" i="5"/>
  <c r="K154" i="1"/>
  <c r="M154" i="1"/>
  <c r="L128" i="5"/>
  <c r="J108" i="1"/>
  <c r="J147" i="1"/>
  <c r="J145" i="1"/>
  <c r="K145" i="1"/>
  <c r="N99" i="5"/>
  <c r="N167" i="5"/>
  <c r="N168" i="5"/>
  <c r="N192" i="5"/>
  <c r="N193" i="5"/>
  <c r="K110" i="7"/>
  <c r="E114" i="7"/>
  <c r="J128" i="5"/>
  <c r="J159" i="7"/>
  <c r="J206" i="7"/>
  <c r="J200" i="7"/>
  <c r="I160" i="5"/>
  <c r="I200" i="5"/>
  <c r="N175" i="5"/>
  <c r="N177" i="5"/>
  <c r="N176" i="5"/>
  <c r="N205" i="5"/>
  <c r="N210" i="5"/>
  <c r="K119" i="7"/>
  <c r="E174" i="5"/>
  <c r="G174" i="5"/>
  <c r="I186" i="7"/>
  <c r="I189" i="7"/>
  <c r="D149" i="5"/>
  <c r="K220" i="7"/>
  <c r="K219" i="7"/>
  <c r="J171" i="1"/>
  <c r="J163" i="1"/>
  <c r="K163" i="1"/>
  <c r="M163" i="1"/>
  <c r="H177" i="7"/>
  <c r="H160" i="7"/>
  <c r="H158" i="7"/>
  <c r="G144" i="7"/>
  <c r="G145" i="7"/>
  <c r="G148" i="7"/>
  <c r="G149" i="7"/>
  <c r="G160" i="7"/>
  <c r="G177" i="7"/>
  <c r="G179" i="7"/>
  <c r="E154" i="5"/>
  <c r="G154" i="5"/>
  <c r="J199" i="7"/>
  <c r="J208" i="7"/>
  <c r="J209" i="7"/>
  <c r="J210" i="7"/>
  <c r="E198" i="7"/>
  <c r="E199" i="7"/>
  <c r="E208" i="7"/>
  <c r="E209" i="7"/>
  <c r="E210" i="7"/>
  <c r="I177" i="7"/>
  <c r="D163" i="7"/>
  <c r="E206" i="7"/>
  <c r="D157" i="5"/>
  <c r="E157" i="5"/>
  <c r="G157" i="5"/>
  <c r="N160" i="5"/>
  <c r="G168" i="7"/>
  <c r="G176" i="7"/>
  <c r="G198" i="7"/>
  <c r="G199" i="7"/>
  <c r="G208" i="7"/>
  <c r="K146" i="1"/>
  <c r="M146" i="1"/>
  <c r="J149" i="1"/>
  <c r="K149" i="1"/>
  <c r="M149" i="1"/>
  <c r="D170" i="7"/>
  <c r="D194" i="7"/>
  <c r="D195" i="7"/>
  <c r="D213" i="7"/>
  <c r="D205" i="7"/>
  <c r="I207" i="5"/>
  <c r="I208" i="5"/>
  <c r="J208" i="5"/>
  <c r="L208" i="5"/>
  <c r="S177" i="1"/>
  <c r="J178" i="1"/>
  <c r="J177" i="1"/>
  <c r="H220" i="7"/>
  <c r="H102" i="7"/>
  <c r="H169" i="7"/>
  <c r="H170" i="7"/>
  <c r="H194" i="7"/>
  <c r="H195" i="7"/>
  <c r="H217" i="7"/>
  <c r="H219" i="7"/>
  <c r="G181" i="7"/>
  <c r="G196" i="7"/>
  <c r="G197" i="7"/>
  <c r="I173" i="7"/>
  <c r="I171" i="7"/>
  <c r="S170" i="1"/>
  <c r="K217" i="7"/>
  <c r="J164" i="1"/>
  <c r="M164" i="1"/>
  <c r="I119" i="7"/>
  <c r="I122" i="7"/>
  <c r="I175" i="1"/>
  <c r="K175" i="1"/>
  <c r="K177" i="1"/>
  <c r="J140" i="5"/>
  <c r="L140" i="5"/>
  <c r="H209" i="7"/>
  <c r="H210" i="7"/>
  <c r="I211" i="5"/>
  <c r="I203" i="5"/>
  <c r="J203" i="5"/>
  <c r="J109" i="1"/>
  <c r="K109" i="1"/>
  <c r="M109" i="1"/>
  <c r="K159" i="7"/>
  <c r="I144" i="1"/>
  <c r="I154" i="1"/>
  <c r="I155" i="1"/>
  <c r="I158" i="1"/>
  <c r="I160" i="1"/>
  <c r="I114" i="7"/>
  <c r="E200" i="7"/>
  <c r="E202" i="7"/>
  <c r="I130" i="1"/>
  <c r="I140" i="1"/>
  <c r="I146" i="1"/>
  <c r="I171" i="1"/>
  <c r="I163" i="1"/>
  <c r="I172" i="1"/>
  <c r="F200" i="7"/>
  <c r="F202" i="7"/>
  <c r="H163" i="7"/>
  <c r="J146" i="5"/>
  <c r="D155" i="5"/>
  <c r="E155" i="5"/>
  <c r="D151" i="7"/>
  <c r="D157" i="7"/>
  <c r="I131" i="5"/>
  <c r="I74" i="5"/>
  <c r="J74" i="5"/>
  <c r="J99" i="5"/>
  <c r="L99" i="5"/>
  <c r="I162" i="7"/>
  <c r="I176" i="5"/>
  <c r="J176" i="5"/>
  <c r="F186" i="7"/>
  <c r="F189" i="7"/>
  <c r="E132" i="5"/>
  <c r="G132" i="5"/>
  <c r="K144" i="7"/>
  <c r="K145" i="7"/>
  <c r="K148" i="7"/>
  <c r="K149" i="7"/>
  <c r="K160" i="7"/>
  <c r="K177" i="7"/>
  <c r="K179" i="7"/>
  <c r="K178" i="7"/>
  <c r="K186" i="7"/>
  <c r="K189" i="7"/>
  <c r="J157" i="5"/>
  <c r="L157" i="5"/>
  <c r="J154" i="1"/>
  <c r="J155" i="1"/>
  <c r="J165" i="1"/>
  <c r="J170" i="1"/>
  <c r="K170" i="1"/>
  <c r="E192" i="5"/>
  <c r="I198" i="5"/>
  <c r="J198" i="5"/>
  <c r="L198" i="5"/>
  <c r="F137" i="7"/>
  <c r="F138" i="7"/>
  <c r="J110" i="7"/>
  <c r="J197" i="5"/>
  <c r="I196" i="5"/>
  <c r="I197" i="5"/>
  <c r="I206" i="5"/>
  <c r="D130" i="5"/>
  <c r="G130" i="5"/>
  <c r="D188" i="5"/>
  <c r="D182" i="5"/>
  <c r="D114" i="7"/>
  <c r="D122" i="7"/>
  <c r="D127" i="7"/>
  <c r="D131" i="5"/>
  <c r="E131" i="5"/>
  <c r="G131" i="5"/>
  <c r="J177" i="7"/>
  <c r="J179" i="7"/>
  <c r="I181" i="7"/>
  <c r="I196" i="7"/>
  <c r="G114" i="7"/>
  <c r="G122" i="7"/>
  <c r="G127" i="7"/>
  <c r="I157" i="5"/>
  <c r="J147" i="5"/>
  <c r="E185" i="7"/>
  <c r="E186" i="7"/>
  <c r="E168" i="7"/>
  <c r="E176" i="7"/>
  <c r="E75" i="7"/>
  <c r="E69" i="7"/>
  <c r="E80" i="7"/>
  <c r="K132" i="7"/>
  <c r="K77" i="7"/>
  <c r="K133" i="7"/>
  <c r="K221" i="7"/>
  <c r="I192" i="5"/>
  <c r="I193" i="5"/>
  <c r="I215" i="5"/>
  <c r="J215" i="5"/>
  <c r="J217" i="5"/>
  <c r="D125" i="5"/>
  <c r="I132" i="7"/>
  <c r="I77" i="7"/>
  <c r="I133" i="7"/>
  <c r="I221" i="7"/>
  <c r="K151" i="7"/>
  <c r="K157" i="7"/>
  <c r="L111" i="5"/>
  <c r="E102" i="7"/>
  <c r="E169" i="7"/>
  <c r="E170" i="7"/>
  <c r="E194" i="7"/>
  <c r="E195" i="7"/>
  <c r="E213" i="7"/>
  <c r="E205" i="7"/>
  <c r="J184" i="7"/>
  <c r="N188" i="5"/>
  <c r="N182" i="5"/>
  <c r="J146" i="1"/>
  <c r="J175" i="1"/>
  <c r="L175" i="1"/>
  <c r="L177" i="1"/>
  <c r="H114" i="7"/>
  <c r="I177" i="5"/>
  <c r="J177" i="5"/>
  <c r="L177" i="5"/>
  <c r="J133" i="7"/>
  <c r="E142" i="5"/>
  <c r="J157" i="7"/>
  <c r="J151" i="7"/>
  <c r="I77" i="5"/>
  <c r="J77" i="5"/>
  <c r="L77" i="5"/>
  <c r="J114" i="1"/>
  <c r="J115" i="1"/>
  <c r="F119" i="7"/>
  <c r="F114" i="7"/>
  <c r="F122" i="7"/>
  <c r="I112" i="5"/>
  <c r="I111" i="5"/>
  <c r="J111" i="5"/>
  <c r="E146" i="5"/>
  <c r="K141" i="1"/>
  <c r="M141" i="1"/>
  <c r="K136" i="5"/>
  <c r="K63" i="5"/>
  <c r="D144" i="7"/>
  <c r="D145" i="7"/>
  <c r="D148" i="7"/>
  <c r="K133" i="1"/>
  <c r="M133" i="1"/>
  <c r="E211" i="5"/>
  <c r="G211" i="5"/>
  <c r="G210" i="5"/>
  <c r="K106" i="1"/>
  <c r="M106" i="1"/>
  <c r="G217" i="7"/>
  <c r="G213" i="7"/>
  <c r="E156" i="5"/>
  <c r="G156" i="5"/>
  <c r="N206" i="5"/>
  <c r="N207" i="5"/>
  <c r="K121" i="1"/>
  <c r="M121" i="1"/>
  <c r="E197" i="5"/>
  <c r="G197" i="5"/>
  <c r="J141" i="5"/>
  <c r="L141" i="5"/>
  <c r="K208" i="7"/>
  <c r="K209" i="7"/>
  <c r="J168" i="7"/>
  <c r="J176" i="7"/>
  <c r="J198" i="7"/>
  <c r="H190" i="7"/>
  <c r="H184" i="7"/>
  <c r="K207" i="7"/>
  <c r="K212" i="7"/>
  <c r="J143" i="1"/>
  <c r="J144" i="1"/>
  <c r="K144" i="1"/>
  <c r="M144" i="1"/>
  <c r="M153" i="1"/>
  <c r="N165" i="5"/>
  <c r="N185" i="5"/>
  <c r="N186" i="5"/>
  <c r="N179" i="5"/>
  <c r="N194" i="5"/>
  <c r="N195" i="5"/>
  <c r="N198" i="5"/>
  <c r="N200" i="5"/>
  <c r="I194" i="5"/>
  <c r="I195" i="5"/>
  <c r="I205" i="5"/>
  <c r="I210" i="5"/>
  <c r="J210" i="5"/>
  <c r="L210" i="5"/>
  <c r="G77" i="5"/>
  <c r="K197" i="7"/>
  <c r="K200" i="7"/>
  <c r="K202" i="7"/>
  <c r="I156" i="5"/>
  <c r="I170" i="5"/>
  <c r="I171" i="5"/>
  <c r="J171" i="5"/>
  <c r="L171" i="5"/>
  <c r="I179" i="5"/>
  <c r="J179" i="5"/>
  <c r="L179" i="5"/>
  <c r="J144" i="7"/>
  <c r="J145" i="7"/>
  <c r="J148" i="7"/>
  <c r="J149" i="7"/>
  <c r="J160" i="7"/>
  <c r="J158" i="7"/>
  <c r="J172" i="7"/>
  <c r="I72" i="5"/>
  <c r="J72" i="5"/>
  <c r="E205" i="5"/>
  <c r="G205" i="5"/>
  <c r="G102" i="7"/>
  <c r="G169" i="7"/>
  <c r="G170" i="7"/>
  <c r="G194" i="7"/>
  <c r="G195" i="7"/>
  <c r="I134" i="1"/>
  <c r="I143" i="1"/>
  <c r="J213" i="7"/>
  <c r="J205" i="7"/>
  <c r="J153" i="1"/>
  <c r="K153" i="1"/>
  <c r="F219" i="7"/>
  <c r="F102" i="7"/>
  <c r="F169" i="7"/>
  <c r="F170" i="7"/>
  <c r="F194" i="7"/>
  <c r="F195" i="7"/>
  <c r="F217" i="7"/>
  <c r="F220" i="7"/>
  <c r="I168" i="1"/>
  <c r="J130" i="1"/>
  <c r="J140" i="1"/>
  <c r="J136" i="1"/>
  <c r="J137" i="1"/>
  <c r="N98" i="5"/>
  <c r="J154" i="5"/>
  <c r="L154" i="5"/>
  <c r="E206" i="5"/>
  <c r="D77" i="5"/>
  <c r="E77" i="5"/>
  <c r="D112" i="5"/>
  <c r="D120" i="5"/>
  <c r="E120" i="5"/>
  <c r="G120" i="5"/>
  <c r="E143" i="5"/>
  <c r="G143" i="5"/>
  <c r="F132" i="7"/>
  <c r="F221" i="7"/>
  <c r="F133" i="7"/>
  <c r="F77" i="7"/>
  <c r="I185" i="5"/>
  <c r="I186" i="5"/>
  <c r="I188" i="5"/>
  <c r="I182" i="5"/>
  <c r="J132" i="1"/>
  <c r="J141" i="1"/>
  <c r="J142" i="1"/>
  <c r="J148" i="1"/>
  <c r="K148" i="1"/>
  <c r="M148" i="1"/>
  <c r="J102" i="7"/>
  <c r="J169" i="7"/>
  <c r="J170" i="7"/>
  <c r="J194" i="7"/>
  <c r="J195" i="7"/>
  <c r="J153" i="5"/>
  <c r="L153" i="5"/>
  <c r="I102" i="7"/>
  <c r="I169" i="7"/>
  <c r="I170" i="7"/>
  <c r="I194" i="7"/>
  <c r="I208" i="7"/>
  <c r="I209" i="7"/>
  <c r="I210" i="7"/>
  <c r="D169" i="7"/>
  <c r="D102" i="7"/>
  <c r="D110" i="7"/>
  <c r="I120" i="1"/>
  <c r="I123" i="1"/>
  <c r="I124" i="1"/>
  <c r="I133" i="1"/>
  <c r="E141" i="5"/>
  <c r="G141" i="5"/>
  <c r="D142" i="5"/>
  <c r="D143" i="5"/>
  <c r="D146" i="5"/>
  <c r="D147" i="5"/>
  <c r="D158" i="5"/>
  <c r="D156" i="5"/>
  <c r="D170" i="5"/>
  <c r="D171" i="5"/>
  <c r="E171" i="5"/>
  <c r="J190" i="7"/>
  <c r="G68" i="7"/>
  <c r="G76" i="7"/>
  <c r="G130" i="7"/>
  <c r="G131" i="7"/>
  <c r="G134" i="7"/>
  <c r="G142" i="7"/>
  <c r="G143" i="7"/>
  <c r="G155" i="7"/>
  <c r="G156" i="7"/>
  <c r="G167" i="7"/>
  <c r="G187" i="7"/>
  <c r="G188" i="7"/>
  <c r="G190" i="7"/>
  <c r="G184" i="7"/>
  <c r="I149" i="5"/>
  <c r="K149" i="5"/>
  <c r="J30" i="5"/>
  <c r="D221" i="7"/>
  <c r="D77" i="7"/>
  <c r="D133" i="7"/>
  <c r="D132" i="7"/>
  <c r="I187" i="7"/>
  <c r="I188" i="7"/>
  <c r="I190" i="7"/>
  <c r="I184" i="7"/>
  <c r="F144" i="7"/>
  <c r="F145" i="7"/>
  <c r="F148" i="7"/>
  <c r="F149" i="7"/>
  <c r="E129" i="5"/>
  <c r="G129" i="5"/>
  <c r="D72" i="5"/>
  <c r="E72" i="5"/>
  <c r="E168" i="5"/>
  <c r="G168" i="5"/>
  <c r="K102" i="7"/>
  <c r="K169" i="7"/>
  <c r="K170" i="7"/>
  <c r="K194" i="7"/>
  <c r="K195" i="7"/>
  <c r="K213" i="7"/>
  <c r="K205" i="7"/>
  <c r="D187" i="7"/>
  <c r="D188" i="7"/>
  <c r="D181" i="7"/>
  <c r="D196" i="7"/>
  <c r="D197" i="7"/>
  <c r="E193" i="5"/>
  <c r="G193" i="5"/>
  <c r="J142" i="5"/>
  <c r="L142" i="5"/>
  <c r="N81" i="5"/>
  <c r="N91" i="5"/>
  <c r="D208" i="5"/>
  <c r="D197" i="5"/>
  <c r="D206" i="5"/>
  <c r="D207" i="5"/>
  <c r="E207" i="5"/>
  <c r="I144" i="7"/>
  <c r="I145" i="7"/>
  <c r="I148" i="7"/>
  <c r="I149" i="7"/>
  <c r="I160" i="7"/>
  <c r="I158" i="7"/>
  <c r="I172" i="7"/>
  <c r="D144" i="5"/>
  <c r="E144" i="5"/>
  <c r="H162" i="7"/>
  <c r="J132" i="5"/>
  <c r="L132" i="5"/>
  <c r="K114" i="7"/>
  <c r="K122" i="7"/>
  <c r="K127" i="7"/>
  <c r="I142" i="1"/>
  <c r="I156" i="1"/>
  <c r="I157" i="1"/>
  <c r="I166" i="1"/>
  <c r="I167" i="1"/>
  <c r="E165" i="5"/>
  <c r="G165" i="5"/>
  <c r="E187" i="7"/>
  <c r="E188" i="7"/>
  <c r="E181" i="7"/>
  <c r="E196" i="7"/>
  <c r="E197" i="7"/>
  <c r="E207" i="7"/>
  <c r="E212" i="7"/>
  <c r="D174" i="5"/>
  <c r="D196" i="5"/>
  <c r="E196" i="5"/>
  <c r="G196" i="5"/>
  <c r="I167" i="7"/>
  <c r="I68" i="7"/>
  <c r="I76" i="7"/>
  <c r="I130" i="7"/>
  <c r="I131" i="7"/>
  <c r="I134" i="7"/>
  <c r="I142" i="7"/>
  <c r="I143" i="7"/>
  <c r="I155" i="7"/>
  <c r="I156" i="7"/>
  <c r="I168" i="7"/>
  <c r="I176" i="7"/>
  <c r="I198" i="7"/>
  <c r="I199" i="7"/>
  <c r="H144" i="7"/>
  <c r="H145" i="7"/>
  <c r="H148" i="7"/>
  <c r="H149" i="7"/>
  <c r="I109" i="1"/>
  <c r="I108" i="1"/>
  <c r="I147" i="1"/>
  <c r="I145" i="1"/>
  <c r="H168" i="7"/>
  <c r="H176" i="7"/>
  <c r="H198" i="7"/>
  <c r="H199" i="7"/>
  <c r="H208" i="7"/>
  <c r="I146" i="5"/>
  <c r="I147" i="5"/>
  <c r="I158" i="5"/>
  <c r="I175" i="5"/>
  <c r="J175" i="5"/>
  <c r="L175" i="5"/>
  <c r="K120" i="1"/>
  <c r="M120" i="1"/>
  <c r="I161" i="5"/>
  <c r="K161" i="5"/>
  <c r="J29" i="5"/>
  <c r="D168" i="5"/>
  <c r="D192" i="5"/>
  <c r="D193" i="5"/>
  <c r="D211" i="5"/>
  <c r="D203" i="5"/>
  <c r="E203" i="5"/>
  <c r="N169" i="5"/>
  <c r="N142" i="5"/>
  <c r="N143" i="5"/>
  <c r="N146" i="5"/>
  <c r="N147" i="5"/>
  <c r="N158" i="5"/>
  <c r="N156" i="5"/>
  <c r="N170" i="5"/>
  <c r="N171" i="5"/>
  <c r="F168" i="7"/>
  <c r="F176" i="7"/>
  <c r="F198" i="7"/>
  <c r="F199" i="7"/>
  <c r="F208" i="7"/>
  <c r="F209" i="7"/>
  <c r="F210" i="7"/>
  <c r="D185" i="5"/>
  <c r="D186" i="5"/>
  <c r="D179" i="5"/>
  <c r="D194" i="5"/>
  <c r="D195" i="5"/>
  <c r="D205" i="5"/>
  <c r="D210" i="5"/>
  <c r="E210" i="5"/>
  <c r="I142" i="5"/>
  <c r="I143" i="5"/>
  <c r="J143" i="5"/>
  <c r="L143" i="5"/>
  <c r="N155" i="5"/>
  <c r="N159" i="5"/>
  <c r="I166" i="5"/>
  <c r="I174" i="5"/>
  <c r="J174" i="5"/>
  <c r="L174" i="5"/>
  <c r="I141" i="5"/>
  <c r="I153" i="5"/>
  <c r="I154" i="5"/>
  <c r="I165" i="5"/>
  <c r="J165" i="5"/>
  <c r="L165" i="5"/>
  <c r="D167" i="7"/>
  <c r="D68" i="7"/>
  <c r="D76" i="7"/>
  <c r="D130" i="7"/>
  <c r="D131" i="7"/>
  <c r="D134" i="7"/>
  <c r="D142" i="7"/>
  <c r="D143" i="7"/>
  <c r="D155" i="7"/>
  <c r="D156" i="7"/>
  <c r="D168" i="7"/>
  <c r="D176" i="7"/>
  <c r="D198" i="7"/>
  <c r="D199" i="7"/>
  <c r="D208" i="7"/>
  <c r="E142" i="7"/>
  <c r="E143" i="7"/>
  <c r="E155" i="7"/>
  <c r="E156" i="7"/>
  <c r="E167" i="7"/>
  <c r="E68" i="7"/>
  <c r="E76" i="7"/>
  <c r="E130" i="7"/>
  <c r="E131" i="7"/>
  <c r="E134" i="7"/>
  <c r="E144" i="7"/>
  <c r="E145" i="7"/>
  <c r="E148" i="7"/>
  <c r="E149" i="7"/>
  <c r="E160" i="7"/>
  <c r="E177" i="7"/>
  <c r="E179" i="7"/>
  <c r="D99" i="5"/>
  <c r="D167" i="5"/>
  <c r="E167" i="5"/>
  <c r="G167" i="5"/>
  <c r="N184" i="5"/>
  <c r="N187" i="5"/>
  <c r="D166" i="5"/>
  <c r="E166" i="5"/>
  <c r="G166" i="5"/>
  <c r="I118" i="1"/>
  <c r="I121" i="1"/>
  <c r="I131" i="1"/>
  <c r="I132" i="1"/>
  <c r="I141" i="1"/>
  <c r="J114" i="7"/>
  <c r="J122" i="7"/>
  <c r="J127" i="7"/>
  <c r="J68" i="7"/>
  <c r="J76" i="7"/>
  <c r="J130" i="7"/>
  <c r="J131" i="7"/>
  <c r="J134" i="7"/>
  <c r="J142" i="7"/>
  <c r="J143" i="7"/>
  <c r="J155" i="7"/>
  <c r="J156" i="7"/>
  <c r="J167" i="7"/>
  <c r="J187" i="7"/>
  <c r="J188" i="7"/>
  <c r="J181" i="7"/>
  <c r="J196" i="7"/>
  <c r="J197" i="7"/>
  <c r="J207" i="7"/>
  <c r="J212" i="7"/>
  <c r="E128" i="5"/>
  <c r="G128" i="5"/>
  <c r="I140" i="5"/>
  <c r="I144" i="5"/>
  <c r="J144" i="5"/>
  <c r="L144" i="5"/>
  <c r="I73" i="5"/>
  <c r="I128" i="5"/>
  <c r="I129" i="5"/>
  <c r="I132" i="5"/>
  <c r="I136" i="5"/>
  <c r="N71" i="5"/>
  <c r="N73" i="5"/>
  <c r="N128" i="5"/>
  <c r="N129" i="5"/>
  <c r="N132" i="5"/>
  <c r="N140" i="5"/>
  <c r="N141" i="5"/>
  <c r="N153" i="5"/>
  <c r="N154" i="5"/>
  <c r="N166" i="5"/>
  <c r="N174" i="5"/>
  <c r="N196" i="5"/>
  <c r="N197" i="5"/>
  <c r="J119" i="1"/>
  <c r="J120" i="1"/>
  <c r="J123" i="1"/>
  <c r="J124" i="1"/>
  <c r="J133" i="1"/>
  <c r="J134" i="1"/>
  <c r="K134" i="1"/>
  <c r="M134" i="1"/>
  <c r="F68" i="7"/>
  <c r="F76" i="7"/>
  <c r="F130" i="7"/>
  <c r="F131" i="7"/>
  <c r="F134" i="7"/>
  <c r="F142" i="7"/>
  <c r="F143" i="7"/>
  <c r="F155" i="7"/>
  <c r="F156" i="7"/>
  <c r="F167" i="7"/>
  <c r="F187" i="7"/>
  <c r="F188" i="7"/>
  <c r="F181" i="7"/>
  <c r="F196" i="7"/>
  <c r="F197" i="7"/>
  <c r="F207" i="7"/>
  <c r="F212" i="7"/>
  <c r="D140" i="5"/>
  <c r="D141" i="5"/>
  <c r="D153" i="5"/>
  <c r="D154" i="5"/>
  <c r="D165" i="5"/>
  <c r="D65" i="5"/>
  <c r="D73" i="5"/>
  <c r="D128" i="5"/>
  <c r="D129" i="5"/>
  <c r="D132" i="5"/>
  <c r="D136" i="5"/>
  <c r="I71" i="5"/>
  <c r="I81" i="5"/>
  <c r="I91" i="5"/>
  <c r="I98" i="5"/>
  <c r="I99" i="5"/>
  <c r="I167" i="5"/>
  <c r="I168" i="5"/>
  <c r="J168" i="5"/>
  <c r="L168" i="5"/>
  <c r="H68" i="7"/>
  <c r="H76" i="7"/>
  <c r="H130" i="7"/>
  <c r="H131" i="7"/>
  <c r="H134" i="7"/>
  <c r="H142" i="7"/>
  <c r="H143" i="7"/>
  <c r="H155" i="7"/>
  <c r="H156" i="7"/>
  <c r="H167" i="7"/>
  <c r="H187" i="7"/>
  <c r="H188" i="7"/>
  <c r="H181" i="7"/>
  <c r="H196" i="7"/>
  <c r="H197" i="7"/>
  <c r="K168" i="7"/>
  <c r="K176" i="7"/>
  <c r="K198" i="7"/>
  <c r="K199" i="7"/>
  <c r="J72" i="1"/>
  <c r="K72" i="1"/>
  <c r="M72" i="1"/>
  <c r="I119" i="1"/>
  <c r="I64" i="1"/>
  <c r="I68" i="1"/>
  <c r="I106" i="1"/>
  <c r="I107" i="1"/>
  <c r="I110" i="1"/>
  <c r="I114" i="1"/>
  <c r="J64" i="1"/>
  <c r="J68" i="1"/>
  <c r="J106" i="1"/>
  <c r="J107" i="1"/>
  <c r="J110" i="1"/>
  <c r="J118" i="1"/>
  <c r="J121" i="1"/>
  <c r="J131" i="1"/>
  <c r="K131" i="1"/>
  <c r="M131" i="1"/>
  <c r="K68" i="7"/>
  <c r="K76" i="7"/>
  <c r="K130" i="7"/>
  <c r="K131" i="7"/>
  <c r="K134" i="7"/>
  <c r="K142" i="7"/>
  <c r="K143" i="7"/>
  <c r="K155" i="7"/>
  <c r="K156" i="7"/>
  <c r="K167" i="7"/>
  <c r="K187" i="7"/>
  <c r="K188" i="7"/>
  <c r="K181" i="7"/>
  <c r="K196" i="7"/>
</calcChain>
</file>

<file path=xl/comments1.xml><?xml version="1.0" encoding="utf-8"?>
<comments xmlns="http://schemas.openxmlformats.org/spreadsheetml/2006/main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E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F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G8" authorId="3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H8" authorId="4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5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6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K8" authorId="7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2.xml><?xml version="1.0" encoding="utf-8"?>
<comments xmlns="http://schemas.openxmlformats.org/spreadsheetml/2006/main">
  <authors>
    <author>tc={FB6871B8-997B-45CD-A8A2-AC89D58771FD}</author>
    <author>tc={7A674FD6-57DE-4A8D-ABF0-006461971C46}</author>
    <author>tc={EA66D4C8-7F0E-464F-82D6-05383DD852CA}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N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3.xml><?xml version="1.0" encoding="utf-8"?>
<comments xmlns="http://schemas.openxmlformats.org/spreadsheetml/2006/main">
  <authors>
    <author>tc={9108078F-753B-40B9-B8E4-74413475BC49}</author>
    <author>tc={D93C357F-5EE5-4A63-A382-598686203E47}</author>
    <author>tc={90CAC85D-C872-4FF8-86FA-4AF8C4B1EA56}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4.xml><?xml version="1.0" encoding="utf-8"?>
<comments xmlns="http://schemas.openxmlformats.org/spreadsheetml/2006/main">
  <authors>
    <author>tc={CBCD0C09-5022-4CFA-80E8-B67A01C69D09}</author>
    <author>tc={1F5C75D3-B195-45BD-9365-E8BCA0F1EFE1}</author>
    <author>tc={D1663CBD-0D61-45BC-B5A6-B6C091A63E13}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5.xml><?xml version="1.0" encoding="utf-8"?>
<comments xmlns="http://schemas.openxmlformats.org/spreadsheetml/2006/main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  </r>
      </text>
    </comment>
    <comment ref="G73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????????</t>
        </r>
      </text>
    </comment>
    <comment ref="D78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  </r>
      </text>
    </comment>
    <comment ref="E96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  </r>
      </text>
    </comment>
  </commentList>
</comments>
</file>

<file path=xl/sharedStrings.xml><?xml version="1.0" encoding="utf-8"?>
<sst xmlns="http://schemas.openxmlformats.org/spreadsheetml/2006/main" count="1496" uniqueCount="279">
  <si>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</si>
  <si>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</si>
  <si>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</si>
  <si>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</si>
  <si>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</si>
  <si>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</si>
  <si>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</si>
  <si>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</si>
  <si>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</si>
  <si>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</si>
  <si>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</si>
  <si>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</si>
  <si>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</si>
  <si>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</si>
  <si>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</si>
  <si>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</si>
  <si>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</si>
  <si>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</si>
  <si>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</si>
  <si>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</si>
  <si>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</si>
  <si>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</si>
  <si>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</si>
  <si>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</si>
  <si>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</si>
  <si>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</si>
  <si>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</si>
  <si>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</si>
  <si>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</si>
  <si>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</si>
  <si>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</si>
  <si>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</si>
  <si>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</si>
  <si>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</si>
  <si>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</si>
  <si>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</si>
  <si>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</si>
  <si>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</si>
  <si>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</si>
  <si>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</si>
  <si>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</si>
  <si>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</si>
  <si>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</si>
  <si>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</si>
  <si>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</si>
  <si>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</si>
  <si>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</si>
  <si>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</si>
  <si>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</si>
  <si>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</si>
  <si>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</si>
  <si>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</si>
  <si>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</si>
  <si>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</si>
  <si>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</si>
  <si>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</si>
  <si>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</si>
  <si>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</si>
  <si>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</si>
  <si>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</si>
  <si>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</si>
  <si>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</si>
  <si>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</si>
  <si>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</si>
  <si>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</si>
  <si>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</si>
  <si>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</si>
  <si>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</si>
  <si>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</si>
  <si>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</si>
  <si>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</si>
  <si>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</si>
  <si>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</si>
  <si>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</si>
  <si>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</si>
  <si>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</si>
  <si>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</si>
  <si>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</si>
  <si>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</si>
  <si>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</si>
  <si>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</si>
  <si>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</si>
  <si>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</si>
  <si>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</si>
  <si>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</si>
  <si>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</si>
  <si>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</si>
  <si>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</si>
  <si>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</si>
  <si>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</si>
  <si>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</si>
  <si>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</si>
  <si>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</si>
  <si>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</si>
  <si>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</si>
  <si>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</si>
  <si>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</si>
  <si>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</si>
  <si>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</si>
  <si>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</si>
  <si>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</si>
  <si>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</si>
  <si>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</si>
  <si>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</si>
  <si>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</si>
  <si>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</si>
  <si>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</si>
  <si>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</si>
  <si>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</si>
  <si>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</si>
  <si>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</si>
  <si>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</si>
  <si>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</si>
  <si>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</si>
  <si>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</si>
  <si>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</si>
  <si>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</si>
  <si>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</si>
  <si>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</si>
  <si>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</si>
  <si>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</si>
  <si>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</si>
  <si>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</si>
  <si>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</si>
  <si>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</si>
  <si>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</si>
  <si>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</si>
  <si>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</si>
  <si>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</si>
  <si>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</si>
  <si>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</si>
  <si>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</si>
  <si>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</si>
  <si>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</si>
  <si>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</si>
  <si>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</si>
  <si>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</si>
  <si>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</si>
  <si>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</si>
  <si>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</si>
  <si>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</si>
  <si>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</si>
  <si>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</si>
  <si>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</si>
  <si>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</si>
  <si>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</si>
  <si>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</si>
  <si>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</si>
  <si>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</si>
  <si>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</si>
  <si>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</si>
  <si>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</si>
  <si>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</si>
  <si>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</si>
  <si>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</si>
  <si>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</si>
  <si>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</si>
  <si>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</si>
  <si>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</si>
  <si>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</si>
  <si>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</si>
  <si>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</si>
  <si>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</si>
  <si>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</si>
  <si>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</si>
  <si>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</si>
  <si>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</si>
  <si>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</si>
  <si>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</si>
  <si>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</si>
  <si>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</si>
  <si>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</si>
  <si>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</si>
  <si>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</si>
  <si>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</si>
  <si>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</si>
  <si>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</si>
  <si>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</si>
  <si>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</si>
  <si>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</si>
  <si>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</si>
  <si>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</si>
  <si>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</si>
  <si>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</si>
  <si>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</si>
  <si>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</si>
  <si>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</si>
  <si>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</si>
  <si>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</si>
  <si>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</si>
  <si>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</si>
  <si>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</si>
  <si>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</si>
  <si>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</si>
  <si>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</si>
  <si>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</si>
  <si>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</si>
  <si>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</si>
  <si>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</si>
  <si>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</si>
  <si>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</si>
  <si>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</si>
  <si>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</si>
  <si>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</si>
  <si>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</si>
  <si>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</si>
  <si>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</si>
  <si>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</si>
  <si>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</si>
  <si>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</si>
  <si>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</si>
  <si>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</si>
  <si>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</si>
  <si>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</si>
  <si>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</si>
  <si>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</si>
  <si>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</si>
  <si>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</si>
  <si>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</si>
  <si>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</si>
  <si>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</si>
  <si>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</si>
  <si>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</si>
  <si>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</si>
  <si>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</si>
  <si>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</si>
  <si>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</si>
  <si>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</si>
  <si>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</si>
  <si>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</si>
  <si>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</si>
  <si>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</si>
  <si>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</si>
  <si>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</si>
  <si>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</si>
  <si>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</si>
  <si>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</si>
  <si>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</si>
  <si>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</si>
  <si>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</si>
  <si>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</si>
  <si>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</si>
  <si>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</si>
  <si>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</si>
  <si>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</si>
  <si>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</si>
  <si>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</si>
  <si>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</si>
  <si>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</si>
  <si>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</si>
  <si>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</si>
  <si>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</si>
  <si>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</si>
  <si>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</si>
  <si>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</si>
  <si>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</si>
  <si>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</si>
  <si>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</si>
  <si>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</si>
  <si>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</si>
  <si>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</si>
  <si>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</si>
  <si>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</si>
  <si>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</si>
  <si>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</si>
  <si>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</si>
  <si>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</si>
  <si>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</si>
  <si>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</si>
  <si>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</si>
  <si>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</si>
  <si>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</si>
  <si>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</si>
  <si>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</si>
  <si>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</si>
  <si>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</si>
  <si>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</si>
  <si>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Mach, M0</t>
  </si>
  <si>
    <t>Gas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</si>
</sst>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  <xf numFmtId="0" fontId="10" fillId="0" borderId="0" xfId="0" applyFont="1"/>
    <xf numFmtId="0" fontId="11" fillId="19" borderId="0" xfId="0" applyFont="1" applyFill="1" applyAlignment="1">
      <alignment wrapText="1"/>
    </xf>
    <xf numFmtId="0" fontId="11" fillId="20" borderId="0" xfId="0" applyFont="1" applyFill="1"/>
    <xf numFmtId="0" fontId="11" fillId="19" borderId="0" xfId="0" applyFont="1" applyFill="1"/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emf"/><Relationship Id="rId7" Type="http://schemas.openxmlformats.org/officeDocument/2006/relationships/image" Target="../media/image1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emf"/><Relationship Id="rId7" Type="http://schemas.openxmlformats.org/officeDocument/2006/relationships/image" Target="../media/image1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="" xmlns:a16="http://schemas.microsoft.com/office/drawing/2014/main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89354</xdr:rowOff>
    </xdr:to>
    <xdr:pic>
      <xdr:nvPicPr>
        <xdr:cNvPr id="16" name="Picture 15">
          <a:extLst>
            <a:ext uri="{FF2B5EF4-FFF2-40B4-BE49-F238E27FC236}">
              <a16:creationId xmlns="" xmlns:a16="http://schemas.microsoft.com/office/drawing/2014/main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520566</xdr:colOff>
      <xdr:row>47</xdr:row>
      <xdr:rowOff>14734</xdr:rowOff>
    </xdr:to>
    <xdr:pic>
      <xdr:nvPicPr>
        <xdr:cNvPr id="17" name="Picture 16">
          <a:extLst>
            <a:ext uri="{FF2B5EF4-FFF2-40B4-BE49-F238E27FC236}">
              <a16:creationId xmlns="" xmlns:a16="http://schemas.microsoft.com/office/drawing/2014/main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272031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="" xmlns:a16="http://schemas.microsoft.com/office/drawing/2014/main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="" xmlns:a16="http://schemas.microsoft.com/office/drawing/2014/main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="" xmlns:a16="http://schemas.microsoft.com/office/drawing/2014/main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="" xmlns:a16="http://schemas.microsoft.com/office/drawing/2014/main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="" xmlns:a16="http://schemas.microsoft.com/office/drawing/2014/main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392518</xdr:colOff>
      <xdr:row>23</xdr:row>
      <xdr:rowOff>8331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628896" y="197643"/>
          <a:ext cx="4181085" cy="4154088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="" xmlns:a16="http://schemas.microsoft.com/office/drawing/2014/main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="" xmlns:a16="http://schemas.microsoft.com/office/drawing/2014/main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18"/>
  <sheetViews>
    <sheetView tabSelected="1" workbookViewId="0">
      <selection activeCell="E7" sqref="E7"/>
    </sheetView>
  </sheetViews>
  <sheetFormatPr defaultRowHeight="12.75" x14ac:dyDescent="0.2"/>
  <cols>
    <col min="1" max="1" width="4.28515625" style="64" customWidth="1"/>
    <col min="2" max="2" width="17" style="64" customWidth="1"/>
    <col min="3" max="4" width="14" style="64" customWidth="1"/>
    <col min="5" max="16384" width="9.140625" style="64"/>
  </cols>
  <sheetData>
    <row r="2" spans="2:2" s="67" customFormat="1" ht="25.5" x14ac:dyDescent="0.2">
      <c r="B2" s="65" t="s">
        <v>272</v>
      </c>
    </row>
    <row r="3" spans="2:2" x14ac:dyDescent="0.2">
      <c r="B3" s="64" t="s">
        <v>273</v>
      </c>
    </row>
    <row r="4" spans="2:2" x14ac:dyDescent="0.2">
      <c r="B4" s="64" t="s">
        <v>274</v>
      </c>
    </row>
    <row r="5" spans="2:2" x14ac:dyDescent="0.2">
      <c r="B5" s="64" t="s">
        <v>275</v>
      </c>
    </row>
    <row r="6" spans="2:2" x14ac:dyDescent="0.2">
      <c r="B6" s="64" t="s">
        <v>276</v>
      </c>
    </row>
    <row r="7" spans="2:2" x14ac:dyDescent="0.2">
      <c r="B7" s="64" t="s">
        <v>277</v>
      </c>
    </row>
    <row r="11" spans="2:2" s="66" customFormat="1" x14ac:dyDescent="0.2">
      <c r="B11" s="66" t="s">
        <v>278</v>
      </c>
    </row>
    <row r="12" spans="2:2" ht="15" x14ac:dyDescent="0.25">
      <c r="B12" t="s">
        <v>13</v>
      </c>
    </row>
    <row r="13" spans="2:2" ht="15" x14ac:dyDescent="0.25">
      <c r="B13" t="s">
        <v>15</v>
      </c>
    </row>
    <row r="14" spans="2:2" ht="15" x14ac:dyDescent="0.25">
      <c r="B14" t="s">
        <v>16</v>
      </c>
    </row>
    <row r="15" spans="2:2" ht="15" x14ac:dyDescent="0.25">
      <c r="B15" t="s">
        <v>18</v>
      </c>
    </row>
    <row r="16" spans="2:2" ht="15" x14ac:dyDescent="0.25">
      <c r="B16" t="s">
        <v>19</v>
      </c>
    </row>
    <row r="17" spans="2:2" ht="15" x14ac:dyDescent="0.25">
      <c r="B17" t="s">
        <v>20</v>
      </c>
    </row>
    <row r="18" spans="2:2" ht="15" x14ac:dyDescent="0.25">
      <c r="B18" t="s">
        <v>21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22"/>
  <sheetViews>
    <sheetView topLeftCell="A4" zoomScale="70" zoomScaleNormal="70" workbookViewId="0">
      <selection activeCell="B12" sqref="B12:B18"/>
    </sheetView>
  </sheetViews>
  <sheetFormatPr defaultColWidth="9.140625" defaultRowHeight="15" x14ac:dyDescent="0.25"/>
  <cols>
    <col min="2" max="2" width="23.85546875" bestFit="1" customWidth="1"/>
    <col min="4" max="11" width="13.7109375" bestFit="1" customWidth="1"/>
  </cols>
  <sheetData>
    <row r="1" spans="1:11" x14ac:dyDescent="0.25">
      <c r="A1" t="s">
        <v>0</v>
      </c>
    </row>
    <row r="4" spans="1:11" s="26" customFormat="1" ht="30" x14ac:dyDescent="0.25">
      <c r="A4" s="61" t="s">
        <v>1</v>
      </c>
      <c r="B4" s="61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25">
      <c r="A5" t="s">
        <v>3</v>
      </c>
      <c r="B5" t="s">
        <v>4</v>
      </c>
      <c r="C5" t="s">
        <v>5</v>
      </c>
      <c r="D5">
        <v>16130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2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2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25">
      <c r="B8" t="s">
        <v>9</v>
      </c>
      <c r="C8" t="s">
        <v>10</v>
      </c>
      <c r="D8" s="36">
        <v>10.038766618853135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2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25">
      <c r="A11" s="2" t="s">
        <v>12</v>
      </c>
      <c r="B11" s="2"/>
    </row>
    <row r="12" spans="1:11" x14ac:dyDescent="0.2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2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2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2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2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1:13" x14ac:dyDescent="0.2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1:13" x14ac:dyDescent="0.2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1:13" x14ac:dyDescent="0.25">
      <c r="A20" t="s">
        <v>23</v>
      </c>
    </row>
    <row r="21" spans="1:13" x14ac:dyDescent="0.25">
      <c r="A21" t="s">
        <v>24</v>
      </c>
    </row>
    <row r="22" spans="1:13" x14ac:dyDescent="0.2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1:13" x14ac:dyDescent="0.2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1:13" x14ac:dyDescent="0.25">
      <c r="A25" s="9" t="s">
        <v>28</v>
      </c>
      <c r="B25" s="9"/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1:13" x14ac:dyDescent="0.2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1:13" x14ac:dyDescent="0.2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1:13" x14ac:dyDescent="0.2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1:13" x14ac:dyDescent="0.2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1:13" x14ac:dyDescent="0.2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1:13" x14ac:dyDescent="0.2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1:13" x14ac:dyDescent="0.2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1:11" x14ac:dyDescent="0.2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1:11" x14ac:dyDescent="0.2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1:11" x14ac:dyDescent="0.2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1:11" x14ac:dyDescent="0.2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1:11" x14ac:dyDescent="0.2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1:11" x14ac:dyDescent="0.25">
      <c r="D38" s="13"/>
      <c r="E38" s="13"/>
      <c r="F38" s="13"/>
      <c r="G38" s="13"/>
      <c r="H38" s="13"/>
      <c r="I38" s="13"/>
      <c r="J38" s="13"/>
      <c r="K38" s="13"/>
    </row>
    <row r="39" spans="1:11" x14ac:dyDescent="0.25">
      <c r="D39" s="13"/>
      <c r="E39" s="13"/>
      <c r="F39" s="13"/>
      <c r="G39" s="13"/>
      <c r="H39" s="13"/>
      <c r="I39" s="13"/>
      <c r="J39" s="13"/>
      <c r="K39" s="13"/>
    </row>
    <row r="40" spans="1:11" x14ac:dyDescent="0.25">
      <c r="D40" s="13"/>
      <c r="E40" s="13"/>
      <c r="F40" s="13"/>
      <c r="G40" s="13"/>
      <c r="H40" s="13"/>
      <c r="I40" s="13"/>
      <c r="J40" s="13"/>
      <c r="K40" s="13"/>
    </row>
    <row r="42" spans="1:11" x14ac:dyDescent="0.25">
      <c r="A42" s="10" t="s">
        <v>42</v>
      </c>
      <c r="B42" s="10"/>
    </row>
    <row r="43" spans="1:11" x14ac:dyDescent="0.2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1:11" x14ac:dyDescent="0.2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1:11" x14ac:dyDescent="0.2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1:11" x14ac:dyDescent="0.2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1:11" x14ac:dyDescent="0.2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1:11" x14ac:dyDescent="0.2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1:11" x14ac:dyDescent="0.2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1:11" x14ac:dyDescent="0.2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1:11" x14ac:dyDescent="0.2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1:11" x14ac:dyDescent="0.25">
      <c r="D52" s="29"/>
      <c r="E52" s="29"/>
      <c r="F52" s="29"/>
      <c r="G52" s="29"/>
      <c r="H52" s="29"/>
      <c r="I52" s="29"/>
      <c r="J52" s="29"/>
      <c r="K52" s="29"/>
    </row>
    <row r="53" spans="1:11" x14ac:dyDescent="0.2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1:11" x14ac:dyDescent="0.2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1:11" x14ac:dyDescent="0.25">
      <c r="D55" s="12"/>
      <c r="E55" s="12"/>
      <c r="F55" s="12"/>
      <c r="G55" s="12"/>
      <c r="H55" s="12"/>
      <c r="I55" s="12"/>
      <c r="J55" s="12"/>
      <c r="K55" s="12"/>
    </row>
    <row r="56" spans="1:11" x14ac:dyDescent="0.25">
      <c r="A56" s="33" t="s">
        <v>52</v>
      </c>
      <c r="B56" s="33"/>
      <c r="D56" s="12"/>
      <c r="E56" s="12"/>
      <c r="F56" s="12"/>
      <c r="G56" s="12"/>
      <c r="H56" s="12"/>
      <c r="I56" s="12"/>
      <c r="J56" s="12"/>
      <c r="K56" s="12"/>
    </row>
    <row r="57" spans="1:11" x14ac:dyDescent="0.2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1:11" x14ac:dyDescent="0.2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1:11" x14ac:dyDescent="0.2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1:11" x14ac:dyDescent="0.2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1:11" x14ac:dyDescent="0.2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1:11" x14ac:dyDescent="0.2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1:11" x14ac:dyDescent="0.2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1:11" x14ac:dyDescent="0.25">
      <c r="B65" t="s">
        <v>60</v>
      </c>
    </row>
    <row r="66" spans="1:11" x14ac:dyDescent="0.2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1:11" x14ac:dyDescent="0.2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1:11" x14ac:dyDescent="0.2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1:11" x14ac:dyDescent="0.2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1:11" x14ac:dyDescent="0.2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1:11" x14ac:dyDescent="0.2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1:11" x14ac:dyDescent="0.25">
      <c r="A73" t="s">
        <v>68</v>
      </c>
    </row>
    <row r="74" spans="1:11" x14ac:dyDescent="0.2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1:11" x14ac:dyDescent="0.2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1:11" x14ac:dyDescent="0.2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1:11" x14ac:dyDescent="0.2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1:11" x14ac:dyDescent="0.2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1:11" x14ac:dyDescent="0.25">
      <c r="B79" t="s">
        <v>74</v>
      </c>
      <c r="C79" t="s">
        <v>65</v>
      </c>
    </row>
    <row r="80" spans="1:11" x14ac:dyDescent="0.2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1:11" x14ac:dyDescent="0.25">
      <c r="D81" s="12"/>
      <c r="E81" s="12"/>
      <c r="F81" s="12"/>
      <c r="G81" s="12"/>
      <c r="H81" s="12"/>
      <c r="I81" s="12"/>
      <c r="J81" s="12"/>
      <c r="K81" s="12"/>
    </row>
    <row r="82" spans="1:11" x14ac:dyDescent="0.25">
      <c r="A82" t="s">
        <v>76</v>
      </c>
    </row>
    <row r="83" spans="1:11" x14ac:dyDescent="0.25">
      <c r="A83" t="s">
        <v>77</v>
      </c>
    </row>
    <row r="84" spans="1:11" x14ac:dyDescent="0.2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1:11" x14ac:dyDescent="0.25">
      <c r="B85" t="s">
        <v>79</v>
      </c>
      <c r="C85" t="s">
        <v>10</v>
      </c>
      <c r="D85" s="27">
        <f>D8</f>
        <v>10.038766618853135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1:11" x14ac:dyDescent="0.25">
      <c r="B86" t="s">
        <v>80</v>
      </c>
      <c r="C86" t="s">
        <v>10</v>
      </c>
      <c r="D86" s="27">
        <f>((((D9^2)*((D13-1)/2))+1)^(D13/(D13-1)))*D85</f>
        <v>78.453689358386967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1:11" x14ac:dyDescent="0.2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1:11" x14ac:dyDescent="0.2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1:11" x14ac:dyDescent="0.2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1:11" x14ac:dyDescent="0.2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1:11" x14ac:dyDescent="0.2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1:11" x14ac:dyDescent="0.25">
      <c r="D92" s="12"/>
      <c r="E92" s="12"/>
      <c r="F92" s="12"/>
      <c r="G92" s="12"/>
      <c r="H92" s="12"/>
      <c r="I92" s="12"/>
      <c r="J92" s="12"/>
      <c r="K92" s="12"/>
    </row>
    <row r="93" spans="1:11" x14ac:dyDescent="0.25">
      <c r="A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1:11" x14ac:dyDescent="0.2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1:11" x14ac:dyDescent="0.25">
      <c r="B95" t="s">
        <v>90</v>
      </c>
      <c r="C95" t="s">
        <v>10</v>
      </c>
      <c r="D95" s="12">
        <f>D86</f>
        <v>78.453689358386967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1:11" x14ac:dyDescent="0.25">
      <c r="B96" t="s">
        <v>91</v>
      </c>
      <c r="C96" t="s">
        <v>10</v>
      </c>
      <c r="D96" s="12">
        <f>D95*D26</f>
        <v>73.511106928808587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1:11" x14ac:dyDescent="0.2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1:11" x14ac:dyDescent="0.2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1:11" x14ac:dyDescent="0.25">
      <c r="D99" s="12"/>
      <c r="E99" s="12"/>
      <c r="F99" s="12"/>
      <c r="G99" s="12"/>
      <c r="H99" s="12"/>
      <c r="I99" s="12"/>
      <c r="J99" s="12"/>
      <c r="K99" s="12"/>
    </row>
    <row r="100" spans="1:11" x14ac:dyDescent="0.25">
      <c r="A100" t="s">
        <v>94</v>
      </c>
    </row>
    <row r="101" spans="1:11" x14ac:dyDescent="0.2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1:11" x14ac:dyDescent="0.2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1:11" x14ac:dyDescent="0.25">
      <c r="B103" t="s">
        <v>91</v>
      </c>
      <c r="C103" t="s">
        <v>10</v>
      </c>
      <c r="D103" s="12">
        <f>D96</f>
        <v>73.511106928808587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1:11" x14ac:dyDescent="0.25">
      <c r="B104" t="s">
        <v>97</v>
      </c>
      <c r="C104" t="s">
        <v>10</v>
      </c>
      <c r="D104" s="12">
        <f>D103*D28</f>
        <v>88.213328314570305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1:11" x14ac:dyDescent="0.25">
      <c r="B105" t="s">
        <v>98</v>
      </c>
      <c r="C105" t="s">
        <v>10</v>
      </c>
      <c r="D105" s="12">
        <f>D104*D33</f>
        <v>87.330150412400528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1:11" x14ac:dyDescent="0.2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1:11" x14ac:dyDescent="0.2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1:11" x14ac:dyDescent="0.2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1:11" x14ac:dyDescent="0.2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1:11" x14ac:dyDescent="0.2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1:11" x14ac:dyDescent="0.25">
      <c r="A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1:11" x14ac:dyDescent="0.2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1:11" x14ac:dyDescent="0.2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1:11" x14ac:dyDescent="0.25">
      <c r="B115" t="s">
        <v>91</v>
      </c>
      <c r="C115" t="s">
        <v>10</v>
      </c>
      <c r="D115" s="12">
        <f>D96</f>
        <v>73.511106928808587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1:11" x14ac:dyDescent="0.25">
      <c r="B116" t="s">
        <v>105</v>
      </c>
      <c r="C116" t="s">
        <v>10</v>
      </c>
      <c r="D116" s="12">
        <f>D115*D29</f>
        <v>79.937096682947356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1:11" x14ac:dyDescent="0.2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1:11" x14ac:dyDescent="0.2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1:11" x14ac:dyDescent="0.2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1:11" x14ac:dyDescent="0.25">
      <c r="D120" s="12"/>
      <c r="E120" s="12"/>
      <c r="F120" s="12"/>
      <c r="G120" s="12"/>
      <c r="H120" s="12"/>
      <c r="I120" s="12"/>
      <c r="J120" s="12"/>
      <c r="K120" s="12"/>
    </row>
    <row r="121" spans="1:11" x14ac:dyDescent="0.25">
      <c r="A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1:11" x14ac:dyDescent="0.2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1:11" x14ac:dyDescent="0.25">
      <c r="B123" t="s">
        <v>110</v>
      </c>
      <c r="C123" t="s">
        <v>10</v>
      </c>
      <c r="D123" s="12">
        <f>D116*D36</f>
        <v>79.137725716117885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1:11" x14ac:dyDescent="0.25">
      <c r="B124" t="s">
        <v>111</v>
      </c>
      <c r="C124" t="s">
        <v>10</v>
      </c>
      <c r="D124" s="12">
        <f>D123*D30</f>
        <v>1142.0233258041146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1:11" x14ac:dyDescent="0.2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1:11" x14ac:dyDescent="0.2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1:11" x14ac:dyDescent="0.2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1:11" x14ac:dyDescent="0.25">
      <c r="D128" s="12"/>
      <c r="E128" s="12"/>
      <c r="F128" s="12"/>
      <c r="G128" s="12"/>
      <c r="H128" s="12"/>
      <c r="I128" s="12"/>
      <c r="J128" s="12"/>
      <c r="K128" s="12"/>
    </row>
    <row r="129" spans="1:11" x14ac:dyDescent="0.25">
      <c r="A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1:11" x14ac:dyDescent="0.2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1:11" x14ac:dyDescent="0.2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1:11" x14ac:dyDescent="0.2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1:11" x14ac:dyDescent="0.2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1:11" x14ac:dyDescent="0.2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1:11" x14ac:dyDescent="0.25">
      <c r="B135" t="s">
        <v>120</v>
      </c>
      <c r="C135" t="s">
        <v>10</v>
      </c>
      <c r="D135" s="12">
        <f>D124*D31</f>
        <v>1096.34239277195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1:11" x14ac:dyDescent="0.2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1:11" x14ac:dyDescent="0.25">
      <c r="B137" t="s">
        <v>122</v>
      </c>
      <c r="C137" t="s">
        <v>107</v>
      </c>
      <c r="D137" s="12">
        <f ca="1">(D134*D144*D14-D130*D126*D12)/1000000</f>
        <v>15.272975975232523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1:11" s="42" customFormat="1" x14ac:dyDescent="0.2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1:11" x14ac:dyDescent="0.2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1:11" x14ac:dyDescent="0.2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1:11" x14ac:dyDescent="0.25">
      <c r="A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1:11" x14ac:dyDescent="0.2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1:11" x14ac:dyDescent="0.2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1:11" x14ac:dyDescent="0.25">
      <c r="B144" t="s">
        <v>128</v>
      </c>
      <c r="C144" t="s">
        <v>8</v>
      </c>
      <c r="D144" s="12">
        <f ca="1">((D134*D14*D136)+((D69*D59)*D12*D126))/(D142*D14)</f>
        <v>1497.9920088640392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1:11" x14ac:dyDescent="0.2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1:11" x14ac:dyDescent="0.2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1:11" x14ac:dyDescent="0.25">
      <c r="B147" t="s">
        <v>131</v>
      </c>
      <c r="C147" t="s">
        <v>10</v>
      </c>
      <c r="D147" s="12">
        <f>D135</f>
        <v>1096.34239277195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1:11" x14ac:dyDescent="0.2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1:11" x14ac:dyDescent="0.2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1:11" x14ac:dyDescent="0.2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1:11" s="42" customFormat="1" x14ac:dyDescent="0.2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1:11" x14ac:dyDescent="0.2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1:11" x14ac:dyDescent="0.2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1:11" x14ac:dyDescent="0.25">
      <c r="A154" t="s">
        <v>58</v>
      </c>
      <c r="B154" s="4"/>
      <c r="D154" s="12"/>
      <c r="E154" s="12"/>
      <c r="F154" s="12"/>
      <c r="G154" s="12"/>
      <c r="H154" s="12"/>
      <c r="I154" s="12"/>
      <c r="J154" s="12"/>
      <c r="K154" s="12"/>
    </row>
    <row r="155" spans="1:11" x14ac:dyDescent="0.2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1:11" x14ac:dyDescent="0.2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1:11" x14ac:dyDescent="0.2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1:11" x14ac:dyDescent="0.2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1:11" x14ac:dyDescent="0.2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1:11" s="52" customFormat="1" x14ac:dyDescent="0.2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1:11" x14ac:dyDescent="0.25">
      <c r="D161" s="12"/>
      <c r="E161" s="12"/>
      <c r="F161" s="12"/>
      <c r="G161" s="12"/>
      <c r="H161" s="12"/>
      <c r="I161" s="12"/>
      <c r="J161" s="12"/>
      <c r="K161" s="12"/>
    </row>
    <row r="162" spans="1:11" x14ac:dyDescent="0.2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1:11" s="42" customFormat="1" x14ac:dyDescent="0.2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1:11" x14ac:dyDescent="0.2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1:11" x14ac:dyDescent="0.2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1:11" x14ac:dyDescent="0.25">
      <c r="A166" t="s">
        <v>38</v>
      </c>
      <c r="B166" s="4"/>
      <c r="D166" s="12"/>
      <c r="E166" s="12"/>
      <c r="F166" s="12"/>
      <c r="G166" s="12"/>
      <c r="H166" s="12"/>
      <c r="I166" s="12"/>
      <c r="J166" s="12"/>
      <c r="K166" s="12"/>
    </row>
    <row r="167" spans="1:11" x14ac:dyDescent="0.2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1:11" x14ac:dyDescent="0.2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1:11" x14ac:dyDescent="0.2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1:11" x14ac:dyDescent="0.2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1:11" x14ac:dyDescent="0.2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1:11" x14ac:dyDescent="0.2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1:11" x14ac:dyDescent="0.2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1:11" x14ac:dyDescent="0.2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1:11" x14ac:dyDescent="0.2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1:11" x14ac:dyDescent="0.2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1:11" x14ac:dyDescent="0.2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1:11" x14ac:dyDescent="0.2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1:11" x14ac:dyDescent="0.2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1:11" x14ac:dyDescent="0.25">
      <c r="B180" t="s">
        <v>98</v>
      </c>
      <c r="C180" t="s">
        <v>10</v>
      </c>
      <c r="D180" s="12">
        <f>D105</f>
        <v>87.330150412400528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1:11" x14ac:dyDescent="0.2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1:11" x14ac:dyDescent="0.2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1:11" x14ac:dyDescent="0.2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1:11" x14ac:dyDescent="0.2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1:11" x14ac:dyDescent="0.2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1:11" x14ac:dyDescent="0.2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1:11" x14ac:dyDescent="0.2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1:11" x14ac:dyDescent="0.2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1:11" x14ac:dyDescent="0.2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1:11" x14ac:dyDescent="0.2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1:11" x14ac:dyDescent="0.25">
      <c r="D191" s="27"/>
      <c r="E191" s="27"/>
      <c r="F191" s="27"/>
      <c r="G191" s="27"/>
      <c r="H191" s="27"/>
      <c r="I191" s="27"/>
      <c r="J191" s="27"/>
      <c r="K191" s="27"/>
    </row>
    <row r="192" spans="1:11" x14ac:dyDescent="0.25">
      <c r="A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2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2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2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2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2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2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25">
      <c r="B199" t="s">
        <v>167</v>
      </c>
      <c r="C199" t="s">
        <v>8</v>
      </c>
      <c r="D199" s="12">
        <f ca="1">D198</f>
        <v>477.52718392990602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2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25">
      <c r="B201" t="s">
        <v>168</v>
      </c>
      <c r="C201" t="s">
        <v>10</v>
      </c>
      <c r="D201" s="12">
        <f>D8</f>
        <v>10.038766618853135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25">
      <c r="B202" t="s">
        <v>169</v>
      </c>
      <c r="D202" s="12">
        <f ca="1">IF(D200&lt;D8,SQRT(((((D197/D201)^((D17-1)/D17))-1)*2)/(D17-1)),1)</f>
        <v>1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2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2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2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2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2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2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2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2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2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2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2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25">
      <c r="B214" s="49" t="s">
        <v>181</v>
      </c>
    </row>
    <row r="216" spans="1:11" x14ac:dyDescent="0.2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2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2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2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2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2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2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221"/>
  <sheetViews>
    <sheetView zoomScale="85" zoomScaleNormal="85" workbookViewId="0"/>
  </sheetViews>
  <sheetFormatPr defaultColWidth="9.140625" defaultRowHeight="15" x14ac:dyDescent="0.25"/>
  <cols>
    <col min="2" max="2" width="23.85546875" bestFit="1" customWidth="1"/>
    <col min="4" max="4" width="13.7109375" bestFit="1" customWidth="1"/>
    <col min="5" max="7" width="13.7109375" hidden="1" customWidth="1"/>
    <col min="8" max="8" width="3" customWidth="1"/>
    <col min="9" max="9" width="12.42578125" customWidth="1"/>
    <col min="10" max="12" width="13.7109375" hidden="1" customWidth="1"/>
    <col min="13" max="13" width="3.7109375" customWidth="1"/>
    <col min="14" max="14" width="12.42578125" customWidth="1"/>
    <col min="15" max="15" width="13.7109375" customWidth="1"/>
    <col min="16" max="16" width="14.85546875" bestFit="1" customWidth="1"/>
    <col min="17" max="17" width="13.7109375" customWidth="1"/>
    <col min="19" max="19" width="29.140625" bestFit="1" customWidth="1"/>
    <col min="21" max="21" width="8.85546875" bestFit="1" customWidth="1"/>
    <col min="30" max="30" width="11" bestFit="1" customWidth="1"/>
  </cols>
  <sheetData>
    <row r="1" spans="1:16" x14ac:dyDescent="0.25">
      <c r="A1" t="s">
        <v>0</v>
      </c>
    </row>
    <row r="4" spans="1:16" s="26" customFormat="1" ht="30" x14ac:dyDescent="0.25">
      <c r="A4" s="61" t="s">
        <v>1</v>
      </c>
      <c r="B4" s="61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2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2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2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25">
      <c r="A11" s="2" t="s">
        <v>12</v>
      </c>
      <c r="B11" s="2"/>
    </row>
    <row r="12" spans="1:16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25">
      <c r="B13" t="s">
        <v>15</v>
      </c>
      <c r="D13">
        <v>1.4</v>
      </c>
      <c r="I13">
        <v>1.4</v>
      </c>
      <c r="N13">
        <v>1.4</v>
      </c>
    </row>
    <row r="14" spans="1:16" x14ac:dyDescent="0.2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25">
      <c r="B15" t="s">
        <v>18</v>
      </c>
      <c r="D15">
        <v>1.33</v>
      </c>
      <c r="I15">
        <v>1.33</v>
      </c>
      <c r="N15">
        <v>1.33</v>
      </c>
    </row>
    <row r="16" spans="1:16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25">
      <c r="B17" t="s">
        <v>20</v>
      </c>
      <c r="D17">
        <v>1.3</v>
      </c>
      <c r="I17">
        <v>1.3</v>
      </c>
      <c r="N17">
        <v>1.3</v>
      </c>
    </row>
    <row r="18" spans="1:16" x14ac:dyDescent="0.2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25">
      <c r="A20" t="s">
        <v>23</v>
      </c>
    </row>
    <row r="21" spans="1:16" x14ac:dyDescent="0.25">
      <c r="A21" t="s">
        <v>24</v>
      </c>
    </row>
    <row r="22" spans="1:16" x14ac:dyDescent="0.2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2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2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2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2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2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2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2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2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2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2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2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2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2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25">
      <c r="A39" s="10" t="s">
        <v>42</v>
      </c>
      <c r="B39" s="10"/>
    </row>
    <row r="40" spans="1:17" x14ac:dyDescent="0.2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2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2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2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2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2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2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2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25">
      <c r="D49" s="29"/>
    </row>
    <row r="50" spans="1:38" x14ac:dyDescent="0.2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2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2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2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2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2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2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2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2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25">
      <c r="B62" t="s">
        <v>60</v>
      </c>
      <c r="AL62">
        <v>10.683</v>
      </c>
    </row>
    <row r="63" spans="1:38" x14ac:dyDescent="0.2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2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2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2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2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25">
      <c r="B68" t="s">
        <v>67</v>
      </c>
      <c r="D68">
        <v>1.8</v>
      </c>
      <c r="I68">
        <v>1.8</v>
      </c>
      <c r="N68">
        <v>1.8</v>
      </c>
    </row>
    <row r="70" spans="1:41" x14ac:dyDescent="0.25">
      <c r="A70" t="s">
        <v>68</v>
      </c>
      <c r="AO70">
        <f>17.387/18.392</f>
        <v>0.94535667681600699</v>
      </c>
    </row>
    <row r="71" spans="1:41" x14ac:dyDescent="0.2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2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2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2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2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25">
      <c r="B76" t="s">
        <v>74</v>
      </c>
      <c r="C76" t="s">
        <v>65</v>
      </c>
    </row>
    <row r="77" spans="1:41" x14ac:dyDescent="0.2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2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25">
      <c r="A79" t="s">
        <v>76</v>
      </c>
    </row>
    <row r="80" spans="1:41" x14ac:dyDescent="0.25">
      <c r="A80" t="s">
        <v>77</v>
      </c>
    </row>
    <row r="81" spans="1:17" x14ac:dyDescent="0.2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2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2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2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2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2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2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2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2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2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2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2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2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2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2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25">
      <c r="A97" t="s">
        <v>94</v>
      </c>
    </row>
    <row r="98" spans="1:16" x14ac:dyDescent="0.2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2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2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2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2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2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2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2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2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2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2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2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2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2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2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2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2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2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2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2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2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2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2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2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2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2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2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2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2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2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2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2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2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2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2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2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2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2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2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2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2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2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2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2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2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2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2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2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2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2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2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2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2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2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2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2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2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2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25">
      <c r="B158" s="52" t="s">
        <v>141</v>
      </c>
      <c r="C158" s="52" t="s">
        <v>10</v>
      </c>
      <c r="D158" s="18">
        <f ca="1">((D36*D37*D33*D28)/(D31*D29*D30*(D147/D145)))*D157</f>
        <v>116.73282478838219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341.41754037093358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25">
      <c r="D159" s="12"/>
      <c r="E159" s="27"/>
      <c r="F159" s="27"/>
      <c r="G159" s="31"/>
      <c r="H159" s="31"/>
      <c r="I159" s="12">
        <f ca="1">((SQRT(I155-((I117+I108)*1000000)/(I48*I154*I14))*I154)/D161)</f>
        <v>341.41754037093352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340.21194334293347</v>
      </c>
      <c r="O159" s="31"/>
      <c r="P159" s="31"/>
      <c r="Q159" s="37"/>
    </row>
    <row r="160" spans="1:17" x14ac:dyDescent="0.2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2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2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2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2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2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2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2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2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2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2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2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2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2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2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2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2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2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2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2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2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2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2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2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2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2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2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2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2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2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2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2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2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2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2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2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2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2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2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2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2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2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2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2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2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2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2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2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2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2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2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2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25">
      <c r="B212" s="49" t="s">
        <v>181</v>
      </c>
      <c r="I212" s="50"/>
      <c r="N212" s="50"/>
    </row>
    <row r="214" spans="1:21" x14ac:dyDescent="0.2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2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2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2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2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2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2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2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J181"/>
  <sheetViews>
    <sheetView topLeftCell="A97" zoomScale="70" zoomScaleNormal="70" workbookViewId="0">
      <selection activeCell="E191" sqref="E191"/>
    </sheetView>
  </sheetViews>
  <sheetFormatPr defaultColWidth="9.140625" defaultRowHeight="15" x14ac:dyDescent="0.25"/>
  <cols>
    <col min="2" max="2" width="23.85546875" bestFit="1" customWidth="1"/>
    <col min="4" max="4" width="13" bestFit="1" customWidth="1"/>
    <col min="5" max="7" width="13.7109375" customWidth="1"/>
    <col min="8" max="8" width="3" customWidth="1"/>
    <col min="9" max="10" width="12.42578125" customWidth="1"/>
    <col min="11" max="11" width="13.7109375" customWidth="1"/>
    <col min="12" max="12" width="16.42578125" bestFit="1" customWidth="1"/>
    <col min="13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61" t="s">
        <v>1</v>
      </c>
      <c r="B4" s="61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25">
      <c r="B15" t="s">
        <v>18</v>
      </c>
      <c r="D15">
        <v>1.33</v>
      </c>
      <c r="I15">
        <v>1.33</v>
      </c>
      <c r="J15">
        <v>1.33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2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2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2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2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2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2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2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2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2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2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2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2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2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2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2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2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2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2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2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2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2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2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2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2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2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2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2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2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2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2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2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2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2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2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2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2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2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2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2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2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2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2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2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2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2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2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2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181"/>
  <sheetViews>
    <sheetView zoomScale="85" zoomScaleNormal="85" workbookViewId="0">
      <selection activeCell="I7" sqref="I7"/>
    </sheetView>
  </sheetViews>
  <sheetFormatPr defaultColWidth="9.140625" defaultRowHeight="15" x14ac:dyDescent="0.25"/>
  <cols>
    <col min="2" max="2" width="11.140625" customWidth="1"/>
    <col min="4" max="4" width="11.7109375" customWidth="1"/>
    <col min="5" max="7" width="13.7109375" customWidth="1"/>
    <col min="8" max="8" width="3" customWidth="1"/>
    <col min="9" max="10" width="12.42578125" customWidth="1"/>
    <col min="11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61" t="s">
        <v>1</v>
      </c>
      <c r="B4" s="61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25">
      <c r="B15" t="s">
        <v>18</v>
      </c>
      <c r="D15">
        <v>1.3</v>
      </c>
      <c r="I15">
        <v>1.3</v>
      </c>
      <c r="J15">
        <v>1.3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2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2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2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2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2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2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2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2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2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2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2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2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2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2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2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2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2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2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2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2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2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2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2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2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2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2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2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2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2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2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2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2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2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2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2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2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2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2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2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2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2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2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2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2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25">
      <c r="Q173" t="s">
        <v>210</v>
      </c>
      <c r="R173" t="s">
        <v>204</v>
      </c>
      <c r="S173" s="47">
        <v>1100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2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25">
      <c r="D178">
        <v>44582.222222222132</v>
      </c>
      <c r="I178">
        <v>44582.222222222132</v>
      </c>
      <c r="J178">
        <v>44582.222222222132</v>
      </c>
    </row>
    <row r="179" spans="2:19" x14ac:dyDescent="0.2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2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A159"/>
  <sheetViews>
    <sheetView topLeftCell="A94" zoomScale="68" zoomScaleNormal="68" workbookViewId="0">
      <selection activeCell="D17" sqref="D17"/>
    </sheetView>
  </sheetViews>
  <sheetFormatPr defaultColWidth="9.140625" defaultRowHeight="15" x14ac:dyDescent="0.25"/>
  <cols>
    <col min="2" max="2" width="24.7109375" bestFit="1" customWidth="1"/>
    <col min="4" max="4" width="13.7109375" bestFit="1" customWidth="1"/>
    <col min="5" max="6" width="12" bestFit="1" customWidth="1"/>
    <col min="8" max="8" width="13.7109375" bestFit="1" customWidth="1"/>
    <col min="9" max="9" width="12.5703125" bestFit="1" customWidth="1"/>
    <col min="10" max="10" width="9.28515625" customWidth="1"/>
    <col min="14" max="14" width="10" bestFit="1" customWidth="1"/>
  </cols>
  <sheetData>
    <row r="1" spans="1:52" x14ac:dyDescent="0.25">
      <c r="A1" t="s">
        <v>0</v>
      </c>
    </row>
    <row r="4" spans="1:52" x14ac:dyDescent="0.25">
      <c r="A4" s="62" t="s">
        <v>1</v>
      </c>
      <c r="B4" s="62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2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25">
      <c r="B6" t="s">
        <v>6</v>
      </c>
      <c r="C6" t="s">
        <v>7</v>
      </c>
      <c r="D6">
        <v>15</v>
      </c>
      <c r="E6">
        <v>-54.3</v>
      </c>
      <c r="F6" s="63" t="s">
        <v>213</v>
      </c>
      <c r="I6" s="25" t="s">
        <v>32</v>
      </c>
      <c r="J6" s="25">
        <v>1.5719000000000001</v>
      </c>
    </row>
    <row r="7" spans="1:52" x14ac:dyDescent="0.25">
      <c r="B7" t="s">
        <v>6</v>
      </c>
      <c r="C7" t="s">
        <v>8</v>
      </c>
      <c r="D7">
        <f>273+D6</f>
        <v>288</v>
      </c>
      <c r="E7">
        <f>E6+273</f>
        <v>218.7</v>
      </c>
      <c r="F7" s="63"/>
      <c r="I7" s="25" t="s">
        <v>214</v>
      </c>
      <c r="J7" s="25">
        <v>4.67</v>
      </c>
    </row>
    <row r="8" spans="1:52" x14ac:dyDescent="0.25">
      <c r="B8" t="s">
        <v>9</v>
      </c>
      <c r="C8" t="s">
        <v>10</v>
      </c>
      <c r="D8">
        <v>101.325</v>
      </c>
      <c r="E8">
        <v>23.8</v>
      </c>
      <c r="F8" s="63"/>
      <c r="I8" s="25" t="s">
        <v>61</v>
      </c>
      <c r="J8" s="25">
        <v>1452</v>
      </c>
    </row>
    <row r="9" spans="1:52" x14ac:dyDescent="0.25">
      <c r="B9" t="s">
        <v>11</v>
      </c>
      <c r="D9">
        <v>0</v>
      </c>
      <c r="E9">
        <v>0.8</v>
      </c>
    </row>
    <row r="11" spans="1:52" x14ac:dyDescent="0.25">
      <c r="A11" s="2" t="s">
        <v>12</v>
      </c>
      <c r="B11" s="2"/>
    </row>
    <row r="12" spans="1:52" x14ac:dyDescent="0.25">
      <c r="B12" t="s">
        <v>13</v>
      </c>
      <c r="C12" t="s">
        <v>14</v>
      </c>
      <c r="D12">
        <v>1004.83</v>
      </c>
      <c r="E12">
        <v>1004.83</v>
      </c>
    </row>
    <row r="13" spans="1:52" x14ac:dyDescent="0.2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2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2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2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2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25">
      <c r="A18" t="s">
        <v>23</v>
      </c>
    </row>
    <row r="19" spans="1:13" x14ac:dyDescent="0.25">
      <c r="A19" s="9" t="s">
        <v>28</v>
      </c>
      <c r="B19" s="9"/>
    </row>
    <row r="20" spans="1:13" x14ac:dyDescent="0.25">
      <c r="B20" t="s">
        <v>29</v>
      </c>
      <c r="D20">
        <v>0.97</v>
      </c>
      <c r="E20" s="12">
        <v>0.995</v>
      </c>
      <c r="F20">
        <v>0.995</v>
      </c>
    </row>
    <row r="21" spans="1:13" x14ac:dyDescent="0.25">
      <c r="B21" t="s">
        <v>31</v>
      </c>
      <c r="D21">
        <v>21.1</v>
      </c>
      <c r="E21" s="12">
        <f>E23*E24*E25</f>
        <v>30.462923066191973</v>
      </c>
    </row>
    <row r="22" spans="1:13" x14ac:dyDescent="0.2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25">
      <c r="B23" s="1" t="s">
        <v>32</v>
      </c>
      <c r="D23">
        <v>1.5</v>
      </c>
      <c r="E23" s="12">
        <v>1.5719000000000001</v>
      </c>
    </row>
    <row r="24" spans="1:13" x14ac:dyDescent="0.2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2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25">
      <c r="B26" t="s">
        <v>35</v>
      </c>
      <c r="D26">
        <v>0.97</v>
      </c>
      <c r="E26">
        <f>D26</f>
        <v>0.97</v>
      </c>
    </row>
    <row r="27" spans="1:13" x14ac:dyDescent="0.25">
      <c r="B27" t="s">
        <v>220</v>
      </c>
      <c r="D27">
        <v>0.98</v>
      </c>
      <c r="E27">
        <f>D27</f>
        <v>0.98</v>
      </c>
    </row>
    <row r="28" spans="1:13" x14ac:dyDescent="0.25">
      <c r="B28" t="s">
        <v>39</v>
      </c>
      <c r="D28">
        <v>0.98</v>
      </c>
      <c r="E28">
        <f>D28</f>
        <v>0.98</v>
      </c>
    </row>
    <row r="29" spans="1:13" x14ac:dyDescent="0.25">
      <c r="K29">
        <v>1.4</v>
      </c>
      <c r="L29">
        <v>1.5</v>
      </c>
      <c r="M29">
        <v>1.55</v>
      </c>
    </row>
    <row r="30" spans="1:13" x14ac:dyDescent="0.25">
      <c r="A30" s="10" t="s">
        <v>42</v>
      </c>
      <c r="B30" s="10"/>
    </row>
    <row r="31" spans="1:13" x14ac:dyDescent="0.25">
      <c r="B31" t="s">
        <v>221</v>
      </c>
      <c r="D31">
        <v>0.9</v>
      </c>
      <c r="E31">
        <f>D31</f>
        <v>0.9</v>
      </c>
    </row>
    <row r="32" spans="1:13" x14ac:dyDescent="0.25">
      <c r="B32" t="s">
        <v>43</v>
      </c>
      <c r="D32">
        <v>0.89</v>
      </c>
      <c r="E32">
        <f t="shared" ref="E32:E35" si="0">D32</f>
        <v>0.89</v>
      </c>
    </row>
    <row r="33" spans="1:79" x14ac:dyDescent="0.25">
      <c r="B33" t="s">
        <v>35</v>
      </c>
      <c r="D33">
        <v>0.98</v>
      </c>
      <c r="E33">
        <f t="shared" si="0"/>
        <v>0.98</v>
      </c>
    </row>
    <row r="34" spans="1:79" x14ac:dyDescent="0.2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2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25">
      <c r="H36">
        <v>166.363</v>
      </c>
    </row>
    <row r="37" spans="1:79" x14ac:dyDescent="0.2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2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2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25">
      <c r="H40" s="12">
        <f>E77</f>
        <v>1.8659429563003866</v>
      </c>
      <c r="I40" s="12">
        <f>E143</f>
        <v>0.30845585755027088</v>
      </c>
    </row>
    <row r="41" spans="1:79" x14ac:dyDescent="0.2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25">
      <c r="B42" t="s">
        <v>60</v>
      </c>
    </row>
    <row r="43" spans="1:79" x14ac:dyDescent="0.2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2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2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2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2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2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2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2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2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2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2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2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2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2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2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2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2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2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2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2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2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2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2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2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2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2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2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2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2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2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2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2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2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2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2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2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25">
      <c r="D79" s="12"/>
      <c r="E79" s="12"/>
    </row>
    <row r="80" spans="1:79" x14ac:dyDescent="0.25">
      <c r="A80" t="s">
        <v>53</v>
      </c>
      <c r="D80" s="12"/>
      <c r="E80" s="12"/>
    </row>
    <row r="81" spans="1:8" x14ac:dyDescent="0.2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2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2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2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2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25">
      <c r="D86" s="12"/>
      <c r="E86" s="12"/>
    </row>
    <row r="87" spans="1:8" x14ac:dyDescent="0.25">
      <c r="A87" t="s">
        <v>108</v>
      </c>
      <c r="D87" s="12"/>
      <c r="E87" s="12"/>
    </row>
    <row r="88" spans="1:8" x14ac:dyDescent="0.2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2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2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2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2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25">
      <c r="D93" s="12"/>
      <c r="E93" s="12"/>
    </row>
    <row r="94" spans="1:8" x14ac:dyDescent="0.25">
      <c r="A94" t="s">
        <v>35</v>
      </c>
      <c r="D94" s="12"/>
      <c r="E94" s="12"/>
    </row>
    <row r="95" spans="1:8" x14ac:dyDescent="0.2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8" x14ac:dyDescent="0.3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8" x14ac:dyDescent="0.3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2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2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25">
      <c r="D100" s="12"/>
      <c r="E100" s="12"/>
    </row>
    <row r="101" spans="1:8" x14ac:dyDescent="0.2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2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2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25">
      <c r="A104" t="s">
        <v>125</v>
      </c>
      <c r="D104" s="12"/>
      <c r="E104" s="12"/>
    </row>
    <row r="105" spans="1:8" x14ac:dyDescent="0.2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2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2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2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2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2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2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25">
      <c r="A112" t="s">
        <v>256</v>
      </c>
      <c r="D112" s="12"/>
      <c r="E112" s="12"/>
    </row>
    <row r="113" spans="1:8" x14ac:dyDescent="0.2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2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2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2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2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2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2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25">
      <c r="A120" t="s">
        <v>58</v>
      </c>
      <c r="B120" s="4"/>
      <c r="D120" s="12"/>
      <c r="E120" s="12"/>
    </row>
    <row r="121" spans="1:8" x14ac:dyDescent="0.2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2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2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2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2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2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25">
      <c r="B127" s="4" t="s">
        <v>124</v>
      </c>
      <c r="D127" s="12"/>
      <c r="E127" s="23">
        <f>((E126-D126)/D126)*100</f>
        <v>0.20167453548624176</v>
      </c>
    </row>
    <row r="128" spans="1:8" x14ac:dyDescent="0.25">
      <c r="A128" t="s">
        <v>39</v>
      </c>
      <c r="D128" s="12"/>
      <c r="E128" s="12"/>
    </row>
    <row r="129" spans="2:7" x14ac:dyDescent="0.2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2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2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2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25">
      <c r="B133" t="s">
        <v>170</v>
      </c>
      <c r="D133" s="12">
        <v>1</v>
      </c>
      <c r="E133" s="12">
        <v>1</v>
      </c>
    </row>
    <row r="134" spans="2:7" x14ac:dyDescent="0.2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2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2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2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2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2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2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2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2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2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2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25">
      <c r="D145" s="12"/>
      <c r="E145" s="12"/>
    </row>
    <row r="146" spans="1:14" x14ac:dyDescent="0.25">
      <c r="D146" s="12"/>
      <c r="E146" s="12"/>
    </row>
    <row r="147" spans="1:14" x14ac:dyDescent="0.2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2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25">
      <c r="A149" t="s">
        <v>182</v>
      </c>
      <c r="D149" s="12"/>
      <c r="E149" s="12"/>
      <c r="F149" t="s">
        <v>270</v>
      </c>
    </row>
    <row r="150" spans="1:14" x14ac:dyDescent="0.2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2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2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25">
      <c r="H153" s="3"/>
    </row>
    <row r="154" spans="1:14" x14ac:dyDescent="0.2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25">
      <c r="D155" s="15"/>
      <c r="E155" s="15"/>
    </row>
    <row r="156" spans="1:14" x14ac:dyDescent="0.2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2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2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2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GasTurbineCycle</vt:lpstr>
      <vt:lpstr>Fuels</vt:lpstr>
      <vt:lpstr>TF Main Iterations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Leonardo Valadez Ortiz</cp:lastModifiedBy>
  <cp:revision/>
  <dcterms:created xsi:type="dcterms:W3CDTF">2020-11-10T18:48:09Z</dcterms:created>
  <dcterms:modified xsi:type="dcterms:W3CDTF">2026-06-29T19:28:26Z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