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weof.sharepoint.com/teams/o365g_logistics_retes339/Shared Documents/03_SSS/03_Plan descarga/FY24/01 - SEPTIEMBRE/"/>
    </mc:Choice>
  </mc:AlternateContent>
  <xr:revisionPtr revIDLastSave="2" documentId="14_{BF233731-E591-40FC-AA8D-CF8847E72587}" xr6:coauthVersionLast="47" xr6:coauthVersionMax="47" xr10:uidLastSave="{076E7F88-5206-4A33-A611-C5B9FCD3A60E}"/>
  <bookViews>
    <workbookView xWindow="-120" yWindow="-120" windowWidth="29040" windowHeight="15840" firstSheet="1" activeTab="1" xr2:uid="{00000000-000D-0000-FFFF-FFFF00000000}"/>
  </bookViews>
  <sheets>
    <sheet name="PREVIA PLAN" sheetId="11" state="hidden" r:id="rId1"/>
    <sheet name="PLAN" sheetId="9" r:id="rId2"/>
    <sheet name="DES+4" sheetId="4" state="hidden" r:id="rId3"/>
    <sheet name="STMS" sheetId="8" state="hidden" r:id="rId4"/>
    <sheet name="TRASTEO" sheetId="7" state="hidden" r:id="rId5"/>
    <sheet name="LISTADO_PROVEEDORES" sheetId="3" state="hidden" r:id="rId6"/>
  </sheets>
  <definedNames>
    <definedName name="_xlnm._FilterDatabase" localSheetId="5" hidden="1">LISTADO_PROVEEDORES!$A$1:$F$190</definedName>
    <definedName name="_xlnm._FilterDatabase" localSheetId="3" hidden="1">STMS!$A$1:$AF$86</definedName>
    <definedName name="_xlnm._FilterDatabase" localSheetId="4" hidden="1">TRASTEO!$A$1:$U$28</definedName>
    <definedName name="page\x2dtotal">#REF!</definedName>
    <definedName name="page\x2dtotal\x2dmaster0">#REF!</definedName>
  </definedNames>
  <calcPr calcId="191028"/>
  <pivotCaches>
    <pivotCache cacheId="986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B7" i="4"/>
  <c r="B8" i="4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AY18" i="8"/>
  <c r="AY19" i="8"/>
  <c r="AY20" i="8"/>
  <c r="AY21" i="8"/>
  <c r="AY22" i="8"/>
  <c r="AY23" i="8"/>
  <c r="AY24" i="8"/>
  <c r="AY25" i="8"/>
  <c r="AY26" i="8"/>
  <c r="AY27" i="8"/>
  <c r="AY28" i="8"/>
  <c r="AY29" i="8"/>
  <c r="AY30" i="8"/>
  <c r="AY31" i="8"/>
  <c r="AY32" i="8"/>
  <c r="AY33" i="8"/>
  <c r="AY34" i="8"/>
  <c r="AY35" i="8"/>
  <c r="AY36" i="8"/>
  <c r="AY37" i="8"/>
  <c r="AY38" i="8"/>
  <c r="AY39" i="8"/>
  <c r="AY40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5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2" i="8"/>
  <c r="AY83" i="8"/>
  <c r="AY84" i="8"/>
  <c r="AY85" i="8"/>
  <c r="AY86" i="8"/>
  <c r="AY87" i="8"/>
  <c r="AY88" i="8"/>
  <c r="AY89" i="8"/>
  <c r="AY90" i="8"/>
  <c r="AY91" i="8"/>
  <c r="AY92" i="8"/>
  <c r="AY93" i="8"/>
  <c r="AY94" i="8"/>
  <c r="AY95" i="8"/>
  <c r="AY96" i="8"/>
  <c r="AY97" i="8"/>
  <c r="AY98" i="8"/>
  <c r="AY99" i="8"/>
  <c r="AY100" i="8"/>
  <c r="AY101" i="8"/>
  <c r="AY102" i="8"/>
  <c r="AY103" i="8"/>
  <c r="AY104" i="8"/>
  <c r="AY105" i="8"/>
  <c r="AY106" i="8"/>
  <c r="AY107" i="8"/>
  <c r="AY108" i="8"/>
  <c r="AY109" i="8"/>
  <c r="AY110" i="8"/>
  <c r="AY111" i="8"/>
  <c r="AY112" i="8"/>
  <c r="AY113" i="8"/>
  <c r="AY114" i="8"/>
  <c r="AY115" i="8"/>
  <c r="AY116" i="8"/>
  <c r="AY117" i="8"/>
  <c r="AY118" i="8"/>
  <c r="AY119" i="8"/>
  <c r="AY120" i="8"/>
  <c r="AY121" i="8"/>
  <c r="AY122" i="8"/>
  <c r="AY123" i="8"/>
  <c r="AY124" i="8"/>
  <c r="AY125" i="8"/>
  <c r="AY126" i="8"/>
  <c r="AY127" i="8"/>
  <c r="AY128" i="8"/>
  <c r="AY129" i="8"/>
  <c r="AY130" i="8"/>
  <c r="AY131" i="8"/>
  <c r="AY132" i="8"/>
  <c r="AY133" i="8"/>
  <c r="AY134" i="8"/>
  <c r="AY135" i="8"/>
  <c r="AY136" i="8"/>
  <c r="AY137" i="8"/>
  <c r="AY138" i="8"/>
  <c r="AY139" i="8"/>
  <c r="AY140" i="8"/>
  <c r="AY141" i="8"/>
  <c r="AY142" i="8"/>
  <c r="AY143" i="8"/>
  <c r="AY144" i="8"/>
  <c r="AY145" i="8"/>
  <c r="AY146" i="8"/>
  <c r="AY147" i="8"/>
  <c r="AY148" i="8"/>
  <c r="AY149" i="8"/>
  <c r="AY150" i="8"/>
  <c r="AY151" i="8"/>
  <c r="AY152" i="8"/>
  <c r="AY153" i="8"/>
  <c r="AY154" i="8"/>
  <c r="AY155" i="8"/>
  <c r="AY156" i="8"/>
  <c r="AY157" i="8"/>
  <c r="AY158" i="8"/>
  <c r="AY159" i="8"/>
  <c r="AY160" i="8"/>
  <c r="AY161" i="8"/>
  <c r="AY162" i="8"/>
  <c r="AY163" i="8"/>
  <c r="AY164" i="8"/>
  <c r="AY165" i="8"/>
  <c r="AY166" i="8"/>
  <c r="AY167" i="8"/>
  <c r="AY168" i="8"/>
  <c r="AY169" i="8"/>
  <c r="AY170" i="8"/>
  <c r="AY171" i="8"/>
  <c r="AY172" i="8"/>
  <c r="AY173" i="8"/>
  <c r="AY174" i="8"/>
  <c r="AY175" i="8"/>
  <c r="AY176" i="8"/>
  <c r="AY177" i="8"/>
  <c r="AY178" i="8"/>
  <c r="AY179" i="8"/>
  <c r="AY180" i="8"/>
  <c r="AY181" i="8"/>
  <c r="AY182" i="8"/>
  <c r="AY183" i="8"/>
  <c r="AY184" i="8"/>
  <c r="AY185" i="8"/>
  <c r="AY186" i="8"/>
  <c r="AY187" i="8"/>
  <c r="AY188" i="8"/>
  <c r="AY189" i="8"/>
  <c r="AY190" i="8"/>
  <c r="AY191" i="8"/>
  <c r="AY192" i="8"/>
  <c r="AY193" i="8"/>
  <c r="AY194" i="8"/>
  <c r="AY195" i="8"/>
  <c r="AY196" i="8"/>
  <c r="AY197" i="8"/>
  <c r="AY198" i="8"/>
  <c r="AY199" i="8"/>
  <c r="AY200" i="8"/>
  <c r="AY201" i="8"/>
  <c r="AY202" i="8"/>
  <c r="AY203" i="8"/>
  <c r="AY204" i="8"/>
  <c r="AY205" i="8"/>
  <c r="AY206" i="8"/>
  <c r="AY207" i="8"/>
  <c r="AY208" i="8"/>
  <c r="AY209" i="8"/>
  <c r="AY210" i="8"/>
  <c r="AY211" i="8"/>
  <c r="AY212" i="8"/>
  <c r="AY213" i="8"/>
  <c r="AY214" i="8"/>
  <c r="AY215" i="8"/>
  <c r="AY216" i="8"/>
  <c r="AY217" i="8"/>
  <c r="AY218" i="8"/>
  <c r="AY219" i="8"/>
  <c r="AY220" i="8"/>
  <c r="AY221" i="8"/>
  <c r="AY222" i="8"/>
  <c r="AY223" i="8"/>
  <c r="AY224" i="8"/>
  <c r="AY225" i="8"/>
  <c r="AY226" i="8"/>
  <c r="AY227" i="8"/>
  <c r="AY228" i="8"/>
  <c r="AY229" i="8"/>
  <c r="AY230" i="8"/>
  <c r="AY231" i="8"/>
  <c r="AY232" i="8"/>
  <c r="AY233" i="8"/>
  <c r="AY234" i="8"/>
  <c r="AY235" i="8"/>
  <c r="AY236" i="8"/>
  <c r="AY237" i="8"/>
  <c r="AY238" i="8"/>
  <c r="AY239" i="8"/>
  <c r="AY240" i="8"/>
  <c r="AY241" i="8"/>
  <c r="AY242" i="8"/>
  <c r="AY243" i="8"/>
  <c r="AY244" i="8"/>
  <c r="AY245" i="8"/>
  <c r="AY246" i="8"/>
  <c r="AY247" i="8"/>
  <c r="AY248" i="8"/>
  <c r="AY249" i="8"/>
  <c r="AY250" i="8"/>
  <c r="AY251" i="8"/>
  <c r="AY252" i="8"/>
  <c r="AY253" i="8"/>
  <c r="AY254" i="8"/>
  <c r="AY255" i="8"/>
  <c r="AY256" i="8"/>
  <c r="AY257" i="8"/>
  <c r="AY258" i="8"/>
  <c r="AY259" i="8"/>
  <c r="AY260" i="8"/>
  <c r="AY261" i="8"/>
  <c r="AY262" i="8"/>
  <c r="AY263" i="8"/>
  <c r="AY264" i="8"/>
  <c r="AY265" i="8"/>
  <c r="AY266" i="8"/>
  <c r="AY267" i="8"/>
  <c r="AY268" i="8"/>
  <c r="AY269" i="8"/>
  <c r="AY270" i="8"/>
  <c r="AY271" i="8"/>
  <c r="AY272" i="8"/>
  <c r="AY273" i="8"/>
  <c r="AY274" i="8"/>
  <c r="AY275" i="8"/>
  <c r="AY276" i="8"/>
  <c r="AY277" i="8"/>
  <c r="AY278" i="8"/>
  <c r="AY279" i="8"/>
  <c r="AY280" i="8"/>
  <c r="AX18" i="8"/>
  <c r="AX19" i="8"/>
  <c r="AX20" i="8"/>
  <c r="AX21" i="8"/>
  <c r="AX22" i="8"/>
  <c r="AX23" i="8"/>
  <c r="AX24" i="8"/>
  <c r="AX25" i="8"/>
  <c r="AX26" i="8"/>
  <c r="AX27" i="8"/>
  <c r="AX28" i="8"/>
  <c r="AX29" i="8"/>
  <c r="AX30" i="8"/>
  <c r="AX31" i="8"/>
  <c r="AX32" i="8"/>
  <c r="AX33" i="8"/>
  <c r="AX34" i="8"/>
  <c r="AX35" i="8"/>
  <c r="AX36" i="8"/>
  <c r="AX37" i="8"/>
  <c r="AX38" i="8"/>
  <c r="AX39" i="8"/>
  <c r="AX40" i="8"/>
  <c r="AX41" i="8"/>
  <c r="AX42" i="8"/>
  <c r="AX43" i="8"/>
  <c r="AX44" i="8"/>
  <c r="AX45" i="8"/>
  <c r="AX46" i="8"/>
  <c r="AX47" i="8"/>
  <c r="AX48" i="8"/>
  <c r="AX49" i="8"/>
  <c r="AX50" i="8"/>
  <c r="AX51" i="8"/>
  <c r="AX52" i="8"/>
  <c r="AX53" i="8"/>
  <c r="AX54" i="8"/>
  <c r="AX55" i="8"/>
  <c r="AX56" i="8"/>
  <c r="AX57" i="8"/>
  <c r="AX58" i="8"/>
  <c r="AX59" i="8"/>
  <c r="AX60" i="8"/>
  <c r="AX61" i="8"/>
  <c r="AX62" i="8"/>
  <c r="AX63" i="8"/>
  <c r="AX64" i="8"/>
  <c r="AX65" i="8"/>
  <c r="AX66" i="8"/>
  <c r="AX67" i="8"/>
  <c r="AX68" i="8"/>
  <c r="AX69" i="8"/>
  <c r="AX70" i="8"/>
  <c r="AX71" i="8"/>
  <c r="AX72" i="8"/>
  <c r="AX73" i="8"/>
  <c r="AX74" i="8"/>
  <c r="AX75" i="8"/>
  <c r="AX76" i="8"/>
  <c r="AX77" i="8"/>
  <c r="AX78" i="8"/>
  <c r="AX79" i="8"/>
  <c r="AX80" i="8"/>
  <c r="AX81" i="8"/>
  <c r="AX82" i="8"/>
  <c r="AX83" i="8"/>
  <c r="AX84" i="8"/>
  <c r="AX85" i="8"/>
  <c r="AX86" i="8"/>
  <c r="AX87" i="8"/>
  <c r="AX88" i="8"/>
  <c r="AX89" i="8"/>
  <c r="AX90" i="8"/>
  <c r="AX91" i="8"/>
  <c r="AX92" i="8"/>
  <c r="AX93" i="8"/>
  <c r="AX94" i="8"/>
  <c r="AX95" i="8"/>
  <c r="AX96" i="8"/>
  <c r="AX97" i="8"/>
  <c r="AX98" i="8"/>
  <c r="AX99" i="8"/>
  <c r="AX100" i="8"/>
  <c r="AX101" i="8"/>
  <c r="AX102" i="8"/>
  <c r="AX103" i="8"/>
  <c r="AX104" i="8"/>
  <c r="AX105" i="8"/>
  <c r="AX106" i="8"/>
  <c r="AX107" i="8"/>
  <c r="AX108" i="8"/>
  <c r="AX109" i="8"/>
  <c r="AX110" i="8"/>
  <c r="AX111" i="8"/>
  <c r="AX112" i="8"/>
  <c r="AX113" i="8"/>
  <c r="AX114" i="8"/>
  <c r="AX115" i="8"/>
  <c r="AX116" i="8"/>
  <c r="AX117" i="8"/>
  <c r="AX118" i="8"/>
  <c r="AX119" i="8"/>
  <c r="AX120" i="8"/>
  <c r="AX121" i="8"/>
  <c r="AX122" i="8"/>
  <c r="AX123" i="8"/>
  <c r="AX124" i="8"/>
  <c r="AX125" i="8"/>
  <c r="AX126" i="8"/>
  <c r="AX127" i="8"/>
  <c r="AX128" i="8"/>
  <c r="AX129" i="8"/>
  <c r="AX130" i="8"/>
  <c r="AX131" i="8"/>
  <c r="AX132" i="8"/>
  <c r="AX133" i="8"/>
  <c r="AX134" i="8"/>
  <c r="AX135" i="8"/>
  <c r="AX136" i="8"/>
  <c r="AX137" i="8"/>
  <c r="AX138" i="8"/>
  <c r="AX139" i="8"/>
  <c r="AX140" i="8"/>
  <c r="AX141" i="8"/>
  <c r="AX142" i="8"/>
  <c r="AX143" i="8"/>
  <c r="AX144" i="8"/>
  <c r="AX145" i="8"/>
  <c r="AX146" i="8"/>
  <c r="AX147" i="8"/>
  <c r="AX148" i="8"/>
  <c r="AX149" i="8"/>
  <c r="AX150" i="8"/>
  <c r="AX151" i="8"/>
  <c r="AX152" i="8"/>
  <c r="AX153" i="8"/>
  <c r="AX154" i="8"/>
  <c r="AX155" i="8"/>
  <c r="AX156" i="8"/>
  <c r="AX157" i="8"/>
  <c r="AX158" i="8"/>
  <c r="AX159" i="8"/>
  <c r="AX160" i="8"/>
  <c r="AX161" i="8"/>
  <c r="AX162" i="8"/>
  <c r="AX163" i="8"/>
  <c r="AX164" i="8"/>
  <c r="AX165" i="8"/>
  <c r="AX166" i="8"/>
  <c r="AX167" i="8"/>
  <c r="AX168" i="8"/>
  <c r="AX169" i="8"/>
  <c r="AX170" i="8"/>
  <c r="AX171" i="8"/>
  <c r="AX172" i="8"/>
  <c r="AX173" i="8"/>
  <c r="AX174" i="8"/>
  <c r="AX175" i="8"/>
  <c r="AX176" i="8"/>
  <c r="AX177" i="8"/>
  <c r="AX178" i="8"/>
  <c r="AX179" i="8"/>
  <c r="AX180" i="8"/>
  <c r="AX181" i="8"/>
  <c r="AX182" i="8"/>
  <c r="AX183" i="8"/>
  <c r="AX184" i="8"/>
  <c r="AX185" i="8"/>
  <c r="AX186" i="8"/>
  <c r="AX187" i="8"/>
  <c r="AX188" i="8"/>
  <c r="AX189" i="8"/>
  <c r="AX190" i="8"/>
  <c r="AX191" i="8"/>
  <c r="AX192" i="8"/>
  <c r="AX193" i="8"/>
  <c r="AX194" i="8"/>
  <c r="AX195" i="8"/>
  <c r="AX196" i="8"/>
  <c r="AX197" i="8"/>
  <c r="AX198" i="8"/>
  <c r="AX199" i="8"/>
  <c r="AX200" i="8"/>
  <c r="AX201" i="8"/>
  <c r="AX202" i="8"/>
  <c r="AX203" i="8"/>
  <c r="AX204" i="8"/>
  <c r="AX205" i="8"/>
  <c r="AX206" i="8"/>
  <c r="AX207" i="8"/>
  <c r="AX208" i="8"/>
  <c r="AX209" i="8"/>
  <c r="AX210" i="8"/>
  <c r="AX211" i="8"/>
  <c r="AX212" i="8"/>
  <c r="AX213" i="8"/>
  <c r="AX214" i="8"/>
  <c r="AX215" i="8"/>
  <c r="AX216" i="8"/>
  <c r="AX217" i="8"/>
  <c r="AX218" i="8"/>
  <c r="AX219" i="8"/>
  <c r="AX220" i="8"/>
  <c r="AX221" i="8"/>
  <c r="AX222" i="8"/>
  <c r="AX223" i="8"/>
  <c r="AX224" i="8"/>
  <c r="AX225" i="8"/>
  <c r="AX226" i="8"/>
  <c r="AX227" i="8"/>
  <c r="AX228" i="8"/>
  <c r="AX229" i="8"/>
  <c r="AX230" i="8"/>
  <c r="AX231" i="8"/>
  <c r="AX232" i="8"/>
  <c r="AX233" i="8"/>
  <c r="AX234" i="8"/>
  <c r="AX235" i="8"/>
  <c r="AX236" i="8"/>
  <c r="AX237" i="8"/>
  <c r="AX238" i="8"/>
  <c r="AX239" i="8"/>
  <c r="AX240" i="8"/>
  <c r="AX241" i="8"/>
  <c r="AX242" i="8"/>
  <c r="AX243" i="8"/>
  <c r="AX244" i="8"/>
  <c r="AX245" i="8"/>
  <c r="AX246" i="8"/>
  <c r="AX247" i="8"/>
  <c r="AX248" i="8"/>
  <c r="AX249" i="8"/>
  <c r="AX250" i="8"/>
  <c r="AX251" i="8"/>
  <c r="AX252" i="8"/>
  <c r="AX253" i="8"/>
  <c r="AX254" i="8"/>
  <c r="AX255" i="8"/>
  <c r="AX256" i="8"/>
  <c r="AX257" i="8"/>
  <c r="AX258" i="8"/>
  <c r="AX259" i="8"/>
  <c r="AX260" i="8"/>
  <c r="AX261" i="8"/>
  <c r="AX262" i="8"/>
  <c r="AX263" i="8"/>
  <c r="AX264" i="8"/>
  <c r="AX265" i="8"/>
  <c r="AX266" i="8"/>
  <c r="AX267" i="8"/>
  <c r="AX268" i="8"/>
  <c r="AX269" i="8"/>
  <c r="AX270" i="8"/>
  <c r="AX271" i="8"/>
  <c r="AX272" i="8"/>
  <c r="AX273" i="8"/>
  <c r="AX274" i="8"/>
  <c r="AX275" i="8"/>
  <c r="AX276" i="8"/>
  <c r="AX277" i="8"/>
  <c r="AX278" i="8"/>
  <c r="AX279" i="8"/>
  <c r="AX280" i="8"/>
  <c r="AW18" i="8"/>
  <c r="AW19" i="8"/>
  <c r="AW20" i="8"/>
  <c r="AW21" i="8"/>
  <c r="AW22" i="8"/>
  <c r="AW23" i="8"/>
  <c r="AW24" i="8"/>
  <c r="AW25" i="8"/>
  <c r="AW26" i="8"/>
  <c r="AW27" i="8"/>
  <c r="AW28" i="8"/>
  <c r="AW29" i="8"/>
  <c r="AW30" i="8"/>
  <c r="AW31" i="8"/>
  <c r="AW32" i="8"/>
  <c r="AW33" i="8"/>
  <c r="AW34" i="8"/>
  <c r="AW35" i="8"/>
  <c r="AW36" i="8"/>
  <c r="AW37" i="8"/>
  <c r="AW38" i="8"/>
  <c r="AW39" i="8"/>
  <c r="AW40" i="8"/>
  <c r="AW41" i="8"/>
  <c r="AW42" i="8"/>
  <c r="AW43" i="8"/>
  <c r="AW44" i="8"/>
  <c r="AW45" i="8"/>
  <c r="AW46" i="8"/>
  <c r="AW47" i="8"/>
  <c r="AW48" i="8"/>
  <c r="AW49" i="8"/>
  <c r="AW50" i="8"/>
  <c r="AW51" i="8"/>
  <c r="AW52" i="8"/>
  <c r="AW53" i="8"/>
  <c r="AW54" i="8"/>
  <c r="AW55" i="8"/>
  <c r="AW56" i="8"/>
  <c r="AW57" i="8"/>
  <c r="AW58" i="8"/>
  <c r="AW59" i="8"/>
  <c r="AW60" i="8"/>
  <c r="AW61" i="8"/>
  <c r="AW62" i="8"/>
  <c r="AW63" i="8"/>
  <c r="AW64" i="8"/>
  <c r="AW65" i="8"/>
  <c r="AW66" i="8"/>
  <c r="AW67" i="8"/>
  <c r="AW68" i="8"/>
  <c r="AW69" i="8"/>
  <c r="AW70" i="8"/>
  <c r="AW71" i="8"/>
  <c r="AW72" i="8"/>
  <c r="AW73" i="8"/>
  <c r="AW74" i="8"/>
  <c r="AW75" i="8"/>
  <c r="AW76" i="8"/>
  <c r="AW77" i="8"/>
  <c r="AW78" i="8"/>
  <c r="AW79" i="8"/>
  <c r="AW80" i="8"/>
  <c r="AW81" i="8"/>
  <c r="AW82" i="8"/>
  <c r="AW83" i="8"/>
  <c r="AW84" i="8"/>
  <c r="AW85" i="8"/>
  <c r="AW86" i="8"/>
  <c r="AW87" i="8"/>
  <c r="AW88" i="8"/>
  <c r="AW89" i="8"/>
  <c r="AW90" i="8"/>
  <c r="AW91" i="8"/>
  <c r="AW92" i="8"/>
  <c r="AW93" i="8"/>
  <c r="AW94" i="8"/>
  <c r="AW95" i="8"/>
  <c r="AW96" i="8"/>
  <c r="AW97" i="8"/>
  <c r="AW98" i="8"/>
  <c r="AW99" i="8"/>
  <c r="AW100" i="8"/>
  <c r="AW101" i="8"/>
  <c r="AW102" i="8"/>
  <c r="AW103" i="8"/>
  <c r="AW104" i="8"/>
  <c r="AW105" i="8"/>
  <c r="AW106" i="8"/>
  <c r="AW107" i="8"/>
  <c r="AW108" i="8"/>
  <c r="AW109" i="8"/>
  <c r="AW110" i="8"/>
  <c r="AW111" i="8"/>
  <c r="AW112" i="8"/>
  <c r="AW113" i="8"/>
  <c r="AW114" i="8"/>
  <c r="AW115" i="8"/>
  <c r="AW116" i="8"/>
  <c r="AW117" i="8"/>
  <c r="AW118" i="8"/>
  <c r="AW119" i="8"/>
  <c r="AW120" i="8"/>
  <c r="AW121" i="8"/>
  <c r="AW122" i="8"/>
  <c r="AW123" i="8"/>
  <c r="AW124" i="8"/>
  <c r="AW125" i="8"/>
  <c r="AW126" i="8"/>
  <c r="AW127" i="8"/>
  <c r="AW128" i="8"/>
  <c r="AW129" i="8"/>
  <c r="AW130" i="8"/>
  <c r="AW131" i="8"/>
  <c r="AW132" i="8"/>
  <c r="AW133" i="8"/>
  <c r="AW134" i="8"/>
  <c r="AW135" i="8"/>
  <c r="AW136" i="8"/>
  <c r="AW137" i="8"/>
  <c r="AW138" i="8"/>
  <c r="AW139" i="8"/>
  <c r="AW140" i="8"/>
  <c r="AW141" i="8"/>
  <c r="AW142" i="8"/>
  <c r="AW143" i="8"/>
  <c r="AW144" i="8"/>
  <c r="AW145" i="8"/>
  <c r="AW146" i="8"/>
  <c r="AW147" i="8"/>
  <c r="AW148" i="8"/>
  <c r="AW149" i="8"/>
  <c r="AW150" i="8"/>
  <c r="AW151" i="8"/>
  <c r="AW152" i="8"/>
  <c r="AW153" i="8"/>
  <c r="AW154" i="8"/>
  <c r="AW155" i="8"/>
  <c r="AW156" i="8"/>
  <c r="AW157" i="8"/>
  <c r="AW158" i="8"/>
  <c r="AW159" i="8"/>
  <c r="AW160" i="8"/>
  <c r="AW161" i="8"/>
  <c r="AW162" i="8"/>
  <c r="AW163" i="8"/>
  <c r="AW164" i="8"/>
  <c r="AW165" i="8"/>
  <c r="AW166" i="8"/>
  <c r="AW167" i="8"/>
  <c r="AW168" i="8"/>
  <c r="AW169" i="8"/>
  <c r="AW170" i="8"/>
  <c r="AW171" i="8"/>
  <c r="AW172" i="8"/>
  <c r="AW173" i="8"/>
  <c r="AW174" i="8"/>
  <c r="AW175" i="8"/>
  <c r="AW176" i="8"/>
  <c r="AW177" i="8"/>
  <c r="AW178" i="8"/>
  <c r="AW179" i="8"/>
  <c r="AW180" i="8"/>
  <c r="AW181" i="8"/>
  <c r="AW182" i="8"/>
  <c r="AW183" i="8"/>
  <c r="AW184" i="8"/>
  <c r="AW185" i="8"/>
  <c r="AW186" i="8"/>
  <c r="AW187" i="8"/>
  <c r="AW188" i="8"/>
  <c r="AW189" i="8"/>
  <c r="AW190" i="8"/>
  <c r="AW191" i="8"/>
  <c r="AW192" i="8"/>
  <c r="AW193" i="8"/>
  <c r="AW194" i="8"/>
  <c r="AW195" i="8"/>
  <c r="AW196" i="8"/>
  <c r="AW197" i="8"/>
  <c r="AW198" i="8"/>
  <c r="AW199" i="8"/>
  <c r="AW200" i="8"/>
  <c r="AW201" i="8"/>
  <c r="AW202" i="8"/>
  <c r="AW203" i="8"/>
  <c r="AW204" i="8"/>
  <c r="AW205" i="8"/>
  <c r="AW206" i="8"/>
  <c r="AW207" i="8"/>
  <c r="AW208" i="8"/>
  <c r="AW209" i="8"/>
  <c r="AW210" i="8"/>
  <c r="AW211" i="8"/>
  <c r="AW212" i="8"/>
  <c r="AW213" i="8"/>
  <c r="AW214" i="8"/>
  <c r="AW215" i="8"/>
  <c r="AW216" i="8"/>
  <c r="AW217" i="8"/>
  <c r="AW218" i="8"/>
  <c r="AW219" i="8"/>
  <c r="AW220" i="8"/>
  <c r="AW221" i="8"/>
  <c r="AW222" i="8"/>
  <c r="AW223" i="8"/>
  <c r="AW224" i="8"/>
  <c r="AW225" i="8"/>
  <c r="AW226" i="8"/>
  <c r="AW227" i="8"/>
  <c r="AW228" i="8"/>
  <c r="AW229" i="8"/>
  <c r="AW230" i="8"/>
  <c r="AW231" i="8"/>
  <c r="AW232" i="8"/>
  <c r="AW233" i="8"/>
  <c r="AW234" i="8"/>
  <c r="AW235" i="8"/>
  <c r="AW236" i="8"/>
  <c r="AW237" i="8"/>
  <c r="AW238" i="8"/>
  <c r="AW239" i="8"/>
  <c r="AW240" i="8"/>
  <c r="AW241" i="8"/>
  <c r="AW242" i="8"/>
  <c r="AW243" i="8"/>
  <c r="AW244" i="8"/>
  <c r="AW245" i="8"/>
  <c r="AW246" i="8"/>
  <c r="AW247" i="8"/>
  <c r="AW248" i="8"/>
  <c r="AW249" i="8"/>
  <c r="AW250" i="8"/>
  <c r="AW251" i="8"/>
  <c r="AW252" i="8"/>
  <c r="AW253" i="8"/>
  <c r="AW254" i="8"/>
  <c r="AW255" i="8"/>
  <c r="AW256" i="8"/>
  <c r="AW257" i="8"/>
  <c r="AW258" i="8"/>
  <c r="AW259" i="8"/>
  <c r="AW260" i="8"/>
  <c r="AW261" i="8"/>
  <c r="AW262" i="8"/>
  <c r="AW263" i="8"/>
  <c r="AW264" i="8"/>
  <c r="AW265" i="8"/>
  <c r="AW266" i="8"/>
  <c r="AW267" i="8"/>
  <c r="AW268" i="8"/>
  <c r="AW269" i="8"/>
  <c r="AW270" i="8"/>
  <c r="AW271" i="8"/>
  <c r="AW272" i="8"/>
  <c r="AW273" i="8"/>
  <c r="AW274" i="8"/>
  <c r="AW275" i="8"/>
  <c r="AW276" i="8"/>
  <c r="AW277" i="8"/>
  <c r="AW278" i="8"/>
  <c r="AW279" i="8"/>
  <c r="AW280" i="8"/>
  <c r="AV18" i="8"/>
  <c r="AV19" i="8"/>
  <c r="AV20" i="8"/>
  <c r="AV21" i="8"/>
  <c r="AV22" i="8"/>
  <c r="AV23" i="8"/>
  <c r="AV24" i="8"/>
  <c r="AV25" i="8"/>
  <c r="AV26" i="8"/>
  <c r="AV27" i="8"/>
  <c r="AV28" i="8"/>
  <c r="AV29" i="8"/>
  <c r="AV30" i="8"/>
  <c r="AV31" i="8"/>
  <c r="AV32" i="8"/>
  <c r="AV33" i="8"/>
  <c r="AV34" i="8"/>
  <c r="AV35" i="8"/>
  <c r="AV36" i="8"/>
  <c r="AV37" i="8"/>
  <c r="AV38" i="8"/>
  <c r="AV39" i="8"/>
  <c r="AV40" i="8"/>
  <c r="AV41" i="8"/>
  <c r="AV42" i="8"/>
  <c r="AV43" i="8"/>
  <c r="AV44" i="8"/>
  <c r="AV45" i="8"/>
  <c r="AV46" i="8"/>
  <c r="AV47" i="8"/>
  <c r="AV48" i="8"/>
  <c r="AV49" i="8"/>
  <c r="AV50" i="8"/>
  <c r="AV51" i="8"/>
  <c r="AV52" i="8"/>
  <c r="AV53" i="8"/>
  <c r="AV54" i="8"/>
  <c r="AV55" i="8"/>
  <c r="AV56" i="8"/>
  <c r="AV57" i="8"/>
  <c r="AV58" i="8"/>
  <c r="AV59" i="8"/>
  <c r="AV60" i="8"/>
  <c r="AV61" i="8"/>
  <c r="AV62" i="8"/>
  <c r="AV63" i="8"/>
  <c r="AV64" i="8"/>
  <c r="AV65" i="8"/>
  <c r="AV66" i="8"/>
  <c r="AV67" i="8"/>
  <c r="AV68" i="8"/>
  <c r="AV69" i="8"/>
  <c r="AV70" i="8"/>
  <c r="AV71" i="8"/>
  <c r="AV72" i="8"/>
  <c r="AV73" i="8"/>
  <c r="AV74" i="8"/>
  <c r="AV75" i="8"/>
  <c r="AV76" i="8"/>
  <c r="AV77" i="8"/>
  <c r="AV78" i="8"/>
  <c r="AV79" i="8"/>
  <c r="AV80" i="8"/>
  <c r="AV81" i="8"/>
  <c r="AV82" i="8"/>
  <c r="AV83" i="8"/>
  <c r="AV84" i="8"/>
  <c r="AV85" i="8"/>
  <c r="AV86" i="8"/>
  <c r="AV87" i="8"/>
  <c r="AV88" i="8"/>
  <c r="AV89" i="8"/>
  <c r="AV90" i="8"/>
  <c r="AV91" i="8"/>
  <c r="AV92" i="8"/>
  <c r="AV93" i="8"/>
  <c r="AV94" i="8"/>
  <c r="AV95" i="8"/>
  <c r="AV96" i="8"/>
  <c r="AV97" i="8"/>
  <c r="AV98" i="8"/>
  <c r="AV99" i="8"/>
  <c r="AV100" i="8"/>
  <c r="AV101" i="8"/>
  <c r="AV102" i="8"/>
  <c r="AV103" i="8"/>
  <c r="AV104" i="8"/>
  <c r="AV105" i="8"/>
  <c r="AV106" i="8"/>
  <c r="AV107" i="8"/>
  <c r="AV108" i="8"/>
  <c r="AV109" i="8"/>
  <c r="AV110" i="8"/>
  <c r="AV111" i="8"/>
  <c r="AV112" i="8"/>
  <c r="AV113" i="8"/>
  <c r="AV114" i="8"/>
  <c r="AV115" i="8"/>
  <c r="AV116" i="8"/>
  <c r="AV117" i="8"/>
  <c r="AV118" i="8"/>
  <c r="AV119" i="8"/>
  <c r="AV120" i="8"/>
  <c r="AV121" i="8"/>
  <c r="AV122" i="8"/>
  <c r="AV123" i="8"/>
  <c r="AV124" i="8"/>
  <c r="AV125" i="8"/>
  <c r="AV126" i="8"/>
  <c r="AV127" i="8"/>
  <c r="AV128" i="8"/>
  <c r="AV129" i="8"/>
  <c r="AV130" i="8"/>
  <c r="AV131" i="8"/>
  <c r="AV132" i="8"/>
  <c r="AV133" i="8"/>
  <c r="AV134" i="8"/>
  <c r="AV135" i="8"/>
  <c r="AV136" i="8"/>
  <c r="AV137" i="8"/>
  <c r="AV138" i="8"/>
  <c r="AV139" i="8"/>
  <c r="AV140" i="8"/>
  <c r="AV141" i="8"/>
  <c r="AV142" i="8"/>
  <c r="AV143" i="8"/>
  <c r="AV144" i="8"/>
  <c r="AV145" i="8"/>
  <c r="AV146" i="8"/>
  <c r="AV147" i="8"/>
  <c r="AV148" i="8"/>
  <c r="AV149" i="8"/>
  <c r="AV150" i="8"/>
  <c r="AV151" i="8"/>
  <c r="AV152" i="8"/>
  <c r="AV153" i="8"/>
  <c r="AV154" i="8"/>
  <c r="AV155" i="8"/>
  <c r="AV156" i="8"/>
  <c r="AV157" i="8"/>
  <c r="AV158" i="8"/>
  <c r="AV159" i="8"/>
  <c r="AV160" i="8"/>
  <c r="AV161" i="8"/>
  <c r="AV162" i="8"/>
  <c r="AV163" i="8"/>
  <c r="AV164" i="8"/>
  <c r="AV165" i="8"/>
  <c r="AV166" i="8"/>
  <c r="AV167" i="8"/>
  <c r="AV168" i="8"/>
  <c r="AV169" i="8"/>
  <c r="AV170" i="8"/>
  <c r="AV171" i="8"/>
  <c r="AV172" i="8"/>
  <c r="AV173" i="8"/>
  <c r="AV174" i="8"/>
  <c r="AV175" i="8"/>
  <c r="AV176" i="8"/>
  <c r="AV177" i="8"/>
  <c r="AV178" i="8"/>
  <c r="AV179" i="8"/>
  <c r="AV180" i="8"/>
  <c r="AV181" i="8"/>
  <c r="AV182" i="8"/>
  <c r="AV183" i="8"/>
  <c r="AV184" i="8"/>
  <c r="AV185" i="8"/>
  <c r="AV186" i="8"/>
  <c r="AV187" i="8"/>
  <c r="AV188" i="8"/>
  <c r="AV189" i="8"/>
  <c r="AV190" i="8"/>
  <c r="AV191" i="8"/>
  <c r="AV192" i="8"/>
  <c r="AV193" i="8"/>
  <c r="AV194" i="8"/>
  <c r="AV195" i="8"/>
  <c r="AV196" i="8"/>
  <c r="AV197" i="8"/>
  <c r="AV198" i="8"/>
  <c r="AV199" i="8"/>
  <c r="AV200" i="8"/>
  <c r="AV201" i="8"/>
  <c r="AV202" i="8"/>
  <c r="AV203" i="8"/>
  <c r="AV204" i="8"/>
  <c r="AV205" i="8"/>
  <c r="AV206" i="8"/>
  <c r="AV207" i="8"/>
  <c r="AV208" i="8"/>
  <c r="AV209" i="8"/>
  <c r="AV210" i="8"/>
  <c r="AV211" i="8"/>
  <c r="AV212" i="8"/>
  <c r="AV213" i="8"/>
  <c r="AV214" i="8"/>
  <c r="AV215" i="8"/>
  <c r="AV216" i="8"/>
  <c r="AV217" i="8"/>
  <c r="AV218" i="8"/>
  <c r="AV219" i="8"/>
  <c r="AV220" i="8"/>
  <c r="AV221" i="8"/>
  <c r="AV222" i="8"/>
  <c r="AV223" i="8"/>
  <c r="AV224" i="8"/>
  <c r="AV225" i="8"/>
  <c r="AV226" i="8"/>
  <c r="AV227" i="8"/>
  <c r="AV228" i="8"/>
  <c r="AV229" i="8"/>
  <c r="AV230" i="8"/>
  <c r="AV231" i="8"/>
  <c r="AV232" i="8"/>
  <c r="AV233" i="8"/>
  <c r="AV234" i="8"/>
  <c r="AV235" i="8"/>
  <c r="AV236" i="8"/>
  <c r="AV237" i="8"/>
  <c r="AV238" i="8"/>
  <c r="AV239" i="8"/>
  <c r="AV240" i="8"/>
  <c r="AV241" i="8"/>
  <c r="AV242" i="8"/>
  <c r="AV243" i="8"/>
  <c r="AV244" i="8"/>
  <c r="AV245" i="8"/>
  <c r="AV246" i="8"/>
  <c r="AV247" i="8"/>
  <c r="AV248" i="8"/>
  <c r="AV249" i="8"/>
  <c r="AV250" i="8"/>
  <c r="AV251" i="8"/>
  <c r="AV252" i="8"/>
  <c r="AV253" i="8"/>
  <c r="AV254" i="8"/>
  <c r="AV255" i="8"/>
  <c r="AV256" i="8"/>
  <c r="AV257" i="8"/>
  <c r="AV258" i="8"/>
  <c r="AV259" i="8"/>
  <c r="AV260" i="8"/>
  <c r="AV261" i="8"/>
  <c r="AV262" i="8"/>
  <c r="AV263" i="8"/>
  <c r="AV264" i="8"/>
  <c r="AV265" i="8"/>
  <c r="AV266" i="8"/>
  <c r="AV267" i="8"/>
  <c r="AV268" i="8"/>
  <c r="AV269" i="8"/>
  <c r="AV270" i="8"/>
  <c r="AV271" i="8"/>
  <c r="AV272" i="8"/>
  <c r="AV273" i="8"/>
  <c r="AV274" i="8"/>
  <c r="AV275" i="8"/>
  <c r="AV276" i="8"/>
  <c r="AV277" i="8"/>
  <c r="AV278" i="8"/>
  <c r="AV279" i="8"/>
  <c r="AV280" i="8"/>
  <c r="AU18" i="8"/>
  <c r="AU19" i="8"/>
  <c r="AU20" i="8"/>
  <c r="AU21" i="8"/>
  <c r="AU22" i="8"/>
  <c r="AU23" i="8"/>
  <c r="AU24" i="8"/>
  <c r="AU25" i="8"/>
  <c r="AU26" i="8"/>
  <c r="AU27" i="8"/>
  <c r="AU28" i="8"/>
  <c r="AU29" i="8"/>
  <c r="AU30" i="8"/>
  <c r="AU31" i="8"/>
  <c r="AU32" i="8"/>
  <c r="AU33" i="8"/>
  <c r="AU34" i="8"/>
  <c r="AU35" i="8"/>
  <c r="AU36" i="8"/>
  <c r="AU37" i="8"/>
  <c r="AU38" i="8"/>
  <c r="AU39" i="8"/>
  <c r="AU40" i="8"/>
  <c r="AU41" i="8"/>
  <c r="AU42" i="8"/>
  <c r="AU43" i="8"/>
  <c r="AU44" i="8"/>
  <c r="AU45" i="8"/>
  <c r="AU46" i="8"/>
  <c r="AU47" i="8"/>
  <c r="AU48" i="8"/>
  <c r="AU49" i="8"/>
  <c r="AU50" i="8"/>
  <c r="AU51" i="8"/>
  <c r="AU52" i="8"/>
  <c r="AU53" i="8"/>
  <c r="AU54" i="8"/>
  <c r="AU55" i="8"/>
  <c r="AU56" i="8"/>
  <c r="AU57" i="8"/>
  <c r="AU58" i="8"/>
  <c r="AU59" i="8"/>
  <c r="AU60" i="8"/>
  <c r="AU61" i="8"/>
  <c r="AU62" i="8"/>
  <c r="AU63" i="8"/>
  <c r="AU64" i="8"/>
  <c r="AU65" i="8"/>
  <c r="AU66" i="8"/>
  <c r="AU67" i="8"/>
  <c r="AU68" i="8"/>
  <c r="AU69" i="8"/>
  <c r="AU70" i="8"/>
  <c r="AU71" i="8"/>
  <c r="AU72" i="8"/>
  <c r="AU73" i="8"/>
  <c r="AU74" i="8"/>
  <c r="AU75" i="8"/>
  <c r="AU76" i="8"/>
  <c r="AU77" i="8"/>
  <c r="AU78" i="8"/>
  <c r="AU79" i="8"/>
  <c r="AU80" i="8"/>
  <c r="AU81" i="8"/>
  <c r="AU82" i="8"/>
  <c r="AU83" i="8"/>
  <c r="AU84" i="8"/>
  <c r="AU85" i="8"/>
  <c r="AU86" i="8"/>
  <c r="AU87" i="8"/>
  <c r="AU88" i="8"/>
  <c r="AU89" i="8"/>
  <c r="AU90" i="8"/>
  <c r="AU91" i="8"/>
  <c r="AU92" i="8"/>
  <c r="AU93" i="8"/>
  <c r="AU94" i="8"/>
  <c r="AU95" i="8"/>
  <c r="AU96" i="8"/>
  <c r="AU97" i="8"/>
  <c r="AU98" i="8"/>
  <c r="AU99" i="8"/>
  <c r="AU100" i="8"/>
  <c r="AU101" i="8"/>
  <c r="AU102" i="8"/>
  <c r="AU103" i="8"/>
  <c r="AU104" i="8"/>
  <c r="AU105" i="8"/>
  <c r="AU106" i="8"/>
  <c r="AU107" i="8"/>
  <c r="AU108" i="8"/>
  <c r="AU109" i="8"/>
  <c r="AU110" i="8"/>
  <c r="AU111" i="8"/>
  <c r="AU112" i="8"/>
  <c r="AU113" i="8"/>
  <c r="AU114" i="8"/>
  <c r="AU115" i="8"/>
  <c r="AU116" i="8"/>
  <c r="AU117" i="8"/>
  <c r="AU118" i="8"/>
  <c r="AU119" i="8"/>
  <c r="AU120" i="8"/>
  <c r="AU121" i="8"/>
  <c r="AU122" i="8"/>
  <c r="AU123" i="8"/>
  <c r="AU124" i="8"/>
  <c r="AU125" i="8"/>
  <c r="AU126" i="8"/>
  <c r="AU127" i="8"/>
  <c r="AU128" i="8"/>
  <c r="AU129" i="8"/>
  <c r="AU130" i="8"/>
  <c r="AU131" i="8"/>
  <c r="AU132" i="8"/>
  <c r="AU133" i="8"/>
  <c r="AU134" i="8"/>
  <c r="AU135" i="8"/>
  <c r="AU136" i="8"/>
  <c r="AU137" i="8"/>
  <c r="AU138" i="8"/>
  <c r="AU139" i="8"/>
  <c r="AU140" i="8"/>
  <c r="AU141" i="8"/>
  <c r="AU142" i="8"/>
  <c r="AU143" i="8"/>
  <c r="AU144" i="8"/>
  <c r="AU145" i="8"/>
  <c r="AU146" i="8"/>
  <c r="AU147" i="8"/>
  <c r="AU148" i="8"/>
  <c r="AU149" i="8"/>
  <c r="AU150" i="8"/>
  <c r="AU151" i="8"/>
  <c r="AU152" i="8"/>
  <c r="AU153" i="8"/>
  <c r="AU154" i="8"/>
  <c r="AU155" i="8"/>
  <c r="AU156" i="8"/>
  <c r="AU157" i="8"/>
  <c r="AU158" i="8"/>
  <c r="AU159" i="8"/>
  <c r="AU160" i="8"/>
  <c r="AU161" i="8"/>
  <c r="AU162" i="8"/>
  <c r="AU163" i="8"/>
  <c r="AU164" i="8"/>
  <c r="AU165" i="8"/>
  <c r="AU166" i="8"/>
  <c r="AU167" i="8"/>
  <c r="AU168" i="8"/>
  <c r="AU169" i="8"/>
  <c r="AU170" i="8"/>
  <c r="AU171" i="8"/>
  <c r="AU172" i="8"/>
  <c r="AU173" i="8"/>
  <c r="AU174" i="8"/>
  <c r="AU175" i="8"/>
  <c r="AU176" i="8"/>
  <c r="AU177" i="8"/>
  <c r="AU178" i="8"/>
  <c r="AU179" i="8"/>
  <c r="AU180" i="8"/>
  <c r="AU181" i="8"/>
  <c r="AU182" i="8"/>
  <c r="AU183" i="8"/>
  <c r="AU184" i="8"/>
  <c r="AU185" i="8"/>
  <c r="AU186" i="8"/>
  <c r="AU187" i="8"/>
  <c r="AU188" i="8"/>
  <c r="AU189" i="8"/>
  <c r="AU190" i="8"/>
  <c r="AU191" i="8"/>
  <c r="AU192" i="8"/>
  <c r="AU193" i="8"/>
  <c r="AU194" i="8"/>
  <c r="AU195" i="8"/>
  <c r="AU196" i="8"/>
  <c r="AU197" i="8"/>
  <c r="AU198" i="8"/>
  <c r="AU199" i="8"/>
  <c r="AU200" i="8"/>
  <c r="AU201" i="8"/>
  <c r="AU202" i="8"/>
  <c r="AU203" i="8"/>
  <c r="AU204" i="8"/>
  <c r="AU205" i="8"/>
  <c r="AU206" i="8"/>
  <c r="AU207" i="8"/>
  <c r="AU208" i="8"/>
  <c r="AU209" i="8"/>
  <c r="AU210" i="8"/>
  <c r="AU211" i="8"/>
  <c r="AU212" i="8"/>
  <c r="AU213" i="8"/>
  <c r="AU214" i="8"/>
  <c r="AU215" i="8"/>
  <c r="AU216" i="8"/>
  <c r="AU217" i="8"/>
  <c r="AU218" i="8"/>
  <c r="AU219" i="8"/>
  <c r="AU220" i="8"/>
  <c r="AU221" i="8"/>
  <c r="AU222" i="8"/>
  <c r="AU223" i="8"/>
  <c r="AU224" i="8"/>
  <c r="AU225" i="8"/>
  <c r="AU226" i="8"/>
  <c r="AU227" i="8"/>
  <c r="AU228" i="8"/>
  <c r="AU229" i="8"/>
  <c r="AU230" i="8"/>
  <c r="AU231" i="8"/>
  <c r="AU232" i="8"/>
  <c r="AU233" i="8"/>
  <c r="AU234" i="8"/>
  <c r="AU235" i="8"/>
  <c r="AU236" i="8"/>
  <c r="AU237" i="8"/>
  <c r="AU238" i="8"/>
  <c r="AU239" i="8"/>
  <c r="AU240" i="8"/>
  <c r="AU241" i="8"/>
  <c r="AU242" i="8"/>
  <c r="AU243" i="8"/>
  <c r="AU244" i="8"/>
  <c r="AU245" i="8"/>
  <c r="AU246" i="8"/>
  <c r="AU247" i="8"/>
  <c r="AU248" i="8"/>
  <c r="AU249" i="8"/>
  <c r="AU250" i="8"/>
  <c r="AU251" i="8"/>
  <c r="AU252" i="8"/>
  <c r="AU253" i="8"/>
  <c r="AU254" i="8"/>
  <c r="AU255" i="8"/>
  <c r="AU256" i="8"/>
  <c r="AU257" i="8"/>
  <c r="AU258" i="8"/>
  <c r="AU259" i="8"/>
  <c r="AU260" i="8"/>
  <c r="AU261" i="8"/>
  <c r="AU262" i="8"/>
  <c r="AU263" i="8"/>
  <c r="AU264" i="8"/>
  <c r="AU265" i="8"/>
  <c r="AU266" i="8"/>
  <c r="AU267" i="8"/>
  <c r="AU268" i="8"/>
  <c r="AU269" i="8"/>
  <c r="AU270" i="8"/>
  <c r="AU271" i="8"/>
  <c r="AU272" i="8"/>
  <c r="AU273" i="8"/>
  <c r="AU274" i="8"/>
  <c r="AU275" i="8"/>
  <c r="AU276" i="8"/>
  <c r="AU277" i="8"/>
  <c r="AU278" i="8"/>
  <c r="AU279" i="8"/>
  <c r="AU280" i="8"/>
  <c r="AT18" i="8"/>
  <c r="AT19" i="8"/>
  <c r="AT20" i="8"/>
  <c r="AT21" i="8"/>
  <c r="AT22" i="8"/>
  <c r="AT23" i="8"/>
  <c r="AT24" i="8"/>
  <c r="AT25" i="8"/>
  <c r="AT26" i="8"/>
  <c r="AT27" i="8"/>
  <c r="AT28" i="8"/>
  <c r="AT29" i="8"/>
  <c r="AT30" i="8"/>
  <c r="AT31" i="8"/>
  <c r="AT32" i="8"/>
  <c r="AT33" i="8"/>
  <c r="AT34" i="8"/>
  <c r="AT35" i="8"/>
  <c r="AT36" i="8"/>
  <c r="AT37" i="8"/>
  <c r="AT38" i="8"/>
  <c r="AT39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88" i="8"/>
  <c r="AT89" i="8"/>
  <c r="AT90" i="8"/>
  <c r="AT91" i="8"/>
  <c r="AT92" i="8"/>
  <c r="AT93" i="8"/>
  <c r="AT94" i="8"/>
  <c r="AT95" i="8"/>
  <c r="AT96" i="8"/>
  <c r="AT97" i="8"/>
  <c r="AT98" i="8"/>
  <c r="AT99" i="8"/>
  <c r="AT100" i="8"/>
  <c r="AT101" i="8"/>
  <c r="AT102" i="8"/>
  <c r="AT103" i="8"/>
  <c r="AT104" i="8"/>
  <c r="AT105" i="8"/>
  <c r="AT106" i="8"/>
  <c r="AT107" i="8"/>
  <c r="AT108" i="8"/>
  <c r="AT109" i="8"/>
  <c r="AT110" i="8"/>
  <c r="AT111" i="8"/>
  <c r="AT112" i="8"/>
  <c r="AT113" i="8"/>
  <c r="AT114" i="8"/>
  <c r="AT115" i="8"/>
  <c r="AT116" i="8"/>
  <c r="AT117" i="8"/>
  <c r="AT118" i="8"/>
  <c r="AT119" i="8"/>
  <c r="AT120" i="8"/>
  <c r="AT121" i="8"/>
  <c r="AT122" i="8"/>
  <c r="AT123" i="8"/>
  <c r="AT124" i="8"/>
  <c r="AT125" i="8"/>
  <c r="AT126" i="8"/>
  <c r="AT127" i="8"/>
  <c r="AT128" i="8"/>
  <c r="AT129" i="8"/>
  <c r="AT130" i="8"/>
  <c r="AT131" i="8"/>
  <c r="AT132" i="8"/>
  <c r="AT133" i="8"/>
  <c r="AT134" i="8"/>
  <c r="AT135" i="8"/>
  <c r="AT136" i="8"/>
  <c r="AT137" i="8"/>
  <c r="AT138" i="8"/>
  <c r="AT139" i="8"/>
  <c r="AT140" i="8"/>
  <c r="AT141" i="8"/>
  <c r="AT142" i="8"/>
  <c r="AT143" i="8"/>
  <c r="AT144" i="8"/>
  <c r="AT145" i="8"/>
  <c r="AT146" i="8"/>
  <c r="AT147" i="8"/>
  <c r="AT148" i="8"/>
  <c r="AT149" i="8"/>
  <c r="AT150" i="8"/>
  <c r="AT151" i="8"/>
  <c r="AT152" i="8"/>
  <c r="AT153" i="8"/>
  <c r="AT154" i="8"/>
  <c r="AT155" i="8"/>
  <c r="AT156" i="8"/>
  <c r="AT157" i="8"/>
  <c r="AT158" i="8"/>
  <c r="AT159" i="8"/>
  <c r="AT160" i="8"/>
  <c r="AT161" i="8"/>
  <c r="AT162" i="8"/>
  <c r="AT163" i="8"/>
  <c r="AT164" i="8"/>
  <c r="AT165" i="8"/>
  <c r="AT166" i="8"/>
  <c r="AT167" i="8"/>
  <c r="AT168" i="8"/>
  <c r="AT169" i="8"/>
  <c r="AT170" i="8"/>
  <c r="AT171" i="8"/>
  <c r="AT172" i="8"/>
  <c r="AT173" i="8"/>
  <c r="AT174" i="8"/>
  <c r="AT175" i="8"/>
  <c r="AT176" i="8"/>
  <c r="AT177" i="8"/>
  <c r="AT178" i="8"/>
  <c r="AT179" i="8"/>
  <c r="AT180" i="8"/>
  <c r="AT181" i="8"/>
  <c r="AT182" i="8"/>
  <c r="AT183" i="8"/>
  <c r="AT184" i="8"/>
  <c r="AT185" i="8"/>
  <c r="AT186" i="8"/>
  <c r="AT187" i="8"/>
  <c r="AT188" i="8"/>
  <c r="AT189" i="8"/>
  <c r="AT190" i="8"/>
  <c r="AT191" i="8"/>
  <c r="AT192" i="8"/>
  <c r="AT193" i="8"/>
  <c r="AT194" i="8"/>
  <c r="AT195" i="8"/>
  <c r="AT196" i="8"/>
  <c r="AT197" i="8"/>
  <c r="AT198" i="8"/>
  <c r="AT199" i="8"/>
  <c r="AT200" i="8"/>
  <c r="AT201" i="8"/>
  <c r="AT202" i="8"/>
  <c r="AT203" i="8"/>
  <c r="AT204" i="8"/>
  <c r="AT205" i="8"/>
  <c r="AT206" i="8"/>
  <c r="AT207" i="8"/>
  <c r="AT208" i="8"/>
  <c r="AT209" i="8"/>
  <c r="AT210" i="8"/>
  <c r="AT211" i="8"/>
  <c r="AT212" i="8"/>
  <c r="AT213" i="8"/>
  <c r="AT214" i="8"/>
  <c r="AT215" i="8"/>
  <c r="AT216" i="8"/>
  <c r="AT217" i="8"/>
  <c r="AT218" i="8"/>
  <c r="AT219" i="8"/>
  <c r="AT220" i="8"/>
  <c r="AT221" i="8"/>
  <c r="AT222" i="8"/>
  <c r="AT223" i="8"/>
  <c r="AT224" i="8"/>
  <c r="AT225" i="8"/>
  <c r="AT226" i="8"/>
  <c r="AT227" i="8"/>
  <c r="AT228" i="8"/>
  <c r="AT229" i="8"/>
  <c r="AT230" i="8"/>
  <c r="AT231" i="8"/>
  <c r="AT232" i="8"/>
  <c r="AT233" i="8"/>
  <c r="AT234" i="8"/>
  <c r="AT235" i="8"/>
  <c r="AT236" i="8"/>
  <c r="AT237" i="8"/>
  <c r="AT238" i="8"/>
  <c r="AT239" i="8"/>
  <c r="AT240" i="8"/>
  <c r="AT241" i="8"/>
  <c r="AT242" i="8"/>
  <c r="AT243" i="8"/>
  <c r="AT244" i="8"/>
  <c r="AT245" i="8"/>
  <c r="AT246" i="8"/>
  <c r="AT247" i="8"/>
  <c r="AT248" i="8"/>
  <c r="AT249" i="8"/>
  <c r="AT250" i="8"/>
  <c r="AT251" i="8"/>
  <c r="AT252" i="8"/>
  <c r="AT253" i="8"/>
  <c r="AT254" i="8"/>
  <c r="AT255" i="8"/>
  <c r="AT256" i="8"/>
  <c r="AT257" i="8"/>
  <c r="AT258" i="8"/>
  <c r="AT259" i="8"/>
  <c r="AT260" i="8"/>
  <c r="AT261" i="8"/>
  <c r="AT262" i="8"/>
  <c r="AT263" i="8"/>
  <c r="AT264" i="8"/>
  <c r="AT265" i="8"/>
  <c r="AT266" i="8"/>
  <c r="AT267" i="8"/>
  <c r="AT268" i="8"/>
  <c r="AT269" i="8"/>
  <c r="AT270" i="8"/>
  <c r="AT271" i="8"/>
  <c r="AT272" i="8"/>
  <c r="AT273" i="8"/>
  <c r="AT274" i="8"/>
  <c r="AT275" i="8"/>
  <c r="AT276" i="8"/>
  <c r="AT277" i="8"/>
  <c r="AT278" i="8"/>
  <c r="AT279" i="8"/>
  <c r="AT280" i="8"/>
  <c r="AS18" i="8"/>
  <c r="AS19" i="8"/>
  <c r="AS20" i="8"/>
  <c r="AS21" i="8"/>
  <c r="AS22" i="8"/>
  <c r="AS23" i="8"/>
  <c r="AS24" i="8"/>
  <c r="AS25" i="8"/>
  <c r="AS26" i="8"/>
  <c r="AS27" i="8"/>
  <c r="AS28" i="8"/>
  <c r="AS29" i="8"/>
  <c r="AS30" i="8"/>
  <c r="AS31" i="8"/>
  <c r="AS32" i="8"/>
  <c r="AS33" i="8"/>
  <c r="AS34" i="8"/>
  <c r="AS35" i="8"/>
  <c r="AS36" i="8"/>
  <c r="AS37" i="8"/>
  <c r="AS38" i="8"/>
  <c r="AS39" i="8"/>
  <c r="AS40" i="8"/>
  <c r="AS41" i="8"/>
  <c r="AS42" i="8"/>
  <c r="AS43" i="8"/>
  <c r="AS44" i="8"/>
  <c r="AS45" i="8"/>
  <c r="AS46" i="8"/>
  <c r="AS47" i="8"/>
  <c r="AS48" i="8"/>
  <c r="AS49" i="8"/>
  <c r="AS50" i="8"/>
  <c r="AS51" i="8"/>
  <c r="AS52" i="8"/>
  <c r="AS53" i="8"/>
  <c r="AS54" i="8"/>
  <c r="AS55" i="8"/>
  <c r="AS56" i="8"/>
  <c r="AS57" i="8"/>
  <c r="AS58" i="8"/>
  <c r="AS59" i="8"/>
  <c r="AS60" i="8"/>
  <c r="AS61" i="8"/>
  <c r="AS62" i="8"/>
  <c r="AS63" i="8"/>
  <c r="AS64" i="8"/>
  <c r="AS65" i="8"/>
  <c r="AS66" i="8"/>
  <c r="AS67" i="8"/>
  <c r="AS68" i="8"/>
  <c r="AS69" i="8"/>
  <c r="AS70" i="8"/>
  <c r="AS71" i="8"/>
  <c r="AS72" i="8"/>
  <c r="AS73" i="8"/>
  <c r="AS74" i="8"/>
  <c r="AS75" i="8"/>
  <c r="AS76" i="8"/>
  <c r="AS77" i="8"/>
  <c r="AS78" i="8"/>
  <c r="AS79" i="8"/>
  <c r="AS80" i="8"/>
  <c r="AS81" i="8"/>
  <c r="AS82" i="8"/>
  <c r="AS83" i="8"/>
  <c r="AS84" i="8"/>
  <c r="AS85" i="8"/>
  <c r="AS86" i="8"/>
  <c r="AS87" i="8"/>
  <c r="AS88" i="8"/>
  <c r="AS89" i="8"/>
  <c r="AS90" i="8"/>
  <c r="AS91" i="8"/>
  <c r="AS92" i="8"/>
  <c r="AS93" i="8"/>
  <c r="AS94" i="8"/>
  <c r="AS95" i="8"/>
  <c r="AS96" i="8"/>
  <c r="AS97" i="8"/>
  <c r="AS98" i="8"/>
  <c r="AS99" i="8"/>
  <c r="AS100" i="8"/>
  <c r="AS101" i="8"/>
  <c r="AS102" i="8"/>
  <c r="AS103" i="8"/>
  <c r="AS104" i="8"/>
  <c r="AS105" i="8"/>
  <c r="AS106" i="8"/>
  <c r="AS107" i="8"/>
  <c r="AS108" i="8"/>
  <c r="AS109" i="8"/>
  <c r="AS110" i="8"/>
  <c r="AS111" i="8"/>
  <c r="AS112" i="8"/>
  <c r="AS113" i="8"/>
  <c r="AS114" i="8"/>
  <c r="AS115" i="8"/>
  <c r="AS116" i="8"/>
  <c r="AS117" i="8"/>
  <c r="AS118" i="8"/>
  <c r="AS119" i="8"/>
  <c r="AS120" i="8"/>
  <c r="AS121" i="8"/>
  <c r="AS122" i="8"/>
  <c r="AS123" i="8"/>
  <c r="AS124" i="8"/>
  <c r="AS125" i="8"/>
  <c r="AS126" i="8"/>
  <c r="AS127" i="8"/>
  <c r="AS128" i="8"/>
  <c r="AS129" i="8"/>
  <c r="AS130" i="8"/>
  <c r="AS131" i="8"/>
  <c r="AS132" i="8"/>
  <c r="AS133" i="8"/>
  <c r="AS134" i="8"/>
  <c r="AS135" i="8"/>
  <c r="AS136" i="8"/>
  <c r="AS137" i="8"/>
  <c r="AS138" i="8"/>
  <c r="AS139" i="8"/>
  <c r="AS140" i="8"/>
  <c r="AS141" i="8"/>
  <c r="AS142" i="8"/>
  <c r="AS143" i="8"/>
  <c r="AS144" i="8"/>
  <c r="AS145" i="8"/>
  <c r="AS146" i="8"/>
  <c r="AS147" i="8"/>
  <c r="AS148" i="8"/>
  <c r="AS149" i="8"/>
  <c r="AS150" i="8"/>
  <c r="AS151" i="8"/>
  <c r="AS152" i="8"/>
  <c r="AS153" i="8"/>
  <c r="AS154" i="8"/>
  <c r="AS155" i="8"/>
  <c r="AS156" i="8"/>
  <c r="AS157" i="8"/>
  <c r="AS158" i="8"/>
  <c r="AS159" i="8"/>
  <c r="AS160" i="8"/>
  <c r="AS161" i="8"/>
  <c r="AS162" i="8"/>
  <c r="AS163" i="8"/>
  <c r="AS164" i="8"/>
  <c r="AS165" i="8"/>
  <c r="AS166" i="8"/>
  <c r="AS167" i="8"/>
  <c r="AS168" i="8"/>
  <c r="AS169" i="8"/>
  <c r="AS170" i="8"/>
  <c r="AS171" i="8"/>
  <c r="AS172" i="8"/>
  <c r="AS173" i="8"/>
  <c r="AS174" i="8"/>
  <c r="AS175" i="8"/>
  <c r="AS176" i="8"/>
  <c r="AS177" i="8"/>
  <c r="AS178" i="8"/>
  <c r="AS179" i="8"/>
  <c r="AS180" i="8"/>
  <c r="AS181" i="8"/>
  <c r="AS182" i="8"/>
  <c r="AS183" i="8"/>
  <c r="AS184" i="8"/>
  <c r="AS185" i="8"/>
  <c r="AS186" i="8"/>
  <c r="AS187" i="8"/>
  <c r="AS188" i="8"/>
  <c r="AS189" i="8"/>
  <c r="AS190" i="8"/>
  <c r="AS191" i="8"/>
  <c r="AS192" i="8"/>
  <c r="AS193" i="8"/>
  <c r="AS194" i="8"/>
  <c r="AS195" i="8"/>
  <c r="AS196" i="8"/>
  <c r="AS197" i="8"/>
  <c r="AS198" i="8"/>
  <c r="AS199" i="8"/>
  <c r="AS200" i="8"/>
  <c r="AS201" i="8"/>
  <c r="AS202" i="8"/>
  <c r="AS203" i="8"/>
  <c r="AS204" i="8"/>
  <c r="AS205" i="8"/>
  <c r="AS206" i="8"/>
  <c r="AS207" i="8"/>
  <c r="AS208" i="8"/>
  <c r="AS209" i="8"/>
  <c r="AS210" i="8"/>
  <c r="AS211" i="8"/>
  <c r="AS212" i="8"/>
  <c r="AS213" i="8"/>
  <c r="AS214" i="8"/>
  <c r="AS215" i="8"/>
  <c r="AS216" i="8"/>
  <c r="AS217" i="8"/>
  <c r="AS218" i="8"/>
  <c r="AS219" i="8"/>
  <c r="AS220" i="8"/>
  <c r="AS221" i="8"/>
  <c r="AS222" i="8"/>
  <c r="AS223" i="8"/>
  <c r="AS224" i="8"/>
  <c r="AS225" i="8"/>
  <c r="AS226" i="8"/>
  <c r="AS227" i="8"/>
  <c r="AS228" i="8"/>
  <c r="AS229" i="8"/>
  <c r="AS230" i="8"/>
  <c r="AS231" i="8"/>
  <c r="AS232" i="8"/>
  <c r="AS233" i="8"/>
  <c r="AS234" i="8"/>
  <c r="AS235" i="8"/>
  <c r="AS236" i="8"/>
  <c r="AS237" i="8"/>
  <c r="AS238" i="8"/>
  <c r="AS239" i="8"/>
  <c r="AS240" i="8"/>
  <c r="AS241" i="8"/>
  <c r="AS242" i="8"/>
  <c r="AS243" i="8"/>
  <c r="AS244" i="8"/>
  <c r="AS245" i="8"/>
  <c r="AS246" i="8"/>
  <c r="AS247" i="8"/>
  <c r="AS248" i="8"/>
  <c r="AS249" i="8"/>
  <c r="AS250" i="8"/>
  <c r="AS251" i="8"/>
  <c r="AS252" i="8"/>
  <c r="AS253" i="8"/>
  <c r="AS254" i="8"/>
  <c r="AS255" i="8"/>
  <c r="AS256" i="8"/>
  <c r="AS257" i="8"/>
  <c r="AS258" i="8"/>
  <c r="AS259" i="8"/>
  <c r="AS260" i="8"/>
  <c r="AS261" i="8"/>
  <c r="AS262" i="8"/>
  <c r="AS263" i="8"/>
  <c r="AS264" i="8"/>
  <c r="AS265" i="8"/>
  <c r="AS266" i="8"/>
  <c r="AS267" i="8"/>
  <c r="AS268" i="8"/>
  <c r="AS269" i="8"/>
  <c r="AS270" i="8"/>
  <c r="AS271" i="8"/>
  <c r="AS272" i="8"/>
  <c r="AS273" i="8"/>
  <c r="AS274" i="8"/>
  <c r="AS275" i="8"/>
  <c r="AS276" i="8"/>
  <c r="AS277" i="8"/>
  <c r="AS278" i="8"/>
  <c r="AS279" i="8"/>
  <c r="AS280" i="8"/>
  <c r="AR5" i="8" a="1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H12" i="11"/>
  <c r="H13" i="11"/>
  <c r="D33" i="11"/>
  <c r="C33" i="11"/>
  <c r="C2" i="11"/>
  <c r="AA8" i="8"/>
  <c r="AB8" i="8" s="1"/>
  <c r="AA4" i="8"/>
  <c r="AB4" i="8" s="1"/>
  <c r="AA5" i="8"/>
  <c r="AB5" i="8" s="1"/>
  <c r="AA14" i="8"/>
  <c r="AB14" i="8" s="1"/>
  <c r="AA2" i="8"/>
  <c r="AB2" i="8" s="1"/>
  <c r="AA3" i="8"/>
  <c r="AB3" i="8" s="1"/>
  <c r="AA9" i="8"/>
  <c r="AB9" i="8" s="1"/>
  <c r="AA10" i="8"/>
  <c r="AB10" i="8" s="1"/>
  <c r="AA11" i="8"/>
  <c r="AB11" i="8" s="1"/>
  <c r="AA12" i="8"/>
  <c r="AB12" i="8" s="1"/>
  <c r="AA13" i="8"/>
  <c r="AB13" i="8" s="1"/>
  <c r="AA16" i="8"/>
  <c r="AB16" i="8" s="1"/>
  <c r="AA15" i="8"/>
  <c r="AB15" i="8" s="1"/>
  <c r="AA6" i="8"/>
  <c r="AB6" i="8" s="1"/>
  <c r="AA17" i="8"/>
  <c r="AB17" i="8" s="1"/>
  <c r="AA18" i="8"/>
  <c r="AB18" i="8" s="1"/>
  <c r="AA19" i="8"/>
  <c r="AB19" i="8" s="1"/>
  <c r="AA20" i="8"/>
  <c r="AB20" i="8" s="1"/>
  <c r="AA21" i="8"/>
  <c r="AB21" i="8" s="1"/>
  <c r="AA22" i="8"/>
  <c r="AB22" i="8" s="1"/>
  <c r="AA23" i="8"/>
  <c r="AB23" i="8" s="1"/>
  <c r="AA24" i="8"/>
  <c r="AB24" i="8" s="1"/>
  <c r="Z25" i="8"/>
  <c r="AA25" i="8" s="1"/>
  <c r="AB25" i="8" s="1"/>
  <c r="Z26" i="8"/>
  <c r="AA26" i="8" s="1"/>
  <c r="AB26" i="8" s="1"/>
  <c r="Z27" i="8"/>
  <c r="AA27" i="8" s="1"/>
  <c r="AB27" i="8" s="1"/>
  <c r="Z28" i="8"/>
  <c r="AA28" i="8" s="1"/>
  <c r="AB28" i="8" s="1"/>
  <c r="Z29" i="8"/>
  <c r="AA29" i="8" s="1"/>
  <c r="AB29" i="8" s="1"/>
  <c r="Z30" i="8"/>
  <c r="AA30" i="8" s="1"/>
  <c r="AB30" i="8" s="1"/>
  <c r="Z31" i="8"/>
  <c r="Z32" i="8"/>
  <c r="AA32" i="8" s="1"/>
  <c r="AB32" i="8" s="1"/>
  <c r="Z33" i="8"/>
  <c r="AA33" i="8" s="1"/>
  <c r="AB33" i="8" s="1"/>
  <c r="Z34" i="8"/>
  <c r="AA34" i="8" s="1"/>
  <c r="AB34" i="8" s="1"/>
  <c r="Z35" i="8"/>
  <c r="Z36" i="8"/>
  <c r="AA36" i="8" s="1"/>
  <c r="AB36" i="8" s="1"/>
  <c r="Z37" i="8"/>
  <c r="AA37" i="8" s="1"/>
  <c r="AB37" i="8" s="1"/>
  <c r="Z38" i="8"/>
  <c r="AA38" i="8" s="1"/>
  <c r="AB38" i="8" s="1"/>
  <c r="Z39" i="8"/>
  <c r="Z40" i="8"/>
  <c r="AA40" i="8" s="1"/>
  <c r="AB40" i="8" s="1"/>
  <c r="Z41" i="8"/>
  <c r="AA41" i="8" s="1"/>
  <c r="AB41" i="8" s="1"/>
  <c r="Z42" i="8"/>
  <c r="AA42" i="8" s="1"/>
  <c r="AB42" i="8" s="1"/>
  <c r="Z43" i="8"/>
  <c r="Z44" i="8"/>
  <c r="AA44" i="8" s="1"/>
  <c r="AB44" i="8" s="1"/>
  <c r="Z45" i="8"/>
  <c r="AA45" i="8" s="1"/>
  <c r="AB45" i="8" s="1"/>
  <c r="Z46" i="8"/>
  <c r="AA46" i="8" s="1"/>
  <c r="AB46" i="8" s="1"/>
  <c r="Z47" i="8"/>
  <c r="Z48" i="8"/>
  <c r="AA48" i="8" s="1"/>
  <c r="AB48" i="8" s="1"/>
  <c r="Z49" i="8"/>
  <c r="AA49" i="8" s="1"/>
  <c r="AB49" i="8" s="1"/>
  <c r="Z50" i="8"/>
  <c r="AA50" i="8" s="1"/>
  <c r="AB50" i="8" s="1"/>
  <c r="Z51" i="8"/>
  <c r="Z52" i="8"/>
  <c r="AA52" i="8" s="1"/>
  <c r="AB52" i="8" s="1"/>
  <c r="Z53" i="8"/>
  <c r="AA53" i="8" s="1"/>
  <c r="AB53" i="8" s="1"/>
  <c r="Z54" i="8"/>
  <c r="AA54" i="8" s="1"/>
  <c r="AB54" i="8" s="1"/>
  <c r="Z55" i="8"/>
  <c r="Z56" i="8"/>
  <c r="AA56" i="8" s="1"/>
  <c r="AB56" i="8" s="1"/>
  <c r="Z57" i="8"/>
  <c r="AA57" i="8" s="1"/>
  <c r="AB57" i="8" s="1"/>
  <c r="Z58" i="8"/>
  <c r="AA58" i="8" s="1"/>
  <c r="AB58" i="8" s="1"/>
  <c r="Z59" i="8"/>
  <c r="Z60" i="8"/>
  <c r="AA60" i="8" s="1"/>
  <c r="AB60" i="8" s="1"/>
  <c r="Z61" i="8"/>
  <c r="AA61" i="8" s="1"/>
  <c r="AB61" i="8" s="1"/>
  <c r="Z62" i="8"/>
  <c r="AA62" i="8" s="1"/>
  <c r="AB62" i="8" s="1"/>
  <c r="Z63" i="8"/>
  <c r="Z64" i="8"/>
  <c r="AA64" i="8" s="1"/>
  <c r="AB64" i="8" s="1"/>
  <c r="Z65" i="8"/>
  <c r="AA65" i="8" s="1"/>
  <c r="AB65" i="8" s="1"/>
  <c r="Z66" i="8"/>
  <c r="AA66" i="8" s="1"/>
  <c r="AB66" i="8" s="1"/>
  <c r="Z67" i="8"/>
  <c r="Z68" i="8"/>
  <c r="Z69" i="8"/>
  <c r="AA69" i="8" s="1"/>
  <c r="AB69" i="8" s="1"/>
  <c r="Z70" i="8"/>
  <c r="AA70" i="8" s="1"/>
  <c r="AB70" i="8" s="1"/>
  <c r="Z71" i="8"/>
  <c r="AA71" i="8" s="1"/>
  <c r="AB71" i="8" s="1"/>
  <c r="Z72" i="8"/>
  <c r="Z73" i="8"/>
  <c r="AA73" i="8" s="1"/>
  <c r="AB73" i="8" s="1"/>
  <c r="Z74" i="8"/>
  <c r="AA74" i="8" s="1"/>
  <c r="AB74" i="8" s="1"/>
  <c r="Z75" i="8"/>
  <c r="AA75" i="8" s="1"/>
  <c r="AB75" i="8" s="1"/>
  <c r="Z76" i="8"/>
  <c r="Z77" i="8"/>
  <c r="AA77" i="8" s="1"/>
  <c r="AB77" i="8" s="1"/>
  <c r="Z78" i="8"/>
  <c r="AA78" i="8" s="1"/>
  <c r="AB78" i="8" s="1"/>
  <c r="Z79" i="8"/>
  <c r="AA79" i="8" s="1"/>
  <c r="AB79" i="8" s="1"/>
  <c r="Z80" i="8"/>
  <c r="Z81" i="8"/>
  <c r="AA81" i="8" s="1"/>
  <c r="AB81" i="8" s="1"/>
  <c r="Z82" i="8"/>
  <c r="AA82" i="8" s="1"/>
  <c r="AB82" i="8" s="1"/>
  <c r="Z83" i="8"/>
  <c r="AA83" i="8" s="1"/>
  <c r="AB83" i="8" s="1"/>
  <c r="Z84" i="8"/>
  <c r="Z85" i="8"/>
  <c r="AA85" i="8" s="1"/>
  <c r="AB85" i="8" s="1"/>
  <c r="Z86" i="8"/>
  <c r="AA86" i="8" s="1"/>
  <c r="AB86" i="8" s="1"/>
  <c r="AA7" i="8"/>
  <c r="AB7" i="8" s="1"/>
  <c r="AC86" i="8"/>
  <c r="AD86" i="8" s="1"/>
  <c r="AE86" i="8" s="1"/>
  <c r="AC85" i="8"/>
  <c r="AD85" i="8" s="1"/>
  <c r="AE85" i="8" s="1"/>
  <c r="AC84" i="8"/>
  <c r="AD84" i="8" s="1"/>
  <c r="AE84" i="8" s="1"/>
  <c r="AC83" i="8"/>
  <c r="AD83" i="8" s="1"/>
  <c r="AE83" i="8" s="1"/>
  <c r="AC82" i="8"/>
  <c r="AD82" i="8" s="1"/>
  <c r="AE82" i="8" s="1"/>
  <c r="AC81" i="8"/>
  <c r="AD81" i="8" s="1"/>
  <c r="AE81" i="8" s="1"/>
  <c r="AC80" i="8"/>
  <c r="AD80" i="8" s="1"/>
  <c r="AE80" i="8" s="1"/>
  <c r="AC79" i="8"/>
  <c r="AD79" i="8" s="1"/>
  <c r="AE79" i="8" s="1"/>
  <c r="AC78" i="8"/>
  <c r="AD78" i="8" s="1"/>
  <c r="AE78" i="8" s="1"/>
  <c r="AC77" i="8"/>
  <c r="AD77" i="8" s="1"/>
  <c r="AE77" i="8" s="1"/>
  <c r="AC76" i="8"/>
  <c r="AD76" i="8" s="1"/>
  <c r="AE76" i="8" s="1"/>
  <c r="AC75" i="8"/>
  <c r="AD75" i="8" s="1"/>
  <c r="AE75" i="8" s="1"/>
  <c r="AC74" i="8"/>
  <c r="AD74" i="8" s="1"/>
  <c r="AE74" i="8" s="1"/>
  <c r="AC73" i="8"/>
  <c r="AD73" i="8" s="1"/>
  <c r="AE73" i="8" s="1"/>
  <c r="AC72" i="8"/>
  <c r="AD72" i="8" s="1"/>
  <c r="AE72" i="8" s="1"/>
  <c r="AC71" i="8"/>
  <c r="AD71" i="8" s="1"/>
  <c r="AE71" i="8" s="1"/>
  <c r="AC70" i="8"/>
  <c r="AD70" i="8" s="1"/>
  <c r="AE70" i="8" s="1"/>
  <c r="AC69" i="8"/>
  <c r="AD69" i="8" s="1"/>
  <c r="AE69" i="8" s="1"/>
  <c r="AC68" i="8"/>
  <c r="AD68" i="8" s="1"/>
  <c r="AE68" i="8" s="1"/>
  <c r="AC67" i="8"/>
  <c r="AD67" i="8" s="1"/>
  <c r="AE67" i="8" s="1"/>
  <c r="AC66" i="8"/>
  <c r="AD66" i="8" s="1"/>
  <c r="AE66" i="8" s="1"/>
  <c r="AC65" i="8"/>
  <c r="AD65" i="8" s="1"/>
  <c r="AE65" i="8" s="1"/>
  <c r="AC64" i="8"/>
  <c r="AD64" i="8" s="1"/>
  <c r="AE64" i="8" s="1"/>
  <c r="AC63" i="8"/>
  <c r="AD63" i="8" s="1"/>
  <c r="AE63" i="8" s="1"/>
  <c r="AC62" i="8"/>
  <c r="AD62" i="8" s="1"/>
  <c r="AE62" i="8" s="1"/>
  <c r="AC61" i="8"/>
  <c r="AD61" i="8" s="1"/>
  <c r="AE61" i="8" s="1"/>
  <c r="AC60" i="8"/>
  <c r="AD60" i="8" s="1"/>
  <c r="AE60" i="8" s="1"/>
  <c r="AC59" i="8"/>
  <c r="AD59" i="8" s="1"/>
  <c r="AE59" i="8" s="1"/>
  <c r="AC58" i="8"/>
  <c r="AD58" i="8" s="1"/>
  <c r="AE58" i="8" s="1"/>
  <c r="AC57" i="8"/>
  <c r="AD57" i="8" s="1"/>
  <c r="AE57" i="8" s="1"/>
  <c r="AC56" i="8"/>
  <c r="AD56" i="8" s="1"/>
  <c r="AE56" i="8" s="1"/>
  <c r="AC55" i="8"/>
  <c r="AD55" i="8" s="1"/>
  <c r="AE55" i="8" s="1"/>
  <c r="AC54" i="8"/>
  <c r="AD54" i="8" s="1"/>
  <c r="AE54" i="8" s="1"/>
  <c r="AC53" i="8"/>
  <c r="AD53" i="8" s="1"/>
  <c r="AE53" i="8" s="1"/>
  <c r="AC52" i="8"/>
  <c r="AD52" i="8" s="1"/>
  <c r="AE52" i="8" s="1"/>
  <c r="AC51" i="8"/>
  <c r="AD51" i="8" s="1"/>
  <c r="AE51" i="8" s="1"/>
  <c r="AC50" i="8"/>
  <c r="AD50" i="8" s="1"/>
  <c r="AE50" i="8" s="1"/>
  <c r="AC49" i="8"/>
  <c r="AD49" i="8" s="1"/>
  <c r="AE49" i="8" s="1"/>
  <c r="AC48" i="8"/>
  <c r="AD48" i="8" s="1"/>
  <c r="AE48" i="8" s="1"/>
  <c r="AC47" i="8"/>
  <c r="AD47" i="8" s="1"/>
  <c r="AE47" i="8" s="1"/>
  <c r="AC46" i="8"/>
  <c r="AD46" i="8" s="1"/>
  <c r="AE46" i="8" s="1"/>
  <c r="AC45" i="8"/>
  <c r="AD45" i="8" s="1"/>
  <c r="AE45" i="8" s="1"/>
  <c r="AC44" i="8"/>
  <c r="AD44" i="8" s="1"/>
  <c r="AE44" i="8" s="1"/>
  <c r="AC43" i="8"/>
  <c r="AD43" i="8" s="1"/>
  <c r="AE43" i="8" s="1"/>
  <c r="AC42" i="8"/>
  <c r="AD42" i="8" s="1"/>
  <c r="AE42" i="8" s="1"/>
  <c r="AC41" i="8"/>
  <c r="AD41" i="8" s="1"/>
  <c r="AE41" i="8" s="1"/>
  <c r="AC40" i="8"/>
  <c r="AD40" i="8" s="1"/>
  <c r="AE40" i="8" s="1"/>
  <c r="AC39" i="8"/>
  <c r="AD39" i="8" s="1"/>
  <c r="AE39" i="8" s="1"/>
  <c r="AC38" i="8"/>
  <c r="AD38" i="8" s="1"/>
  <c r="AE38" i="8" s="1"/>
  <c r="AC37" i="8"/>
  <c r="AD37" i="8" s="1"/>
  <c r="AE37" i="8" s="1"/>
  <c r="AC36" i="8"/>
  <c r="AD36" i="8" s="1"/>
  <c r="AE36" i="8" s="1"/>
  <c r="AC35" i="8"/>
  <c r="AD35" i="8" s="1"/>
  <c r="AE35" i="8" s="1"/>
  <c r="AC34" i="8"/>
  <c r="AD34" i="8" s="1"/>
  <c r="AE34" i="8" s="1"/>
  <c r="AC33" i="8"/>
  <c r="AD33" i="8" s="1"/>
  <c r="AE33" i="8" s="1"/>
  <c r="AC32" i="8"/>
  <c r="AD32" i="8" s="1"/>
  <c r="AE32" i="8" s="1"/>
  <c r="AC31" i="8"/>
  <c r="AD31" i="8" s="1"/>
  <c r="AE31" i="8" s="1"/>
  <c r="AC30" i="8"/>
  <c r="AD30" i="8" s="1"/>
  <c r="AE30" i="8" s="1"/>
  <c r="AC29" i="8"/>
  <c r="AD29" i="8" s="1"/>
  <c r="AE29" i="8" s="1"/>
  <c r="AC28" i="8"/>
  <c r="AD28" i="8" s="1"/>
  <c r="AE28" i="8" s="1"/>
  <c r="AC27" i="8"/>
  <c r="AD27" i="8" s="1"/>
  <c r="AE27" i="8" s="1"/>
  <c r="AC26" i="8"/>
  <c r="AD26" i="8" s="1"/>
  <c r="AE26" i="8" s="1"/>
  <c r="AC25" i="8"/>
  <c r="AD25" i="8" s="1"/>
  <c r="AE25" i="8" s="1"/>
  <c r="AC24" i="8"/>
  <c r="AD24" i="8" s="1"/>
  <c r="AE24" i="8" s="1"/>
  <c r="AC23" i="8"/>
  <c r="AD23" i="8" s="1"/>
  <c r="AE23" i="8" s="1"/>
  <c r="AC22" i="8"/>
  <c r="AD22" i="8" s="1"/>
  <c r="AE22" i="8" s="1"/>
  <c r="AC21" i="8"/>
  <c r="AD21" i="8" s="1"/>
  <c r="AE21" i="8" s="1"/>
  <c r="AC20" i="8"/>
  <c r="AD20" i="8" s="1"/>
  <c r="AE20" i="8" s="1"/>
  <c r="AC19" i="8"/>
  <c r="AD19" i="8" s="1"/>
  <c r="AE19" i="8" s="1"/>
  <c r="AC18" i="8"/>
  <c r="AD18" i="8" s="1"/>
  <c r="AE18" i="8" s="1"/>
  <c r="AC17" i="8"/>
  <c r="AD17" i="8" s="1"/>
  <c r="AE17" i="8" s="1"/>
  <c r="AC6" i="8"/>
  <c r="AD6" i="8" s="1"/>
  <c r="AE6" i="8" s="1"/>
  <c r="AC15" i="8"/>
  <c r="AD15" i="8" s="1"/>
  <c r="AE15" i="8" s="1"/>
  <c r="AC16" i="8"/>
  <c r="AD16" i="8" s="1"/>
  <c r="AE16" i="8" s="1"/>
  <c r="AC13" i="8"/>
  <c r="AD13" i="8" s="1"/>
  <c r="AE13" i="8" s="1"/>
  <c r="AC12" i="8"/>
  <c r="AD12" i="8" s="1"/>
  <c r="AE12" i="8" s="1"/>
  <c r="AC11" i="8"/>
  <c r="AD11" i="8" s="1"/>
  <c r="AE11" i="8" s="1"/>
  <c r="AC10" i="8"/>
  <c r="AD10" i="8" s="1"/>
  <c r="AE10" i="8" s="1"/>
  <c r="AC9" i="8"/>
  <c r="AD9" i="8" s="1"/>
  <c r="AE9" i="8" s="1"/>
  <c r="AC3" i="8"/>
  <c r="AD3" i="8" s="1"/>
  <c r="AE3" i="8" s="1"/>
  <c r="AC2" i="8"/>
  <c r="AD2" i="8" s="1"/>
  <c r="AE2" i="8" s="1"/>
  <c r="AC14" i="8"/>
  <c r="AD14" i="8" s="1"/>
  <c r="AE14" i="8" s="1"/>
  <c r="AC5" i="8"/>
  <c r="AD5" i="8" s="1"/>
  <c r="AE5" i="8" s="1"/>
  <c r="AC4" i="8"/>
  <c r="AD4" i="8" s="1"/>
  <c r="AE4" i="8" s="1"/>
  <c r="AC8" i="8"/>
  <c r="AD8" i="8" s="1"/>
  <c r="AE8" i="8" s="1"/>
  <c r="AC7" i="8"/>
  <c r="AD7" i="8" s="1"/>
  <c r="AE7" i="8" s="1"/>
  <c r="AY17" i="8" l="1"/>
  <c r="AT17" i="8"/>
  <c r="AW17" i="8"/>
  <c r="AS17" i="8"/>
  <c r="AU17" i="8"/>
  <c r="AV17" i="8"/>
  <c r="AX17" i="8"/>
  <c r="AR5" i="8"/>
  <c r="AY7" i="8"/>
  <c r="AY11" i="8"/>
  <c r="AY15" i="8"/>
  <c r="AX7" i="8"/>
  <c r="AX11" i="8"/>
  <c r="AX15" i="8"/>
  <c r="AW7" i="8"/>
  <c r="AW11" i="8"/>
  <c r="AW15" i="8"/>
  <c r="AV7" i="8"/>
  <c r="AV11" i="8"/>
  <c r="AV15" i="8"/>
  <c r="AU7" i="8"/>
  <c r="AU11" i="8"/>
  <c r="AU15" i="8"/>
  <c r="AT7" i="8"/>
  <c r="AT11" i="8"/>
  <c r="AT15" i="8"/>
  <c r="AS7" i="8"/>
  <c r="AS11" i="8"/>
  <c r="AS15" i="8"/>
  <c r="AW10" i="8"/>
  <c r="AV6" i="8"/>
  <c r="AV14" i="8"/>
  <c r="AU10" i="8"/>
  <c r="AT6" i="8"/>
  <c r="AT14" i="8"/>
  <c r="AS6" i="8"/>
  <c r="AS10" i="8"/>
  <c r="AS14" i="8"/>
  <c r="AT10" i="8"/>
  <c r="AU14" i="8"/>
  <c r="AU6" i="8"/>
  <c r="AV10" i="8"/>
  <c r="AW14" i="8"/>
  <c r="AW6" i="8"/>
  <c r="AX10" i="8"/>
  <c r="AY14" i="8"/>
  <c r="AY10" i="8"/>
  <c r="AY6" i="8"/>
  <c r="AS13" i="8"/>
  <c r="AS9" i="8"/>
  <c r="AT13" i="8"/>
  <c r="AT9" i="8"/>
  <c r="AU13" i="8"/>
  <c r="AU9" i="8"/>
  <c r="AV13" i="8"/>
  <c r="AV9" i="8"/>
  <c r="AW13" i="8"/>
  <c r="AW9" i="8"/>
  <c r="AX13" i="8"/>
  <c r="AX9" i="8"/>
  <c r="AY13" i="8"/>
  <c r="AY9" i="8"/>
  <c r="AX14" i="8"/>
  <c r="AX6" i="8"/>
  <c r="AS16" i="8"/>
  <c r="AS12" i="8"/>
  <c r="AS8" i="8"/>
  <c r="AT16" i="8"/>
  <c r="AT12" i="8"/>
  <c r="AT8" i="8"/>
  <c r="AU16" i="8"/>
  <c r="AU12" i="8"/>
  <c r="AU8" i="8"/>
  <c r="AV16" i="8"/>
  <c r="AV12" i="8"/>
  <c r="AV8" i="8"/>
  <c r="AW16" i="8"/>
  <c r="AW12" i="8"/>
  <c r="AW8" i="8"/>
  <c r="AX16" i="8"/>
  <c r="AX12" i="8"/>
  <c r="AX8" i="8"/>
  <c r="AY16" i="8"/>
  <c r="AY12" i="8"/>
  <c r="AY8" i="8"/>
  <c r="C15" i="9"/>
  <c r="E15" i="9"/>
  <c r="G15" i="9"/>
  <c r="F15" i="9"/>
  <c r="AA84" i="8"/>
  <c r="AB84" i="8" s="1"/>
  <c r="AA80" i="8"/>
  <c r="AB80" i="8" s="1"/>
  <c r="AA76" i="8"/>
  <c r="AB76" i="8" s="1"/>
  <c r="AA72" i="8"/>
  <c r="AB72" i="8" s="1"/>
  <c r="AA68" i="8"/>
  <c r="AB68" i="8" s="1"/>
  <c r="AA67" i="8"/>
  <c r="AB67" i="8" s="1"/>
  <c r="AA63" i="8"/>
  <c r="AB63" i="8" s="1"/>
  <c r="AA59" i="8"/>
  <c r="AB59" i="8" s="1"/>
  <c r="AA55" i="8"/>
  <c r="AB55" i="8" s="1"/>
  <c r="AA51" i="8"/>
  <c r="AB51" i="8" s="1"/>
  <c r="AA47" i="8"/>
  <c r="AB47" i="8" s="1"/>
  <c r="AA43" i="8"/>
  <c r="AB43" i="8" s="1"/>
  <c r="AA39" i="8"/>
  <c r="AB39" i="8" s="1"/>
  <c r="AA35" i="8"/>
  <c r="AB35" i="8" s="1"/>
  <c r="AA31" i="8"/>
  <c r="AB31" i="8" s="1"/>
  <c r="F3" i="4" l="1"/>
  <c r="F4" i="4"/>
  <c r="F5" i="4"/>
  <c r="F6" i="4"/>
  <c r="F7" i="4"/>
  <c r="F8" i="4"/>
  <c r="F9" i="4"/>
  <c r="F10" i="4"/>
  <c r="F11" i="4"/>
  <c r="F12" i="4"/>
  <c r="F13" i="4"/>
  <c r="C12" i="11"/>
  <c r="B13" i="11" s="1"/>
  <c r="E13" i="11" s="1"/>
  <c r="N5" i="4"/>
  <c r="L13" i="4"/>
  <c r="N6" i="4"/>
  <c r="N4" i="4"/>
  <c r="N3" i="4"/>
  <c r="N13" i="4"/>
  <c r="AY5" i="8"/>
  <c r="M2" i="4" s="1" a="1"/>
  <c r="M2" i="4" s="1"/>
  <c r="N2" i="4" s="1"/>
  <c r="AX5" i="8"/>
  <c r="K2" i="4" s="1" a="1"/>
  <c r="AW5" i="8"/>
  <c r="I2" i="4" s="1" a="1"/>
  <c r="J7" i="4" s="1"/>
  <c r="AV5" i="8"/>
  <c r="G2" i="4" s="1" a="1"/>
  <c r="AU5" i="8"/>
  <c r="E2" i="4" s="1" a="1"/>
  <c r="AT5" i="8"/>
  <c r="C2" i="4" s="1" a="1"/>
  <c r="AS5" i="8"/>
  <c r="A2" i="4" s="1" a="1"/>
  <c r="B13" i="4" s="1"/>
  <c r="C27" i="11"/>
  <c r="B28" i="11" s="1"/>
  <c r="E28" i="11" s="1"/>
  <c r="C17" i="11"/>
  <c r="B18" i="11" s="1"/>
  <c r="E18" i="11" s="1"/>
  <c r="C7" i="11"/>
  <c r="B8" i="11" s="1"/>
  <c r="E8" i="11" s="1"/>
  <c r="C22" i="11"/>
  <c r="B23" i="11" s="1"/>
  <c r="E23" i="11" s="1"/>
  <c r="K2" i="4" l="1"/>
  <c r="L2" i="4" s="1"/>
  <c r="L4" i="4"/>
  <c r="L6" i="4"/>
  <c r="L5" i="4"/>
  <c r="B6" i="4"/>
  <c r="B5" i="4"/>
  <c r="D13" i="9"/>
  <c r="D14" i="9"/>
  <c r="G14" i="9"/>
  <c r="G13" i="9"/>
  <c r="F14" i="9"/>
  <c r="C13" i="9"/>
  <c r="C14" i="9"/>
  <c r="E13" i="9"/>
  <c r="F13" i="9"/>
  <c r="E14" i="9"/>
  <c r="L3" i="4"/>
  <c r="N14" i="4"/>
  <c r="A2" i="4"/>
  <c r="B2" i="4" s="1"/>
  <c r="B4" i="4"/>
  <c r="H13" i="4"/>
  <c r="H6" i="4"/>
  <c r="B3" i="4"/>
  <c r="C2" i="4"/>
  <c r="D2" i="4" s="1"/>
  <c r="D3" i="4"/>
  <c r="D13" i="4"/>
  <c r="D4" i="4"/>
  <c r="D5" i="4"/>
  <c r="D6" i="4"/>
  <c r="E2" i="4"/>
  <c r="F2" i="4" s="1"/>
  <c r="G2" i="4"/>
  <c r="H2" i="4" s="1"/>
  <c r="H3" i="4"/>
  <c r="H4" i="4"/>
  <c r="H5" i="4"/>
  <c r="I2" i="4"/>
  <c r="J2" i="4" s="1"/>
  <c r="J5" i="4"/>
  <c r="J6" i="4"/>
  <c r="J4" i="4"/>
  <c r="J3" i="4"/>
  <c r="J13" i="4"/>
  <c r="G8" i="11" a="1"/>
  <c r="H11" i="11" s="1"/>
  <c r="L14" i="4" l="1"/>
  <c r="B14" i="4"/>
  <c r="H14" i="4"/>
  <c r="D14" i="4"/>
  <c r="J14" i="4"/>
  <c r="F14" i="4"/>
  <c r="H8" i="11"/>
  <c r="H9" i="11"/>
  <c r="H10" i="11"/>
  <c r="G8" i="11"/>
  <c r="H5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<sst xmlns="http://schemas.openxmlformats.org/spreadsheetml/2006/main" count="2188" uniqueCount="875">
  <si>
    <t>SEPARADOR</t>
  </si>
  <si>
    <t>ENCABEZADO</t>
  </si>
  <si>
    <t>DC</t>
  </si>
  <si>
    <t>DD</t>
  </si>
  <si>
    <t>ELF</t>
  </si>
  <si>
    <t>CONTENEDOR</t>
  </si>
  <si>
    <t>PLANTAS</t>
  </si>
  <si>
    <t>DÍAS AVANCE PLAN</t>
  </si>
  <si>
    <t>DÍA HOY</t>
  </si>
  <si>
    <t>DÍA PLAN</t>
  </si>
  <si>
    <t>PLAN DE DESCARGA</t>
  </si>
  <si>
    <t>3 DC + 5 DD + 1 ELF + PLANTAS</t>
  </si>
  <si>
    <t>Muelle</t>
  </si>
  <si>
    <t>Shipment ID</t>
  </si>
  <si>
    <t>Consignment ID</t>
  </si>
  <si>
    <t>Matricula</t>
  </si>
  <si>
    <t>Remitente</t>
  </si>
  <si>
    <t>Planificación Llegada</t>
  </si>
  <si>
    <t>Llegada estimada</t>
  </si>
  <si>
    <t>Llegada real</t>
  </si>
  <si>
    <t>Salida real</t>
  </si>
  <si>
    <t>PRECINTO</t>
  </si>
  <si>
    <t>CALZO</t>
  </si>
  <si>
    <t>FIRMA</t>
  </si>
  <si>
    <t>CINCHAS</t>
  </si>
  <si>
    <t>002-DSO-S10000134232</t>
  </si>
  <si>
    <t>417-DT-230915339346</t>
  </si>
  <si>
    <t/>
  </si>
  <si>
    <t>VALLS</t>
  </si>
  <si>
    <t>17/09/2023 00:00</t>
  </si>
  <si>
    <t>17/09/2023 22:30</t>
  </si>
  <si>
    <t>002-DSO-S10000134095</t>
  </si>
  <si>
    <t>417-DT-230914339318</t>
  </si>
  <si>
    <t>002-DSO-S10000134233</t>
  </si>
  <si>
    <t>487-DT-230915339421</t>
  </si>
  <si>
    <t>003-DSO-S5209441</t>
  </si>
  <si>
    <t>064-DT-230904339731</t>
  </si>
  <si>
    <t>PZ3X267</t>
  </si>
  <si>
    <t>12/09/2023 23:00</t>
  </si>
  <si>
    <t>17/09/2023 23:00</t>
  </si>
  <si>
    <t>021-TSO-S10000120123</t>
  </si>
  <si>
    <t>14414-SUP-MAR14354, 15333-SUP-PAC90044055, 16795-SUP-ECIS240950, 17312-SUP-ECIS162635, 18765-SUP-ECIS211442, 18871-SUP-COM567693, 20564-SUP-CG3052253, 21190-SUP-CR543517, 21519-SUP-ECIS168379, 21675-SUP-PAD83483, 22031-SUP-ECIS70264, 22846-SUP-P3061251, 22859-SUP-ECIS72136, 50094-SUP-ECIS26865</t>
  </si>
  <si>
    <t>ECBU3408176</t>
  </si>
  <si>
    <t>COM 40</t>
  </si>
  <si>
    <t>17/09/2023 22:00</t>
  </si>
  <si>
    <t>18/09/2023 00:01</t>
  </si>
  <si>
    <t>940-CP-S91048</t>
  </si>
  <si>
    <t>18305-SUP-L1235314, 22621-SUP-L1235313</t>
  </si>
  <si>
    <t>BN 02 RET</t>
  </si>
  <si>
    <t>ARAMIS</t>
  </si>
  <si>
    <t>17/09/2023 23:59</t>
  </si>
  <si>
    <t>18/09/2023 01:00</t>
  </si>
  <si>
    <t>002-DSO-S10000132386</t>
  </si>
  <si>
    <t>21375-SUP-1800466562, 22610-SUP-1000014203</t>
  </si>
  <si>
    <t>OMFE0560709</t>
  </si>
  <si>
    <t>INDUSTRY PORTUGAL</t>
  </si>
  <si>
    <t>15/09/2023 03:00</t>
  </si>
  <si>
    <t>021-TSO-S10000114827</t>
  </si>
  <si>
    <t>15333-SUP-PAC90043419, 15361-SUP-ECIS111765, 16795-SUP-ECIS240087, 17045-SUP-ECIS79140, 18765-SUP-ECIS210046, 18871-SUP-COM565452, 19190-SUP-ECIS58250, 21190-SUP-CR541570, 21451-SUP-ECIS194645, 21655-SUP-CM90005343, 21675-SUP-PAD83329, 21976-SUP-ECIS93645, 22031-SUP-ECIS69772, 22846-SUP-P3061083, 22859-SUP-ECIS71246, 23053-SUP-ECIS103138</t>
  </si>
  <si>
    <t>ECBU4638229</t>
  </si>
  <si>
    <t>11/09/2023 23:00</t>
  </si>
  <si>
    <t>18/09/2023 02:30</t>
  </si>
  <si>
    <t>002-DSO-S10000132079</t>
  </si>
  <si>
    <t>18351-SUP-5639859432</t>
  </si>
  <si>
    <t>XA470FP</t>
  </si>
  <si>
    <t>FRIUL INTAGLI</t>
  </si>
  <si>
    <t>003-DSO-S10000179994</t>
  </si>
  <si>
    <t>21702-SUP-476913</t>
  </si>
  <si>
    <t>AGRI (PLANTAS)</t>
  </si>
  <si>
    <t>18/09/2023 16:00</t>
  </si>
  <si>
    <t>18/09/2023 12:00</t>
  </si>
  <si>
    <t>Lunes</t>
  </si>
  <si>
    <t>Martes</t>
  </si>
  <si>
    <t>Miércoles</t>
  </si>
  <si>
    <t>Jueves</t>
  </si>
  <si>
    <t>Viernes</t>
  </si>
  <si>
    <t>Sábado</t>
  </si>
  <si>
    <t>Domingo</t>
  </si>
  <si>
    <t>TOTAL</t>
  </si>
  <si>
    <t>Tipo de envío</t>
  </si>
  <si>
    <t>Arrival Indicator</t>
  </si>
  <si>
    <t>Tipo de palés</t>
  </si>
  <si>
    <t>Cuenta de Cargo</t>
  </si>
  <si>
    <t>Transito</t>
  </si>
  <si>
    <t>SHP pais de origen</t>
  </si>
  <si>
    <t>Destinatario</t>
  </si>
  <si>
    <t>Estados</t>
  </si>
  <si>
    <t>Código de dirección</t>
  </si>
  <si>
    <t>SWG</t>
  </si>
  <si>
    <t>Pool</t>
  </si>
  <si>
    <t>Predicted Arrival</t>
  </si>
  <si>
    <t>AUX HORA</t>
  </si>
  <si>
    <t>DESCARGA</t>
  </si>
  <si>
    <t>DÍA SEMANA</t>
  </si>
  <si>
    <t>AUX PROVEEDOR</t>
  </si>
  <si>
    <t>AUX PROOV 2</t>
  </si>
  <si>
    <t>PROOVEEDOR</t>
  </si>
  <si>
    <t>CTD</t>
  </si>
  <si>
    <t>TRANSPORT</t>
  </si>
  <si>
    <t xml:space="preserve"> </t>
  </si>
  <si>
    <t>T90</t>
  </si>
  <si>
    <t>417-DT-1</t>
  </si>
  <si>
    <t>Y</t>
  </si>
  <si>
    <t>ES</t>
  </si>
  <si>
    <t>339-STO-1</t>
  </si>
  <si>
    <t>BOOKING-CONFIRMED</t>
  </si>
  <si>
    <t>0,1,2</t>
  </si>
  <si>
    <t>417XXX202309156256-1</t>
  </si>
  <si>
    <t>16/09/2023 00:00</t>
  </si>
  <si>
    <t>16/09/2023 02:17</t>
  </si>
  <si>
    <t>15/09/2023 13:29</t>
  </si>
  <si>
    <t>417XXX202309146204-1</t>
  </si>
  <si>
    <t>16/09/2023 04:21</t>
  </si>
  <si>
    <t>Cuenta de PROOVEEDOR</t>
  </si>
  <si>
    <t>Etiquetas de columna</t>
  </si>
  <si>
    <t>487-DT-1</t>
  </si>
  <si>
    <t>487XXX202309156257-1</t>
  </si>
  <si>
    <t>Etiquetas de fila</t>
  </si>
  <si>
    <t>(en blanco)</t>
  </si>
  <si>
    <t>lunes</t>
  </si>
  <si>
    <t>martes</t>
  </si>
  <si>
    <t>miércoles</t>
  </si>
  <si>
    <t>jueves</t>
  </si>
  <si>
    <t>viernes</t>
  </si>
  <si>
    <t>Total general</t>
  </si>
  <si>
    <t>sábado</t>
  </si>
  <si>
    <t>domingo</t>
  </si>
  <si>
    <t>T87REP</t>
  </si>
  <si>
    <t>064-DT-1</t>
  </si>
  <si>
    <t>N</t>
  </si>
  <si>
    <t>DE</t>
  </si>
  <si>
    <t>SHIPMENT-STARTED</t>
  </si>
  <si>
    <t>0,2,6</t>
  </si>
  <si>
    <t>06/09/2023 16:00</t>
  </si>
  <si>
    <t>06/09/2023 16:28</t>
  </si>
  <si>
    <t>13/09/2023 21:34</t>
  </si>
  <si>
    <t>C45HPP</t>
  </si>
  <si>
    <t>18871-SUP-6</t>
  </si>
  <si>
    <t>PL</t>
  </si>
  <si>
    <t>MULTI</t>
  </si>
  <si>
    <t>617697-0</t>
  </si>
  <si>
    <t>04/09/2023 22:00</t>
  </si>
  <si>
    <t>04/09/2023 14:00</t>
  </si>
  <si>
    <t>01/09/2023 05:29</t>
  </si>
  <si>
    <t>04/09/2023 12:26</t>
  </si>
  <si>
    <t>T90-P</t>
  </si>
  <si>
    <t>18305-SUP-3</t>
  </si>
  <si>
    <t>RO</t>
  </si>
  <si>
    <t>13/09/2023 00:00</t>
  </si>
  <si>
    <t>13/09/2023 01:00</t>
  </si>
  <si>
    <t>12/09/2023 23:51</t>
  </si>
  <si>
    <t>13/09/2023 06:42</t>
  </si>
  <si>
    <t>S96</t>
  </si>
  <si>
    <t>7037464383</t>
  </si>
  <si>
    <t>21375-SUP-2</t>
  </si>
  <si>
    <t>PT</t>
  </si>
  <si>
    <t>13/09/2023 06:30</t>
  </si>
  <si>
    <t>13/09/2023 05:10</t>
  </si>
  <si>
    <t>13/09/2023 05:38</t>
  </si>
  <si>
    <t>615793-0</t>
  </si>
  <si>
    <t>23/08/2023 23:00</t>
  </si>
  <si>
    <t>05/09/2023 14:00</t>
  </si>
  <si>
    <t>05/09/2023 21:20</t>
  </si>
  <si>
    <t>07/09/2023 11:02</t>
  </si>
  <si>
    <t>AQUINOS</t>
  </si>
  <si>
    <t>NULL</t>
  </si>
  <si>
    <t>18351-SUP-12</t>
  </si>
  <si>
    <t>IT</t>
  </si>
  <si>
    <t>1</t>
  </si>
  <si>
    <t>12/09/2023 23:01</t>
  </si>
  <si>
    <t>12/09/2023 03:00</t>
  </si>
  <si>
    <t>12/09/2023 04:30</t>
  </si>
  <si>
    <t>15/09/2023 06:14</t>
  </si>
  <si>
    <t>EU-LCL</t>
  </si>
  <si>
    <t>21702-SUP-2</t>
  </si>
  <si>
    <t>NL</t>
  </si>
  <si>
    <t>0</t>
  </si>
  <si>
    <t>15/09/2023 14:00</t>
  </si>
  <si>
    <t>002-DSO-S10000134252</t>
  </si>
  <si>
    <t>417-DT-230915339473</t>
  </si>
  <si>
    <t>417XXX202309156365-1</t>
  </si>
  <si>
    <t>18/09/2023 00:00</t>
  </si>
  <si>
    <t>18/09/2023 02:13</t>
  </si>
  <si>
    <t>18/09/2023 22:30</t>
  </si>
  <si>
    <t>002-DSO-S10000134376</t>
  </si>
  <si>
    <t>487-DT-230915339562</t>
  </si>
  <si>
    <t>487XXX202309156374-1</t>
  </si>
  <si>
    <t>003-DSO-S5211297</t>
  </si>
  <si>
    <t>064-DT-230908339206</t>
  </si>
  <si>
    <t>PZ814WS</t>
  </si>
  <si>
    <t>0,6</t>
  </si>
  <si>
    <t>12/09/2023 16:00</t>
  </si>
  <si>
    <t>12/09/2023 18:19</t>
  </si>
  <si>
    <t>18/09/2023 23:00</t>
  </si>
  <si>
    <t>16/09/2023 00:13</t>
  </si>
  <si>
    <t>002-DSO-S10000134375</t>
  </si>
  <si>
    <t>487-DT-230915339594</t>
  </si>
  <si>
    <t>487XXX202309156376-1</t>
  </si>
  <si>
    <t>18/09/2023 01:10</t>
  </si>
  <si>
    <t>19/09/2023 00:01</t>
  </si>
  <si>
    <t>002-DSO-S10000132552</t>
  </si>
  <si>
    <t>18351-SUP-5639859433</t>
  </si>
  <si>
    <t>XA410FP</t>
  </si>
  <si>
    <t>13/09/2023 23:01</t>
  </si>
  <si>
    <t>13/09/2023 03:00</t>
  </si>
  <si>
    <t>13/09/2023 04:30</t>
  </si>
  <si>
    <t>19/09/2023 01:00</t>
  </si>
  <si>
    <t>17/09/2023 08:30</t>
  </si>
  <si>
    <t>021-TSO-S10000120996</t>
  </si>
  <si>
    <t>14158-SUP-ECIS94187, 14414-SUP-MAR14450, 15333-SUP-PAC90044156, 15361-SUP-ECIS112760, 16795-SUP-ECIS241074, 17045-SUP-ECIS79440, 17312-SUP-ECIS162746, 18765-SUP-ECIS211616, 18871-SUP-COM568104, 19709-SUP-ECIS257364, 20564-SUP-CG3052427, 21190-SUP-CR543832, 21519-SUP-ECIS168615, 21655-SUP-CM90005817, 21675-SUP-PAD83508, 22846-SUP-P3061275, 22859-SUP-ECIS72283, 50094-SUP-ECIS27030</t>
  </si>
  <si>
    <t>ECBU6007618</t>
  </si>
  <si>
    <t>617996-0</t>
  </si>
  <si>
    <t>06/09/2023 18:00</t>
  </si>
  <si>
    <t>06/09/2023 02:00</t>
  </si>
  <si>
    <t>05/09/2023 16:00</t>
  </si>
  <si>
    <t>06/09/2023 04:00</t>
  </si>
  <si>
    <t>19/09/2023 18:00</t>
  </si>
  <si>
    <t>002-DSO-S10000132556</t>
  </si>
  <si>
    <t>18351-SUP-5639861766</t>
  </si>
  <si>
    <t>XA325LG</t>
  </si>
  <si>
    <t>19/09/2023 02:30</t>
  </si>
  <si>
    <t>17/09/2023 00:05</t>
  </si>
  <si>
    <t>002-DSO-S10000133143</t>
  </si>
  <si>
    <t>21375-SUP-1800467651, 22610-SUP-1000014217</t>
  </si>
  <si>
    <t>TRFA0532812</t>
  </si>
  <si>
    <t>7037415744</t>
  </si>
  <si>
    <t>15/09/2023 00:00</t>
  </si>
  <si>
    <t>15/09/2023 07:00</t>
  </si>
  <si>
    <t>15/09/2023 08:25</t>
  </si>
  <si>
    <t>18/09/2023 03:00</t>
  </si>
  <si>
    <t>19/09/2023 03:15</t>
  </si>
  <si>
    <t>940-CP-S91149</t>
  </si>
  <si>
    <t>16105-SUP-ECIS25827, 16105-SUP-ECIS25827, 17467-SUP-ECIS20705, 17467-SUP-ECIS20705, 18305-SUP-L1235962, 18305-SUP-L1235962, 20328-SUP-ECIS16412, 20328-SUP-ECIS16412, 22621-SUP-L1235961, 22621-SUP-L1235961, 23241-SUP-ECIS30516, 23241-SUP-ECIS30516</t>
  </si>
  <si>
    <t>SJ 37 TYR</t>
  </si>
  <si>
    <t>18305-SUP-3, 18305-SUP-3, 18305-SUP-3, 18305-SUP-3, 18305-SUP-3, 18305-SUP-3, 940-CP-1, 940-CP-1, 940-CP-1, 940-CP-1, 940-CP-1, 940-CP-1</t>
  </si>
  <si>
    <t>14/09/2023 00:00</t>
  </si>
  <si>
    <t>14/09/2023 01:00</t>
  </si>
  <si>
    <t>13/09/2023 20:18</t>
  </si>
  <si>
    <t>18/09/2023 23:59</t>
  </si>
  <si>
    <t>003-DSO-S5211867</t>
  </si>
  <si>
    <t>064-DT-230911339866</t>
  </si>
  <si>
    <t>PZ2G280</t>
  </si>
  <si>
    <t>6</t>
  </si>
  <si>
    <t>13/09/2023 16:00</t>
  </si>
  <si>
    <t>14/09/2023 00:01</t>
  </si>
  <si>
    <t>19/09/2023 23:00</t>
  </si>
  <si>
    <t>16/09/2023 06:52</t>
  </si>
  <si>
    <t>940-CP-S91271</t>
  </si>
  <si>
    <t>16105-SUP-ECIS25910, 16105-SUP-ECIS25910, 18305-SUP-L1236702, 18305-SUP-L1236702, 22621-SUP-L1236701, 22621-SUP-L1236701, 23241-SUP-ECIS30623, 23241-SUP-ECIS30623</t>
  </si>
  <si>
    <t>R 9787 BDH</t>
  </si>
  <si>
    <t>18305-SUP-3, 18305-SUP-3, 18305-SUP-3, 18305-SUP-3, 940-CP-1, 940-CP-1, 940-CP-1, 940-CP-1</t>
  </si>
  <si>
    <t>15/09/2023 01:00</t>
  </si>
  <si>
    <t>15/09/2023 13:08</t>
  </si>
  <si>
    <t>14/09/2023 20:38</t>
  </si>
  <si>
    <t>20/09/2023 23:59</t>
  </si>
  <si>
    <t>20/09/2023 01:00</t>
  </si>
  <si>
    <t>19/09/2023 04:47</t>
  </si>
  <si>
    <t>021-TSO-S10000121408</t>
  </si>
  <si>
    <t>15747-SUP-ECIS236990, 17312-SUP-ECIS162784, 18765-SUP-ECIS211668, 18871-SUP-COM568251, 20564-SUP-CG3052491, 21190-SUP-CR543963, 21519-SUP-ECIS168671, 21653-SUP-S21653001004, 22031-SUP-ECIS70365, 22846-SUP-P3061280, 22859-SUP-ECIS72432</t>
  </si>
  <si>
    <t>ECBU4708861</t>
  </si>
  <si>
    <t>618126-0</t>
  </si>
  <si>
    <t>07/09/2023 18:00</t>
  </si>
  <si>
    <t>07/09/2023 17:25</t>
  </si>
  <si>
    <t>07/09/2023 20:32</t>
  </si>
  <si>
    <t>20/09/2023 02:30</t>
  </si>
  <si>
    <t>003-DSO-S5212245</t>
  </si>
  <si>
    <t>064-DT-230912339108</t>
  </si>
  <si>
    <t>PZ3V690</t>
  </si>
  <si>
    <t>14/09/2023 16:00</t>
  </si>
  <si>
    <t>15/09/2023 05:26</t>
  </si>
  <si>
    <t>20/09/2023 23:00</t>
  </si>
  <si>
    <t>17/09/2023 12:37</t>
  </si>
  <si>
    <t>002-DSO-S10000133871</t>
  </si>
  <si>
    <t>19505-SUP-EA23090492</t>
  </si>
  <si>
    <t>19505-SUP-8</t>
  </si>
  <si>
    <t>1,2</t>
  </si>
  <si>
    <t>18/09/2023 17:05</t>
  </si>
  <si>
    <t>18/09/2023 09:00</t>
  </si>
  <si>
    <t>21/09/2023 18:05</t>
  </si>
  <si>
    <t>21/09/2023 01:00</t>
  </si>
  <si>
    <t>002-DSO-S10000133491</t>
  </si>
  <si>
    <t>18351-SUP-5639858732</t>
  </si>
  <si>
    <t>15/09/2023 23:01</t>
  </si>
  <si>
    <t>21/09/2023 00:01</t>
  </si>
  <si>
    <t>21/09/2023 03:15</t>
  </si>
  <si>
    <t>18/09/2023 07:43</t>
  </si>
  <si>
    <t>002-DSO-S10000134405</t>
  </si>
  <si>
    <t>21375-SUP-1800467330, 22610-SUP-1000014266</t>
  </si>
  <si>
    <t>19/09/2023 00:00</t>
  </si>
  <si>
    <t>19/09/2023 08:00</t>
  </si>
  <si>
    <t>21/09/2023 03:00</t>
  </si>
  <si>
    <t>003-DSO-S5212861</t>
  </si>
  <si>
    <t>064-DT-230913339682</t>
  </si>
  <si>
    <t>15/09/2023 16:00</t>
  </si>
  <si>
    <t>21/09/2023 23:00</t>
  </si>
  <si>
    <t>PROVEEDOR</t>
  </si>
  <si>
    <t>Nº</t>
  </si>
  <si>
    <t>NOMBRE</t>
  </si>
  <si>
    <t>ALIAS</t>
  </si>
  <si>
    <t>TIPO</t>
  </si>
  <si>
    <t>COUNTRY</t>
  </si>
  <si>
    <t>SUP10035</t>
  </si>
  <si>
    <t>Huizhou Honorfaith Furniture Co. Ltd.</t>
  </si>
  <si>
    <t>HUIZHOU</t>
  </si>
  <si>
    <t>CHINA</t>
  </si>
  <si>
    <t>SUP10144</t>
  </si>
  <si>
    <t>Palma S.p.a.</t>
  </si>
  <si>
    <t>PALMA</t>
  </si>
  <si>
    <t>Transit</t>
  </si>
  <si>
    <t>ITALY</t>
  </si>
  <si>
    <t>SUP10442</t>
  </si>
  <si>
    <t>SLG Kunststoff GmbH</t>
  </si>
  <si>
    <t>SLG</t>
  </si>
  <si>
    <t>GERMANY</t>
  </si>
  <si>
    <t>SUP10666</t>
  </si>
  <si>
    <t>Euro American Industrial Corp.</t>
  </si>
  <si>
    <t>EAI CORP</t>
  </si>
  <si>
    <t>TAIWAN</t>
  </si>
  <si>
    <t>SUP10973</t>
  </si>
  <si>
    <t>IKEA Industry Poland Sp. zoo o/w Lubawie</t>
  </si>
  <si>
    <t>INDUSTRY POLAND</t>
  </si>
  <si>
    <t>POLAND</t>
  </si>
  <si>
    <t>SUP11001</t>
  </si>
  <si>
    <t>AB Gyllensvaans Möbler</t>
  </si>
  <si>
    <t>ABGM</t>
  </si>
  <si>
    <t>SWEDEN</t>
  </si>
  <si>
    <t>SUP11124</t>
  </si>
  <si>
    <t>IKEA Industry Lycksele AB</t>
  </si>
  <si>
    <t>INDUSTRY LYCKSELE</t>
  </si>
  <si>
    <t>SUP11323</t>
  </si>
  <si>
    <t>R. Henrichsmeyer formaplan GmbH &amp; Co. KG</t>
  </si>
  <si>
    <t>HENRICHSMEYER</t>
  </si>
  <si>
    <t>SUP11333</t>
  </si>
  <si>
    <t>Dolmeb sp. z o.o.</t>
  </si>
  <si>
    <t>DOLMEB</t>
  </si>
  <si>
    <t>SUP11387</t>
  </si>
  <si>
    <t>I.l.l.a. Spa</t>
  </si>
  <si>
    <t>ILLA SPA</t>
  </si>
  <si>
    <t>SUP11459</t>
  </si>
  <si>
    <t>PT. Findora Internusa</t>
  </si>
  <si>
    <t>FINDORA</t>
  </si>
  <si>
    <t>INDONESIA</t>
  </si>
  <si>
    <t>SUP11863</t>
  </si>
  <si>
    <t>MAC Carpet</t>
  </si>
  <si>
    <t>MAC CARPET</t>
  </si>
  <si>
    <t>EGYPT</t>
  </si>
  <si>
    <t>SUP11987</t>
  </si>
  <si>
    <t>Meyenburger Möbel GmbH</t>
  </si>
  <si>
    <t>MEYENBURGER</t>
  </si>
  <si>
    <t>SUP12003</t>
  </si>
  <si>
    <t>SC Gammet 2000 Srl</t>
  </si>
  <si>
    <t>GAMMET 2000</t>
  </si>
  <si>
    <t>ROMANIA</t>
  </si>
  <si>
    <t>SUP12013</t>
  </si>
  <si>
    <t>Maja - Möbelwerk GmbH</t>
  </si>
  <si>
    <t>MAJA</t>
  </si>
  <si>
    <t>SUP12068</t>
  </si>
  <si>
    <t>Zaklady Produkcyjno-Uslugowe "Prawda" Sp. z O.O.</t>
  </si>
  <si>
    <t>PRAWDA</t>
  </si>
  <si>
    <t>SUP12259</t>
  </si>
  <si>
    <t>Zhucheng Shunhe Wood Industrial Co., Ltd.</t>
  </si>
  <si>
    <t>ZHUCHENG</t>
  </si>
  <si>
    <t>SUP12334</t>
  </si>
  <si>
    <t>Reti Gritti S.p.A.</t>
  </si>
  <si>
    <t>RETI</t>
  </si>
  <si>
    <t>SUP12413</t>
  </si>
  <si>
    <t>76 One Member Limited Liability Company</t>
  </si>
  <si>
    <t>76 ONE MEMBER</t>
  </si>
  <si>
    <t>VIETNAM</t>
  </si>
  <si>
    <t>SUP12465</t>
  </si>
  <si>
    <t>Oriental Weavers International S.A.E.</t>
  </si>
  <si>
    <t>ORIENTAL WEAVERS</t>
  </si>
  <si>
    <t>SUP12588</t>
  </si>
  <si>
    <t>Kavalierglass a.s.</t>
  </si>
  <si>
    <t>KAVALIERGLASS</t>
  </si>
  <si>
    <t>CZECH REPUBLIC</t>
  </si>
  <si>
    <t>SUP12650</t>
  </si>
  <si>
    <t>Spaljisten AB</t>
  </si>
  <si>
    <t>SPALJISTEN</t>
  </si>
  <si>
    <t>SUP12702</t>
  </si>
  <si>
    <t>Sas Alsapan</t>
  </si>
  <si>
    <t>ALSAPAN</t>
  </si>
  <si>
    <t>FRANCE</t>
  </si>
  <si>
    <t>SUP12795</t>
  </si>
  <si>
    <t>Helios Világítástechnikai Kft.</t>
  </si>
  <si>
    <t>HELIOS</t>
  </si>
  <si>
    <t>HUNGARY</t>
  </si>
  <si>
    <t>SUP13080</t>
  </si>
  <si>
    <t>Tianjin Tong Shi Industry &amp; Trade Co., Ltd</t>
  </si>
  <si>
    <t>TIANJIN TONG</t>
  </si>
  <si>
    <t>SUP13160</t>
  </si>
  <si>
    <t>Velos V.D.</t>
  </si>
  <si>
    <t>VELOS</t>
  </si>
  <si>
    <t>SUP13662</t>
  </si>
  <si>
    <t>IKEA Industry Slovakia s.r.o., odstepny zavod trnava</t>
  </si>
  <si>
    <t>INDUSTRY SLOVAKIA</t>
  </si>
  <si>
    <t>SLOVAKIA</t>
  </si>
  <si>
    <t>SUP13742</t>
  </si>
  <si>
    <t>Plimob Sa</t>
  </si>
  <si>
    <t>PLIMOB</t>
  </si>
  <si>
    <t>SUP13857</t>
  </si>
  <si>
    <t>Spojene Kartacovny As</t>
  </si>
  <si>
    <t>SPOJENE</t>
  </si>
  <si>
    <t>SUP14036</t>
  </si>
  <si>
    <t>SC Nikmob SA</t>
  </si>
  <si>
    <t>NIKMOB</t>
  </si>
  <si>
    <t>SUP14139</t>
  </si>
  <si>
    <t>Hanplast Sp. z o.o.</t>
  </si>
  <si>
    <t>HANPLAST</t>
  </si>
  <si>
    <t>SUP14175</t>
  </si>
  <si>
    <t>3 B Spa</t>
  </si>
  <si>
    <t>3B SPA</t>
  </si>
  <si>
    <t>SUP14196</t>
  </si>
  <si>
    <t>Aha Emmi d.o.o.</t>
  </si>
  <si>
    <t>AHA EMMI</t>
  </si>
  <si>
    <t>SLOVENIA</t>
  </si>
  <si>
    <t>SUP14314</t>
  </si>
  <si>
    <t>Plastika Skaza d.o.o.</t>
  </si>
  <si>
    <t>PLASTIKA</t>
  </si>
  <si>
    <t>SUP14412</t>
  </si>
  <si>
    <t>Shenzhen Sdg-tonsun Industrial Co., Ltd.</t>
  </si>
  <si>
    <t>SHENZEN</t>
  </si>
  <si>
    <t>SUP14414</t>
  </si>
  <si>
    <t>Marbet Sp. z o.o.</t>
  </si>
  <si>
    <t>MARBET</t>
  </si>
  <si>
    <t>SUP14483</t>
  </si>
  <si>
    <t>AB Silutes baldai</t>
  </si>
  <si>
    <t>AB SILUTES</t>
  </si>
  <si>
    <t>LITHUANIA</t>
  </si>
  <si>
    <t>SUP14507</t>
  </si>
  <si>
    <t>IPEK - A.Ipektchi GmbH &amp; Co.KG</t>
  </si>
  <si>
    <t>IPEK (PERSAS)</t>
  </si>
  <si>
    <t>SUP14729</t>
  </si>
  <si>
    <t>IKEA Industry Poland Sp.zoo o/Fabr.WEST w Zbaszynku</t>
  </si>
  <si>
    <t>SUP14743</t>
  </si>
  <si>
    <t>Sea God Art (Huizhou) Ltd.</t>
  </si>
  <si>
    <t>SEA GOD ART</t>
  </si>
  <si>
    <t>SUP14872</t>
  </si>
  <si>
    <t>Dendro Poland Ltd Sp. z o.o.</t>
  </si>
  <si>
    <t>DENDRO</t>
  </si>
  <si>
    <t>SUP15234</t>
  </si>
  <si>
    <t>JINAN DIOR GLASS PRODUCT CO., LTD.</t>
  </si>
  <si>
    <t>JINAN</t>
  </si>
  <si>
    <t>SUP15288</t>
  </si>
  <si>
    <t>Sanas, A.s.</t>
  </si>
  <si>
    <t>SANAS</t>
  </si>
  <si>
    <t>SUP15333</t>
  </si>
  <si>
    <t>Pacyga Import Export</t>
  </si>
  <si>
    <t>PACYGA IMPORT</t>
  </si>
  <si>
    <t>SUP15346</t>
  </si>
  <si>
    <t>Keter Italia</t>
  </si>
  <si>
    <t>KETER ITALIA</t>
  </si>
  <si>
    <t>SUP15361</t>
  </si>
  <si>
    <t>MARDOM PRO Sp. z o.o. Sp. K.</t>
  </si>
  <si>
    <t>MARDOM</t>
  </si>
  <si>
    <t>SUP15408</t>
  </si>
  <si>
    <t>IKEA Industry Slovakia s.r.o. odstepny zavod Jasna</t>
  </si>
  <si>
    <t>SUP15540</t>
  </si>
  <si>
    <t>Jiangmen Lihua Industry Co., Ltd.</t>
  </si>
  <si>
    <t>JIANGMEN</t>
  </si>
  <si>
    <t>SUP15747</t>
  </si>
  <si>
    <t>KORONA CANDLES S.A.</t>
  </si>
  <si>
    <t>KORONA CANDLES</t>
  </si>
  <si>
    <t>SUP16105</t>
  </si>
  <si>
    <t>BCC-95  OOD</t>
  </si>
  <si>
    <t>BCC 95</t>
  </si>
  <si>
    <t>BULGARIA</t>
  </si>
  <si>
    <t>SUP16139</t>
  </si>
  <si>
    <t>RAPEXCO-DAI NAM LLC</t>
  </si>
  <si>
    <t>RAPEXCO</t>
  </si>
  <si>
    <t>SUP16353</t>
  </si>
  <si>
    <t>Borne Furniture Sp. z o.o.</t>
  </si>
  <si>
    <t>NBORNE FURNITURE</t>
  </si>
  <si>
    <t>SUP16382</t>
  </si>
  <si>
    <t>Xinhui Rixing Stainless steel products Co. Ltd</t>
  </si>
  <si>
    <t>XINHUI</t>
  </si>
  <si>
    <t>SUP16418</t>
  </si>
  <si>
    <t>Xiamen Vivid lighting Co. Ltd.</t>
  </si>
  <si>
    <t>XIAMEN</t>
  </si>
  <si>
    <t>SUP16455</t>
  </si>
  <si>
    <t>Euro-Comfort Spolka z.o.o.</t>
  </si>
  <si>
    <t>EURO-COMFORT</t>
  </si>
  <si>
    <t>SUP16481</t>
  </si>
  <si>
    <t>COTOBLAU S.A.</t>
  </si>
  <si>
    <t>COTOBLAU</t>
  </si>
  <si>
    <t>SPAIN</t>
  </si>
  <si>
    <t>SUP16578</t>
  </si>
  <si>
    <t>Pou Sung Vn Co., Ltd.</t>
  </si>
  <si>
    <t>POU SUNG</t>
  </si>
  <si>
    <t>SUP16684</t>
  </si>
  <si>
    <t>MEDIA PROFILI S.R.L.</t>
  </si>
  <si>
    <t>MEDIA PROFILI</t>
  </si>
  <si>
    <t>SUP16732</t>
  </si>
  <si>
    <t>Hilding Anders Polska Sp. z o.o.</t>
  </si>
  <si>
    <t>HILDING ANDERS</t>
  </si>
  <si>
    <t>SUP16739</t>
  </si>
  <si>
    <t>JIANGMEN FUQIAO TRAVEL PRODUCTS FACTORY CO., LTD</t>
  </si>
  <si>
    <t>SUP16746</t>
  </si>
  <si>
    <t>Suzhou Sail Lamp Decorative Co., Ltd.</t>
  </si>
  <si>
    <t>SUZHOU</t>
  </si>
  <si>
    <t>SUP16778</t>
  </si>
  <si>
    <t>Xinhui Second Light Machinery Factory Co. Ltd.</t>
  </si>
  <si>
    <t>SUP16782</t>
  </si>
  <si>
    <t>AB FREDA</t>
  </si>
  <si>
    <t>ABFREDA</t>
  </si>
  <si>
    <t>SUP16795</t>
  </si>
  <si>
    <t>TRENDGLASS Spolka z o.o. Spolka Komandytowa</t>
  </si>
  <si>
    <t>TRENDGLASS</t>
  </si>
  <si>
    <t>SUP16840</t>
  </si>
  <si>
    <t>DONGGUAN HON WAH FLOWERS MANUFACTORY Co.,Ltd</t>
  </si>
  <si>
    <t>DONGGUAN</t>
  </si>
  <si>
    <t>SUP16851</t>
  </si>
  <si>
    <t>TMP S.R.L.</t>
  </si>
  <si>
    <t>TMP</t>
  </si>
  <si>
    <t>SUP16962</t>
  </si>
  <si>
    <t>AS Sunningdale Tech (Latvia)</t>
  </si>
  <si>
    <t>AS SUNNINGDALE</t>
  </si>
  <si>
    <t>LATVIA</t>
  </si>
  <si>
    <t>SUP17045</t>
  </si>
  <si>
    <t>Rörets Polska Sp. z o.o.</t>
  </si>
  <si>
    <t>RÖRETS</t>
  </si>
  <si>
    <t>SUP17118</t>
  </si>
  <si>
    <t>NICE YOUNG LITE CO., LTD</t>
  </si>
  <si>
    <t>NICE YOUNG LITE</t>
  </si>
  <si>
    <t>SUP17295</t>
  </si>
  <si>
    <t>TFC Natural Fibre Products Co., Ltd.</t>
  </si>
  <si>
    <t>TFC</t>
  </si>
  <si>
    <t>SUP17312</t>
  </si>
  <si>
    <t>Hanyang Polska Sp. z O.O.</t>
  </si>
  <si>
    <t>HANYANG</t>
  </si>
  <si>
    <t>SUP17316</t>
  </si>
  <si>
    <t>ABWood Sp. z o.o.</t>
  </si>
  <si>
    <t>ABWOOD</t>
  </si>
  <si>
    <t>SUP17357</t>
  </si>
  <si>
    <t>UNIKOV Steel spol. s.r.o.</t>
  </si>
  <si>
    <t>UNIKOV</t>
  </si>
  <si>
    <t>SUP17379</t>
  </si>
  <si>
    <t>UAB IKEA Industry Lietuva</t>
  </si>
  <si>
    <t>INDUSTRY LIETUVA</t>
  </si>
  <si>
    <t>SUP17591</t>
  </si>
  <si>
    <t>Rondo Hullamkartongyarto Kft.</t>
  </si>
  <si>
    <t>RONDO</t>
  </si>
  <si>
    <t>SUP17778</t>
  </si>
  <si>
    <t>EXTRA LIGHT (GZ) ELECTRICAL CO.,LTD</t>
  </si>
  <si>
    <t xml:space="preserve">EXTRA LIGHT </t>
  </si>
  <si>
    <t>SUP17907</t>
  </si>
  <si>
    <t>FOSHAN YUNLU LIGHTING FACTORY</t>
  </si>
  <si>
    <t>FOSHAN YUNLU</t>
  </si>
  <si>
    <t>SUP17915</t>
  </si>
  <si>
    <t>SEDO VINA CO LTD</t>
  </si>
  <si>
    <t>SEDO VINA</t>
  </si>
  <si>
    <t>SUP17920</t>
  </si>
  <si>
    <t>IKEA Industry Poland Sp.zoo o/w Goleniowie</t>
  </si>
  <si>
    <t>SUP17938</t>
  </si>
  <si>
    <t>ASIAN FABRICX PRIVATE LIMITED</t>
  </si>
  <si>
    <t>ASIAN FABRICX</t>
  </si>
  <si>
    <t>INDIA</t>
  </si>
  <si>
    <t>SUP17987</t>
  </si>
  <si>
    <t>Andrewex Sp. z o.o.</t>
  </si>
  <si>
    <t>ANDREWEX</t>
  </si>
  <si>
    <t>SUP18199</t>
  </si>
  <si>
    <t>PROFIM sp. z o.o.</t>
  </si>
  <si>
    <t>PROFIM</t>
  </si>
  <si>
    <t>SUP18222</t>
  </si>
  <si>
    <t>DONG GUAN HUA HSIN HARDWARE FURNITURE CO., LTD</t>
  </si>
  <si>
    <t>DONG GUAN</t>
  </si>
  <si>
    <t>SUP18305</t>
  </si>
  <si>
    <t>ARAMIS INVEST SRL</t>
  </si>
  <si>
    <t>SUP18314</t>
  </si>
  <si>
    <t>ARC INTERNATIONAL FRANCE SAS</t>
  </si>
  <si>
    <t>ARC INTERNATIONAL</t>
  </si>
  <si>
    <t>SUP18351</t>
  </si>
  <si>
    <t>FRIUL INTAGLI INDUSTRIES SPA</t>
  </si>
  <si>
    <t>SUP18504</t>
  </si>
  <si>
    <t>COMPOSAD SRL</t>
  </si>
  <si>
    <t>COMPOSAD</t>
  </si>
  <si>
    <t>SUP18531</t>
  </si>
  <si>
    <t>EKOLTECH spol. s r.o.</t>
  </si>
  <si>
    <t>EKOLTECH</t>
  </si>
  <si>
    <t>SUP18568</t>
  </si>
  <si>
    <t>FATRA, a.s.</t>
  </si>
  <si>
    <t>FATRA</t>
  </si>
  <si>
    <t>SUP18598</t>
  </si>
  <si>
    <t>THANG LONG METAL WARES JOINT STOCK COMPANY</t>
  </si>
  <si>
    <t>THANG LONG</t>
  </si>
  <si>
    <t>SUP18691</t>
  </si>
  <si>
    <t>SC IPEC S.A.</t>
  </si>
  <si>
    <t>SC IPEC</t>
  </si>
  <si>
    <t>SUP18700</t>
  </si>
  <si>
    <t>ZHUCHENG SONGYUAN WOODEN GOODS CO LTD</t>
  </si>
  <si>
    <t>SUP18748</t>
  </si>
  <si>
    <t>AB KLAIPEDOS BALDAI</t>
  </si>
  <si>
    <t>AB KLAIPEDOS</t>
  </si>
  <si>
    <t>SUP18765</t>
  </si>
  <si>
    <t>AB VILNIAUS BALDAI</t>
  </si>
  <si>
    <t>AB VILNIAUS</t>
  </si>
  <si>
    <t>SUP18772</t>
  </si>
  <si>
    <t>Euroline Sp. z o.o.</t>
  </si>
  <si>
    <t>EUROLINE SP</t>
  </si>
  <si>
    <t>SUP18809</t>
  </si>
  <si>
    <t>SP BERNER PLASTIC GROUP, SL</t>
  </si>
  <si>
    <t>SP BERNER</t>
  </si>
  <si>
    <t>SUP18868</t>
  </si>
  <si>
    <t>THANTAWAN INDUSTRY PUBLIC CO.,LTD</t>
  </si>
  <si>
    <t>THANTAWAN</t>
  </si>
  <si>
    <t>THAILAND</t>
  </si>
  <si>
    <t>SUP18911</t>
  </si>
  <si>
    <t>SHANGHAI DONGLONG Feather MFG CO Ltd</t>
  </si>
  <si>
    <t>SHANGHAI DONGLONG</t>
  </si>
  <si>
    <t>SUP18929</t>
  </si>
  <si>
    <t>PEZZUTTI ALDO SRL</t>
  </si>
  <si>
    <t>PEZZUTI ALDO</t>
  </si>
  <si>
    <t>SUP19023</t>
  </si>
  <si>
    <t>SCA HYGIENE PRODUCTS S.P.A.</t>
  </si>
  <si>
    <t>SCA HYGIENE</t>
  </si>
  <si>
    <t>SUP19057</t>
  </si>
  <si>
    <t>Dongguan Tida Lighting Co., Ltd.</t>
  </si>
  <si>
    <t>SUP19190</t>
  </si>
  <si>
    <t>IKEA Industry Poland Sp.zoo o/w Konstantynowie Lodz</t>
  </si>
  <si>
    <t>SUP19240</t>
  </si>
  <si>
    <t>KOVONA SYSTEM, A.S.</t>
  </si>
  <si>
    <t>KOVONA</t>
  </si>
  <si>
    <t>SUP19272</t>
  </si>
  <si>
    <t>Artilux NMF UAB</t>
  </si>
  <si>
    <t>ARTILUX</t>
  </si>
  <si>
    <t>SUP19486</t>
  </si>
  <si>
    <t>VINHLONG JOINT-STOCK TRADING MANUFACTURE EXPORT IMPORT CO.</t>
  </si>
  <si>
    <t>VINHLONG</t>
  </si>
  <si>
    <t>SUP19505</t>
  </si>
  <si>
    <t>Aquinos, SA</t>
  </si>
  <si>
    <t>PORTUGAL</t>
  </si>
  <si>
    <t>SUP19589</t>
  </si>
  <si>
    <t>INIPRESS SPA</t>
  </si>
  <si>
    <t>INIPRESS</t>
  </si>
  <si>
    <t>SUP19661</t>
  </si>
  <si>
    <t>SHENZHEN JZY GLASS CO LTD</t>
  </si>
  <si>
    <t>SHENZHEN</t>
  </si>
  <si>
    <t>SUP19709</t>
  </si>
  <si>
    <t>LAMELA Spolka z o.o.</t>
  </si>
  <si>
    <t>LAMELA</t>
  </si>
  <si>
    <t>SUP19718</t>
  </si>
  <si>
    <t>Kalinel EOOD</t>
  </si>
  <si>
    <t>KALINEL</t>
  </si>
  <si>
    <t>SUP19720</t>
  </si>
  <si>
    <t>Foshan Shunde Rongsheng Plastic Products Co. Ltd</t>
  </si>
  <si>
    <t>FOSHAN</t>
  </si>
  <si>
    <t>SUP19743</t>
  </si>
  <si>
    <t>ECOLOR S.R.L.</t>
  </si>
  <si>
    <t>ECOLOR</t>
  </si>
  <si>
    <t>SUP19747</t>
  </si>
  <si>
    <t>John Cotton Europe Sp. z o.o.</t>
  </si>
  <si>
    <t>JOHN COTTON</t>
  </si>
  <si>
    <t>SUP19972</t>
  </si>
  <si>
    <t>DONGGUAN KEE TAT LIGHTING LIMITED</t>
  </si>
  <si>
    <t>SUP20248</t>
  </si>
  <si>
    <t>Foshan Shunde Jingdian Furniture Co,. Ltd.</t>
  </si>
  <si>
    <t>SUP20306</t>
  </si>
  <si>
    <t>SC TAPARO S.A.</t>
  </si>
  <si>
    <t>TAPARO</t>
  </si>
  <si>
    <t>SUP20386</t>
  </si>
  <si>
    <t>B.D. ART Sp. z o.o. Spolka Komandytowa</t>
  </si>
  <si>
    <t>BD ART</t>
  </si>
  <si>
    <t>SUP20463</t>
  </si>
  <si>
    <t>Guangdong Hisense Home Appliances Co., Ltd.</t>
  </si>
  <si>
    <t>GUANGDONG</t>
  </si>
  <si>
    <t>SUP20529</t>
  </si>
  <si>
    <t>Yangzhou Orientop Metalware Co.,Ltd</t>
  </si>
  <si>
    <t>YANGZHOU</t>
  </si>
  <si>
    <t>SUP20533</t>
  </si>
  <si>
    <t>BJS Czech s.r.o.</t>
  </si>
  <si>
    <t>BJS CZECH</t>
  </si>
  <si>
    <t>SUP20548</t>
  </si>
  <si>
    <t>SPUR a.s.</t>
  </si>
  <si>
    <t>SPUR</t>
  </si>
  <si>
    <t>SUP20564</t>
  </si>
  <si>
    <t>GRUPA G-3 SP.J. GRZEGORZ, PIOTR, RADOSLAW GUGALA</t>
  </si>
  <si>
    <t>GRUPA</t>
  </si>
  <si>
    <t>SUP20708</t>
  </si>
  <si>
    <t>ChongQing HongQuanXingYe Metal Products Stock Company Ltd.</t>
  </si>
  <si>
    <t>CHONGQING</t>
  </si>
  <si>
    <t>SUP20759</t>
  </si>
  <si>
    <t>Dongguan Rongsheng Furniture Co Ltd</t>
  </si>
  <si>
    <t>SUP20976</t>
  </si>
  <si>
    <t>IKEA Manufacturing (Dalian) Co.,Ltd</t>
  </si>
  <si>
    <t>IKEA MANUFACTURING</t>
  </si>
  <si>
    <t>SUP21042</t>
  </si>
  <si>
    <t>Bigso UAB</t>
  </si>
  <si>
    <t>BIGSO</t>
  </si>
  <si>
    <t>SUP21101</t>
  </si>
  <si>
    <t>UAB SBA-Germanika</t>
  </si>
  <si>
    <t>UAB SGA</t>
  </si>
  <si>
    <t>SUP21102</t>
  </si>
  <si>
    <t>Hilding Anders Spain SL</t>
  </si>
  <si>
    <t>SUP21136</t>
  </si>
  <si>
    <t>Huizhou Chunchang Metal &amp; Plastic Co., Ltd</t>
  </si>
  <si>
    <t>SUP21174</t>
  </si>
  <si>
    <t>Jiang Men Pengjiang Zhishan Hardware Manufacture Co., LTD</t>
  </si>
  <si>
    <t>JIANG MEN</t>
  </si>
  <si>
    <t>SUP21190</t>
  </si>
  <si>
    <t>CORRECT - K.Blaszczyk i Wspolnicy Spolka Komadytowa</t>
  </si>
  <si>
    <t>CORRECT</t>
  </si>
  <si>
    <t>SUP21196</t>
  </si>
  <si>
    <t>DongGuan DongLi Plastic Products Co., Ltd.</t>
  </si>
  <si>
    <t>SUP21198</t>
  </si>
  <si>
    <t>UAB Visagino Linija</t>
  </si>
  <si>
    <t>UAB VISAGINO</t>
  </si>
  <si>
    <t>SUP21255</t>
  </si>
  <si>
    <t>Zhucheng singwood furnishing Co., Ltd</t>
  </si>
  <si>
    <t>SUP21345</t>
  </si>
  <si>
    <t>UAB RGE Baltic</t>
  </si>
  <si>
    <t>UAB RGE</t>
  </si>
  <si>
    <t>SUP21375</t>
  </si>
  <si>
    <t>IKEA Industry Portugal, Lda.</t>
  </si>
  <si>
    <t>SUP21390</t>
  </si>
  <si>
    <t>Langmead España S.L.</t>
  </si>
  <si>
    <t>LANGMEAD</t>
  </si>
  <si>
    <t>SUP21451</t>
  </si>
  <si>
    <t>Zorka Sp. z O.O.</t>
  </si>
  <si>
    <t>ZORKA</t>
  </si>
  <si>
    <t>SUP21519</t>
  </si>
  <si>
    <t>Postep Sp. z O.O.</t>
  </si>
  <si>
    <t>POSTEP</t>
  </si>
  <si>
    <t>SUP21520</t>
  </si>
  <si>
    <t>NGOC SON HANDICRAFT AND FURNITURE COMPANY LIMITED</t>
  </si>
  <si>
    <t>NGOC SON</t>
  </si>
  <si>
    <t>SUP21552</t>
  </si>
  <si>
    <t>Electrolux Appliances AB</t>
  </si>
  <si>
    <t>ELECTROLUX</t>
  </si>
  <si>
    <t>SUP21603</t>
  </si>
  <si>
    <t>GuangZhou Elite Electronics Co., Ltd.</t>
  </si>
  <si>
    <t>GUANGZHOU</t>
  </si>
  <si>
    <t>SUP21653</t>
  </si>
  <si>
    <t>IKEA Industry Poland Sp.zoo o/w Wielbarku</t>
  </si>
  <si>
    <t>SUP21655</t>
  </si>
  <si>
    <t>Mueller Fabryka Swiec S.A.</t>
  </si>
  <si>
    <t>MUELLER</t>
  </si>
  <si>
    <t>SUP21675</t>
  </si>
  <si>
    <t>Padma Art Sp. z o.o. Sp. Komandytowa</t>
  </si>
  <si>
    <t>PADMA</t>
  </si>
  <si>
    <t>SUP21692</t>
  </si>
  <si>
    <t>Savera Auto Comps Pvt Ltd</t>
  </si>
  <si>
    <t>SAVERA</t>
  </si>
  <si>
    <t>SUP21702</t>
  </si>
  <si>
    <t>Agri Service &amp; Handling bv</t>
  </si>
  <si>
    <t>NETHERLANDS</t>
  </si>
  <si>
    <t>SUP21735</t>
  </si>
  <si>
    <t>IKEA Industry Pacos de Ferreira Pigment</t>
  </si>
  <si>
    <t>INDUSTRY PACOS</t>
  </si>
  <si>
    <t>SUP21804</t>
  </si>
  <si>
    <t>SUNNY INTERNATIONAL LTD.</t>
  </si>
  <si>
    <t>SUNNY INTERNATIONAL</t>
  </si>
  <si>
    <t>SUP21877</t>
  </si>
  <si>
    <t>Zhongshan Yingliang Health Technology Co., Ltd</t>
  </si>
  <si>
    <t>ZHONGSHAN</t>
  </si>
  <si>
    <t>SUP21883</t>
  </si>
  <si>
    <t>Fujian Xingzhongyi light industry Co., Ltd.</t>
  </si>
  <si>
    <t>FUJIAN</t>
  </si>
  <si>
    <t>SUP21906</t>
  </si>
  <si>
    <t>Bormioli Rocco S.A.</t>
  </si>
  <si>
    <t>BORMIOLI ROCCO</t>
  </si>
  <si>
    <t>SUP21919</t>
  </si>
  <si>
    <t>Heng Sheng Hardware Furniture Co., Ltd.</t>
  </si>
  <si>
    <t>HENG SHENG</t>
  </si>
  <si>
    <t>SUP21944</t>
  </si>
  <si>
    <t>JIANGYIN JINGCHENG GLASS CO.,LTD</t>
  </si>
  <si>
    <t>JIANGYIN</t>
  </si>
  <si>
    <t>SUP21976</t>
  </si>
  <si>
    <t>Bero Sp. z o.o.</t>
  </si>
  <si>
    <t>BERO SP</t>
  </si>
  <si>
    <t>SUP21999</t>
  </si>
  <si>
    <t>PARALLEL EAD</t>
  </si>
  <si>
    <t>PARALLEL</t>
  </si>
  <si>
    <t>SUP22008</t>
  </si>
  <si>
    <t>NOVAQUI EQUIPAMENTOS E MOBILIARIO DE CONFORTO, S.A.</t>
  </si>
  <si>
    <t>NOVAQUI</t>
  </si>
  <si>
    <t>SUP22031</t>
  </si>
  <si>
    <t>Telmex Sp. z o.o. Oddzial w Piszu</t>
  </si>
  <si>
    <t>TELMEX</t>
  </si>
  <si>
    <t>SUP22083</t>
  </si>
  <si>
    <t>CH INDUSTRIAL PROD SRL</t>
  </si>
  <si>
    <t>CH INDUSTRIAL</t>
  </si>
  <si>
    <t>SUP22107</t>
  </si>
  <si>
    <t>Anji Hengyou Furniture Co., Ltd.</t>
  </si>
  <si>
    <t>ANJI HENGYOU</t>
  </si>
  <si>
    <t>SUP22116</t>
  </si>
  <si>
    <t>Manuex S.R.L.</t>
  </si>
  <si>
    <t>MANUEX</t>
  </si>
  <si>
    <t>SUP22118</t>
  </si>
  <si>
    <t>DALIAN TALENT POLAND SP. Z O.O.</t>
  </si>
  <si>
    <t>DALIAN TALENT</t>
  </si>
  <si>
    <t>SUP22121</t>
  </si>
  <si>
    <t>UE FURNITURE CO., LTD.</t>
  </si>
  <si>
    <t>UE FURNITURE</t>
  </si>
  <si>
    <t>SUP22188</t>
  </si>
  <si>
    <t>Noelle + von Campe glashütte Gmbh</t>
  </si>
  <si>
    <t>NOELLE</t>
  </si>
  <si>
    <t>SUP22217</t>
  </si>
  <si>
    <t>HESTIA Electric (Huizhou) Co.,LTD</t>
  </si>
  <si>
    <t>HESTIA ELECTRIC</t>
  </si>
  <si>
    <t>SUP22219</t>
  </si>
  <si>
    <t>GP SOFA SRL</t>
  </si>
  <si>
    <t>GP SOFA</t>
  </si>
  <si>
    <t>SUP22253</t>
  </si>
  <si>
    <t>YIN TAI DONGGUAN GLASS CO.,LTD.</t>
  </si>
  <si>
    <t>YIN TAI</t>
  </si>
  <si>
    <t>SUP22297</t>
  </si>
  <si>
    <t>SANITANA - Fábrica de Sanitários de Anadia, S.A.</t>
  </si>
  <si>
    <t>SANITANA</t>
  </si>
  <si>
    <t>SUP22349</t>
  </si>
  <si>
    <t>DONGGUAN IDEA&amp;DESIGN FURNITURE LTD.</t>
  </si>
  <si>
    <t>DONGGUANG</t>
  </si>
  <si>
    <t>SUP22350</t>
  </si>
  <si>
    <t>FLUVITEX, S.L.</t>
  </si>
  <si>
    <t>FLUVITEX</t>
  </si>
  <si>
    <t>SUP22415</t>
  </si>
  <si>
    <t>I.C.I ULUSLAR ARASI HALI YATIRIM SAN.PAZ. VE DIS TICARET AS</t>
  </si>
  <si>
    <t>ICI ULUSLAR</t>
  </si>
  <si>
    <t>TURKEY</t>
  </si>
  <si>
    <t>SUP22419</t>
  </si>
  <si>
    <t>Merinos Hali San. ve Tic. A.S.</t>
  </si>
  <si>
    <t>MERINOS</t>
  </si>
  <si>
    <t>SUP22437</t>
  </si>
  <si>
    <t>Fucheng Metals Production Co., Ltd. of Jiangmen City</t>
  </si>
  <si>
    <t>FUCHENG METALS</t>
  </si>
  <si>
    <t>SUP22452</t>
  </si>
  <si>
    <t>Kamyk Daunen s.r.o</t>
  </si>
  <si>
    <t>KAMYK DAUNEN</t>
  </si>
  <si>
    <t>SUP22541</t>
  </si>
  <si>
    <t>GZ Media, a.s.</t>
  </si>
  <si>
    <t>GZ MEDIA</t>
  </si>
  <si>
    <t>SUP22587</t>
  </si>
  <si>
    <t>Elite Electronics(DG)CO.,LTD</t>
  </si>
  <si>
    <t>ELITE ELECTRONICS</t>
  </si>
  <si>
    <t>SUP22610</t>
  </si>
  <si>
    <t>RIA STONE, FÁBRICA DE LOUÇA DE MESA EM GRÉS, S.A.</t>
  </si>
  <si>
    <t>RIA STONE</t>
  </si>
  <si>
    <t>SUP22621</t>
  </si>
  <si>
    <t>ARAMIS INVEST MATTRESSES</t>
  </si>
  <si>
    <t>SUP22677</t>
  </si>
  <si>
    <t>FUD-MEN J.L.L. FUDALA SPOLKA JAWNA</t>
  </si>
  <si>
    <t>FUD-MEN</t>
  </si>
  <si>
    <t>SUP22703</t>
  </si>
  <si>
    <t>Noman Terry Towel Mills Ltd.</t>
  </si>
  <si>
    <t>NORMAN TERRY</t>
  </si>
  <si>
    <t>BANGLADESH</t>
  </si>
  <si>
    <t>SUP22723</t>
  </si>
  <si>
    <t>GABI-BIS SPOLKA Z OGRANICZONA ODPOWIEDZIALNOSCIA SP.K.</t>
  </si>
  <si>
    <t>GABI-BIS</t>
  </si>
  <si>
    <t>SUP22724</t>
  </si>
  <si>
    <t>INNOTECH FITNESS SYSTEMS (TANGSHAN) LTD.</t>
  </si>
  <si>
    <t>INNOTECH</t>
  </si>
  <si>
    <t>SUP22810</t>
  </si>
  <si>
    <t>Martkom Global Industries S.L</t>
  </si>
  <si>
    <t>MARTKOM</t>
  </si>
  <si>
    <t>SUP22846</t>
  </si>
  <si>
    <t>Padma 3.0 Sp. z o.o. Sp. Komandytowa</t>
  </si>
  <si>
    <t>SUP22849</t>
  </si>
  <si>
    <t>B.M. Polska Sp. z o.o.</t>
  </si>
  <si>
    <t>BM POLSKA</t>
  </si>
  <si>
    <t>SUP22859</t>
  </si>
  <si>
    <t>Constract Export - Import Sp. z o.o.</t>
  </si>
  <si>
    <t>CONSTRACT</t>
  </si>
  <si>
    <t>SUP22860</t>
  </si>
  <si>
    <t>STOLARZ-LEMPERT Sp. k.</t>
  </si>
  <si>
    <t>STOLARZ-LEMPERT</t>
  </si>
  <si>
    <t>SUP23055</t>
  </si>
  <si>
    <t>IKEA Industry Poland sp. z o.o. O/IVAR w Stepnicy</t>
  </si>
  <si>
    <t>SUP23074</t>
  </si>
  <si>
    <t>EP SOLVO SP. Z O.O. SP. KOMANDYTOWA</t>
  </si>
  <si>
    <t>EP SOLVO</t>
  </si>
  <si>
    <t>524-CP</t>
  </si>
  <si>
    <t>VAMAR</t>
  </si>
  <si>
    <t>021-TSO</t>
  </si>
  <si>
    <t>ESVLC-PRT</t>
  </si>
  <si>
    <t>ESVLC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</si>
</sst>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Lunes&quot;"/>
    <numFmt numFmtId="165" formatCode="dd/mm"/>
  </numFmts>
  <fonts count="22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0"/>
      <name val="Arial"/>
      <family val="2"/>
    </font>
    <font>
      <sz val="9"/>
      <color theme="1"/>
      <name val="IKEA Sans"/>
      <family val="2"/>
    </font>
    <font>
      <b/>
      <sz val="9"/>
      <color theme="1"/>
      <name val="IKEA Sans"/>
      <family val="2"/>
    </font>
    <font>
      <sz val="11"/>
      <color theme="1"/>
      <name val="Calibri"/>
      <family val="2"/>
    </font>
    <font>
      <b/>
      <sz val="12"/>
      <color theme="0"/>
      <name val="Verdana"/>
      <family val="2"/>
    </font>
    <font>
      <u/>
      <sz val="6"/>
      <color rgb="FF0000FF"/>
      <name val="Verdana"/>
      <family val="2"/>
    </font>
    <font>
      <sz val="6"/>
      <color rgb="FF31849B"/>
      <name val="Verdana"/>
      <family val="2"/>
    </font>
    <font>
      <sz val="6"/>
      <color theme="1"/>
      <name val="Verdana"/>
      <family val="2"/>
    </font>
    <font>
      <b/>
      <sz val="10"/>
      <name val="Verdana"/>
      <family val="2"/>
    </font>
    <font>
      <b/>
      <sz val="14"/>
      <color theme="0"/>
      <name val="IKEA Sans"/>
      <family val="2"/>
    </font>
    <font>
      <sz val="10"/>
      <color theme="1"/>
      <name val="IKEA Sans"/>
      <family val="2"/>
    </font>
    <font>
      <b/>
      <sz val="36"/>
      <color rgb="FFFFFFFF"/>
      <name val="Noto IKEA Latin"/>
      <family val="2"/>
    </font>
    <font>
      <b/>
      <sz val="12"/>
      <name val="Noto IKEA Latin"/>
      <family val="2"/>
    </font>
    <font>
      <b/>
      <sz val="14"/>
      <name val="Noto IKEA Latin"/>
      <family val="2"/>
    </font>
    <font>
      <sz val="14"/>
      <name val="Noto IKEA Latin"/>
      <family val="2"/>
    </font>
    <font>
      <b/>
      <sz val="9"/>
      <color theme="0"/>
      <name val="Verdana"/>
      <family val="2"/>
    </font>
    <font>
      <sz val="14"/>
      <color theme="0"/>
      <name val="Noto IKEA Latin"/>
      <family val="2"/>
    </font>
    <font>
      <sz val="8"/>
      <name val="Verdana"/>
      <family val="2"/>
    </font>
    <font>
      <b/>
      <sz val="9"/>
      <name val="Verdana"/>
      <family val="2"/>
    </font>
    <font>
      <sz val="7"/>
      <color rgb="FF365F9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5B88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3DFE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4F81BD"/>
      </left>
      <right/>
      <top/>
      <bottom/>
      <diagonal/>
    </border>
    <border>
      <left style="thin">
        <color rgb="FF000000"/>
      </left>
      <right/>
      <top style="thin">
        <color rgb="FF4F81BD"/>
      </top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 style="thin">
        <color rgb="FF000000"/>
      </right>
      <top style="thin">
        <color rgb="FF4F81BD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indexed="64"/>
      </bottom>
      <diagonal/>
    </border>
    <border>
      <left/>
      <right/>
      <top style="thin">
        <color theme="2" tint="-0.499984740745262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000000"/>
      </right>
      <top style="thin">
        <color rgb="FF4F81BD"/>
      </top>
      <bottom style="thin">
        <color rgb="FF4F81BD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5" borderId="8" xfId="2" applyFont="1" applyFill="1" applyBorder="1" applyAlignment="1">
      <alignment horizontal="left" vertical="top" wrapText="1"/>
    </xf>
    <xf numFmtId="49" fontId="6" fillId="5" borderId="8" xfId="2" applyNumberFormat="1" applyFont="1" applyFill="1" applyBorder="1" applyAlignment="1">
      <alignment horizontal="left" vertical="top" wrapText="1"/>
    </xf>
    <xf numFmtId="0" fontId="5" fillId="0" borderId="0" xfId="2"/>
    <xf numFmtId="14" fontId="5" fillId="0" borderId="0" xfId="2" applyNumberFormat="1" applyAlignment="1">
      <alignment horizontal="left" vertical="center"/>
    </xf>
    <xf numFmtId="0" fontId="6" fillId="6" borderId="0" xfId="2" applyFont="1" applyFill="1" applyAlignment="1">
      <alignment horizontal="left" vertical="top" wrapText="1"/>
    </xf>
    <xf numFmtId="0" fontId="5" fillId="0" borderId="0" xfId="2" applyAlignment="1">
      <alignment horizontal="left"/>
    </xf>
    <xf numFmtId="0" fontId="10" fillId="0" borderId="0" xfId="0" applyFont="1"/>
    <xf numFmtId="0" fontId="3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22" fontId="16" fillId="4" borderId="0" xfId="0" applyNumberFormat="1" applyFont="1" applyFill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vertical="center"/>
    </xf>
    <xf numFmtId="0" fontId="13" fillId="7" borderId="14" xfId="0" applyFont="1" applyFill="1" applyBorder="1" applyAlignment="1">
      <alignment vertical="center"/>
    </xf>
    <xf numFmtId="0" fontId="13" fillId="7" borderId="15" xfId="0" applyFont="1" applyFill="1" applyBorder="1" applyAlignment="1">
      <alignment vertical="center"/>
    </xf>
    <xf numFmtId="165" fontId="13" fillId="7" borderId="14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vertical="center" wrapText="1"/>
    </xf>
    <xf numFmtId="0" fontId="1" fillId="0" borderId="0" xfId="0" applyFont="1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7" fillId="10" borderId="17" xfId="0" applyFont="1" applyFill="1" applyBorder="1" applyAlignment="1">
      <alignment horizontal="left" vertical="center"/>
    </xf>
    <xf numFmtId="0" fontId="20" fillId="11" borderId="16" xfId="0" applyFont="1" applyFill="1" applyBorder="1" applyAlignment="1">
      <alignment horizontal="center"/>
    </xf>
    <xf numFmtId="0" fontId="17" fillId="12" borderId="1" xfId="0" applyFont="1" applyFill="1" applyBorder="1"/>
    <xf numFmtId="0" fontId="0" fillId="13" borderId="1" xfId="0" applyFill="1" applyBorder="1" applyAlignment="1">
      <alignment horizontal="center" vertical="center"/>
    </xf>
    <xf numFmtId="0" fontId="17" fillId="12" borderId="18" xfId="0" applyFont="1" applyFill="1" applyBorder="1"/>
    <xf numFmtId="0" fontId="0" fillId="13" borderId="18" xfId="0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top" wrapText="1"/>
    </xf>
    <xf numFmtId="0" fontId="8" fillId="14" borderId="12" xfId="0" applyFont="1" applyFill="1" applyBorder="1" applyAlignment="1">
      <alignment horizontal="left" vertical="top" wrapText="1"/>
    </xf>
    <xf numFmtId="0" fontId="9" fillId="14" borderId="10" xfId="0" applyFont="1" applyFill="1" applyBorder="1" applyAlignment="1">
      <alignment horizontal="left" vertical="top" wrapText="1"/>
    </xf>
    <xf numFmtId="0" fontId="8" fillId="14" borderId="11" xfId="0" applyFont="1" applyFill="1" applyBorder="1" applyAlignment="1">
      <alignment horizontal="center" vertical="top" wrapText="1"/>
    </xf>
    <xf numFmtId="0" fontId="7" fillId="14" borderId="9" xfId="0" applyFont="1" applyFill="1" applyBorder="1" applyAlignment="1">
      <alignment horizontal="left" vertical="top" wrapText="1"/>
    </xf>
    <xf numFmtId="0" fontId="7" fillId="14" borderId="10" xfId="0" applyFont="1" applyFill="1" applyBorder="1" applyAlignment="1">
      <alignment horizontal="left" vertical="top" wrapText="1"/>
    </xf>
    <xf numFmtId="0" fontId="0" fillId="14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14" borderId="11" xfId="0" applyFill="1" applyBorder="1" applyAlignment="1">
      <alignment vertical="top" wrapText="1"/>
    </xf>
    <xf numFmtId="0" fontId="21" fillId="14" borderId="21" xfId="0" applyFont="1" applyFill="1" applyBorder="1" applyAlignment="1">
      <alignment horizontal="left" vertical="top" wrapText="1"/>
    </xf>
    <xf numFmtId="0" fontId="21" fillId="14" borderId="21" xfId="0" applyFont="1" applyFill="1" applyBorder="1" applyAlignment="1">
      <alignment horizontal="center" vertical="top" wrapText="1"/>
    </xf>
    <xf numFmtId="0" fontId="21" fillId="14" borderId="22" xfId="0" applyFont="1" applyFill="1" applyBorder="1" applyAlignment="1">
      <alignment horizontal="left" vertical="top" wrapText="1"/>
    </xf>
    <xf numFmtId="0" fontId="21" fillId="14" borderId="19" xfId="0" applyFont="1" applyFill="1" applyBorder="1" applyAlignment="1">
      <alignment horizontal="left" vertical="top" wrapText="1"/>
    </xf>
    <xf numFmtId="0" fontId="21" fillId="14" borderId="20" xfId="0" applyFont="1" applyFill="1" applyBorder="1" applyAlignment="1">
      <alignment horizontal="left" vertical="top" wrapText="1"/>
    </xf>
    <xf numFmtId="0" fontId="13" fillId="7" borderId="1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164" fontId="11" fillId="3" borderId="2" xfId="0" applyNumberFormat="1" applyFont="1" applyFill="1" applyBorder="1" applyAlignment="1">
      <alignment horizontal="center" vertical="center"/>
    </xf>
    <xf numFmtId="164" fontId="11" fillId="3" borderId="3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73D9F1B4-0278-47CE-9363-524CA2A57D43}"/>
  </cellStyles>
  <dxfs count="26">
    <dxf>
      <font>
        <color theme="0"/>
      </font>
    </dxf>
    <dxf>
      <fill>
        <patternFill>
          <bgColor theme="0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z val="6"/>
        <color rgb="FF0000FF"/>
      </font>
      <fill>
        <patternFill patternType="none">
          <fgColor indexed="64"/>
          <bgColor indexed="65"/>
        </patternFill>
      </fill>
      <alignment horizontal="left" vertical="top"/>
    </dxf>
    <dxf>
      <font>
        <sz val="6"/>
        <color rgb="FF0000FF"/>
      </font>
      <fill>
        <patternFill patternType="none">
          <fgColor indexed="64"/>
          <bgColor indexed="65"/>
        </patternFill>
      </fill>
      <alignment horizontal="left" vertical="top"/>
    </dxf>
    <dxf>
      <font>
        <sz val="6"/>
        <color rgb="FF0000FF"/>
      </font>
      <fill>
        <patternFill patternType="none">
          <fgColor indexed="64"/>
          <bgColor indexed="65"/>
        </patternFill>
      </fill>
      <alignment horizontal="left" vertical="top"/>
    </dxf>
    <dxf>
      <font>
        <sz val="6"/>
        <color rgb="FF0000FF"/>
      </font>
      <fill>
        <patternFill patternType="none">
          <fgColor indexed="64"/>
          <bgColor indexed="65"/>
        </patternFill>
      </fill>
      <alignment horizontal="left" vertical="top"/>
    </dxf>
    <dxf>
      <font>
        <sz val="6"/>
        <color rgb="FF0000FF"/>
      </font>
      <fill>
        <patternFill patternType="none">
          <fgColor indexed="64"/>
          <bgColor indexed="65"/>
        </patternFill>
      </fill>
      <alignment horizontal="left" vertical="top"/>
    </dxf>
    <dxf>
      <font>
        <sz val="6"/>
        <color rgb="FF0000FF"/>
      </font>
      <fill>
        <patternFill patternType="none">
          <fgColor indexed="64"/>
          <bgColor indexed="65"/>
        </patternFill>
      </fill>
      <alignment horizontal="left" vertical="top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</dxfs>
  <tableStyles count="0" defaultTableStyle="TableStyleMedium2" defaultPivotStyle="PivotStyleLight16"/>
  <colors>
    <mruColors>
      <color rgb="FFF5B88F"/>
      <color rgb="FFA34D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35</xdr:row>
          <xdr:rowOff>38100</xdr:rowOff>
        </xdr:from>
        <xdr:to>
          <xdr:col>1</xdr:col>
          <xdr:colOff>1276350</xdr:colOff>
          <xdr:row>39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s-ES" sz="900" b="0" i="0" u="none" strike="noStrike" baseline="0">
                  <a:solidFill>
                    <a:srgbClr val="000000"/>
                  </a:solidFill>
                  <a:latin typeface="Verdana"/>
                  <a:ea typeface="Verdana"/>
                </a:rPr>
                <a:t>SACAR PLAN Y DES+4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123825</xdr:colOff>
          <xdr:row>39</xdr:row>
          <xdr:rowOff>142875</xdr:rowOff>
        </xdr:from>
        <xdr:to>
          <xdr:col>1</xdr:col>
          <xdr:colOff>1266825</xdr:colOff>
          <xdr:row>43</xdr:row>
          <xdr:rowOff>133350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s-ES" sz="900" b="0" i="0" u="none" strike="noStrike" baseline="0">
                  <a:solidFill>
                    <a:srgbClr val="000000"/>
                  </a:solidFill>
                  <a:latin typeface="Verdana"/>
                  <a:ea typeface="Verdana"/>
                </a:rPr>
                <a:t>BORRAR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71450" cy="17145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A29B68AA-6582-4B08-A9AA-B6F63DC16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857250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171450" cy="171450"/>
    <xdr:pic>
      <xdr:nvPicPr>
        <xdr:cNvPr id="3" name="image1.png" descr="image1.png">
          <a:extLst>
            <a:ext uri="{FF2B5EF4-FFF2-40B4-BE49-F238E27FC236}">
              <a16:creationId xmlns:a16="http://schemas.microsoft.com/office/drawing/2014/main" id="{54E068AC-7CC4-4F5E-BCE8-DA8F1413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6305550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0</xdr:rowOff>
    </xdr:from>
    <xdr:ext cx="171450" cy="171450"/>
    <xdr:pic>
      <xdr:nvPicPr>
        <xdr:cNvPr id="4" name="image1.png" descr="image1.png">
          <a:extLst>
            <a:ext uri="{FF2B5EF4-FFF2-40B4-BE49-F238E27FC236}">
              <a16:creationId xmlns:a16="http://schemas.microsoft.com/office/drawing/2014/main" id="{E3960B2F-9721-446B-91E0-DFF29B0D7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7143750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0</xdr:rowOff>
    </xdr:from>
    <xdr:ext cx="171450" cy="171450"/>
    <xdr:pic>
      <xdr:nvPicPr>
        <xdr:cNvPr id="5" name="image1.png" descr="image1.png">
          <a:extLst>
            <a:ext uri="{FF2B5EF4-FFF2-40B4-BE49-F238E27FC236}">
              <a16:creationId xmlns:a16="http://schemas.microsoft.com/office/drawing/2014/main" id="{1FE38D08-617B-4383-9104-4F6681A5E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7562850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0</xdr:rowOff>
    </xdr:from>
    <xdr:ext cx="171450" cy="171450"/>
    <xdr:pic>
      <xdr:nvPicPr>
        <xdr:cNvPr id="6" name="image1.png" descr="image1.png">
          <a:extLst>
            <a:ext uri="{FF2B5EF4-FFF2-40B4-BE49-F238E27FC236}">
              <a16:creationId xmlns:a16="http://schemas.microsoft.com/office/drawing/2014/main" id="{18C113B2-DA0C-4A0E-9146-2F3A63171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1060132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0</xdr:rowOff>
    </xdr:from>
    <xdr:ext cx="171450" cy="171450"/>
    <xdr:pic>
      <xdr:nvPicPr>
        <xdr:cNvPr id="7" name="image1.png" descr="image1.png">
          <a:extLst>
            <a:ext uri="{FF2B5EF4-FFF2-40B4-BE49-F238E27FC236}">
              <a16:creationId xmlns:a16="http://schemas.microsoft.com/office/drawing/2014/main" id="{E374ADFF-E33D-491A-AA3D-BFB59D4CB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1290637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0</xdr:rowOff>
    </xdr:from>
    <xdr:ext cx="171450" cy="171450"/>
    <xdr:pic>
      <xdr:nvPicPr>
        <xdr:cNvPr id="8" name="image1.png" descr="image1.png">
          <a:extLst>
            <a:ext uri="{FF2B5EF4-FFF2-40B4-BE49-F238E27FC236}">
              <a16:creationId xmlns:a16="http://schemas.microsoft.com/office/drawing/2014/main" id="{1E23F9CC-2C59-416B-BCE3-ADA58CE70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1311592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0</xdr:rowOff>
    </xdr:from>
    <xdr:ext cx="171450" cy="171450"/>
    <xdr:pic>
      <xdr:nvPicPr>
        <xdr:cNvPr id="9" name="image1.png" descr="image1.png">
          <a:extLst>
            <a:ext uri="{FF2B5EF4-FFF2-40B4-BE49-F238E27FC236}">
              <a16:creationId xmlns:a16="http://schemas.microsoft.com/office/drawing/2014/main" id="{956D823A-28A1-49AD-AF6B-AEB94FC4A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1604962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25</xdr:row>
      <xdr:rowOff>0</xdr:rowOff>
    </xdr:from>
    <xdr:ext cx="171450" cy="171450"/>
    <xdr:pic>
      <xdr:nvPicPr>
        <xdr:cNvPr id="10" name="image1.png" descr="image1.png">
          <a:extLst>
            <a:ext uri="{FF2B5EF4-FFF2-40B4-BE49-F238E27FC236}">
              <a16:creationId xmlns:a16="http://schemas.microsoft.com/office/drawing/2014/main" id="{840DF54B-C16D-4EDC-986C-1BAED078E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16468725"/>
          <a:ext cx="171450" cy="1714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71450" cy="17145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62E6982B-EEB7-46F6-970B-095A95381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484822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171450" cy="171450"/>
    <xdr:pic>
      <xdr:nvPicPr>
        <xdr:cNvPr id="3" name="image1.png" descr="image1.png">
          <a:extLst>
            <a:ext uri="{FF2B5EF4-FFF2-40B4-BE49-F238E27FC236}">
              <a16:creationId xmlns:a16="http://schemas.microsoft.com/office/drawing/2014/main" id="{127032BE-FAAC-484C-A3A3-C27C37515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865822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0</xdr:rowOff>
    </xdr:from>
    <xdr:ext cx="171450" cy="171450"/>
    <xdr:pic>
      <xdr:nvPicPr>
        <xdr:cNvPr id="4" name="image1.png" descr="image1.png">
          <a:extLst>
            <a:ext uri="{FF2B5EF4-FFF2-40B4-BE49-F238E27FC236}">
              <a16:creationId xmlns:a16="http://schemas.microsoft.com/office/drawing/2014/main" id="{F0849812-11FA-4BA0-8A2D-3F77EB0D5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170622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0</xdr:rowOff>
    </xdr:from>
    <xdr:ext cx="171450" cy="171450"/>
    <xdr:pic>
      <xdr:nvPicPr>
        <xdr:cNvPr id="5" name="image1.png" descr="image1.png">
          <a:extLst>
            <a:ext uri="{FF2B5EF4-FFF2-40B4-BE49-F238E27FC236}">
              <a16:creationId xmlns:a16="http://schemas.microsoft.com/office/drawing/2014/main" id="{288DF794-117D-46BA-A481-885CF5A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323022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0</xdr:rowOff>
    </xdr:from>
    <xdr:ext cx="171450" cy="171450"/>
    <xdr:pic>
      <xdr:nvPicPr>
        <xdr:cNvPr id="6" name="image1.png" descr="image1.png">
          <a:extLst>
            <a:ext uri="{FF2B5EF4-FFF2-40B4-BE49-F238E27FC236}">
              <a16:creationId xmlns:a16="http://schemas.microsoft.com/office/drawing/2014/main" id="{267E2F43-BC51-4073-AD67-F3747BD39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475422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0</xdr:rowOff>
    </xdr:from>
    <xdr:ext cx="171450" cy="171450"/>
    <xdr:pic>
      <xdr:nvPicPr>
        <xdr:cNvPr id="7" name="image1.png" descr="image1.png">
          <a:extLst>
            <a:ext uri="{FF2B5EF4-FFF2-40B4-BE49-F238E27FC236}">
              <a16:creationId xmlns:a16="http://schemas.microsoft.com/office/drawing/2014/main" id="{1648BA95-C37B-4B5B-A852-D8C84A0A9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704022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0</xdr:rowOff>
    </xdr:from>
    <xdr:ext cx="171450" cy="171450"/>
    <xdr:pic>
      <xdr:nvPicPr>
        <xdr:cNvPr id="8" name="image1.png" descr="image1.png">
          <a:extLst>
            <a:ext uri="{FF2B5EF4-FFF2-40B4-BE49-F238E27FC236}">
              <a16:creationId xmlns:a16="http://schemas.microsoft.com/office/drawing/2014/main" id="{3D6272E9-9B53-4D5A-A2E7-24CC15563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780222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0</xdr:rowOff>
    </xdr:from>
    <xdr:ext cx="171450" cy="171450"/>
    <xdr:pic>
      <xdr:nvPicPr>
        <xdr:cNvPr id="9" name="image1.png" descr="image1.png">
          <a:extLst>
            <a:ext uri="{FF2B5EF4-FFF2-40B4-BE49-F238E27FC236}">
              <a16:creationId xmlns:a16="http://schemas.microsoft.com/office/drawing/2014/main" id="{C6C0EFD6-8C6E-4C76-AD20-85AB36AA7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9345275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25</xdr:row>
      <xdr:rowOff>0</xdr:rowOff>
    </xdr:from>
    <xdr:ext cx="171450" cy="171450"/>
    <xdr:pic>
      <xdr:nvPicPr>
        <xdr:cNvPr id="10" name="image1.png" descr="image1.png">
          <a:extLst>
            <a:ext uri="{FF2B5EF4-FFF2-40B4-BE49-F238E27FC236}">
              <a16:creationId xmlns:a16="http://schemas.microsoft.com/office/drawing/2014/main" id="{60138BD1-D327-49BC-A902-AF9865D7A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20888325"/>
          <a:ext cx="171450" cy="171450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Salag" refreshedDate="45184.592095023145" createdVersion="6" refreshedVersion="8" minRefreshableVersion="3" recordCount="96" xr:uid="{2B9BDDD5-938F-4EFA-9303-00341CA21305}">
  <cacheSource type="worksheet">
    <worksheetSource ref="Z1:AE1048576" sheet="STMS"/>
  </cacheSource>
  <cacheFields count="6">
    <cacheField name="AUX HORA" numFmtId="0">
      <sharedItems containsBlank="1" containsMixedTypes="1" containsNumber="1" minValue="6.9444444444444447E-4" maxValue="0.95833333333333337"/>
    </cacheField>
    <cacheField name="DESCARGA" numFmtId="0">
      <sharedItems containsDate="1" containsBlank="1" containsMixedTypes="1" minDate="2023-09-18T00:00:00" maxDate="2023-09-23T00:00:00"/>
    </cacheField>
    <cacheField name="DÍA SEMANA" numFmtId="0">
      <sharedItems containsBlank="1" count="9">
        <s v="lunes"/>
        <s v="martes"/>
        <s v="miércoles"/>
        <s v="jueves"/>
        <s v="viernes"/>
        <s v=""/>
        <m/>
        <s v="sábado" u="1"/>
        <e v="#VALUE!" u="1"/>
      </sharedItems>
    </cacheField>
    <cacheField name="AUX PROVEEDOR" numFmtId="0">
      <sharedItems containsBlank="1" containsMixedTypes="1" containsNumber="1" containsInteger="1" minValue="3" maxValue="5"/>
    </cacheField>
    <cacheField name="AUX PROOV 2" numFmtId="0">
      <sharedItems containsBlank="1"/>
    </cacheField>
    <cacheField name="PROOVEEDOR" numFmtId="0">
      <sharedItems containsBlank="1" count="24">
        <s v="VALLS"/>
        <s v="ELF"/>
        <s v="COM 40"/>
        <s v="ARAMIS"/>
        <s v="INDUSTRY PORTUGAL"/>
        <s v="FRIUL INTAGLI"/>
        <s v="AGRI (PLANTAS)"/>
        <s v="AQUINOS"/>
        <s v=""/>
        <m/>
        <s v="INDUSTRY POLAND" u="1"/>
        <s v="CONTENEDOR" u="1"/>
        <s v="MAJA" u="1"/>
        <e v="#VALUE!" u="1"/>
        <s v="GRUPA" u="1"/>
        <s v="ABGM" u="1"/>
        <s v="VAMAR" u="1"/>
        <s v="segismundo" u="1"/>
        <s v="KETER ITALIA" u="1"/>
        <s v="IPEK (PERSAS)" u="1"/>
        <s v="MEYENBURGER" u="1"/>
        <s v="CEVA LOGISTICS" u="1"/>
        <s v="PLASTITECNIA" u="1"/>
        <s v="TMP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0.9375"/>
    <d v="2023-09-18T00:00:00"/>
    <x v="0"/>
    <n v="3"/>
    <s v="417"/>
    <x v="0"/>
  </r>
  <r>
    <n v="0.9375"/>
    <d v="2023-09-18T00:00:00"/>
    <x v="0"/>
    <n v="3"/>
    <s v="417"/>
    <x v="0"/>
  </r>
  <r>
    <n v="0.9375"/>
    <d v="2023-09-18T00:00:00"/>
    <x v="0"/>
    <n v="3"/>
    <s v="487"/>
    <x v="0"/>
  </r>
  <r>
    <n v="0.95833333333333337"/>
    <d v="2023-09-18T00:00:00"/>
    <x v="0"/>
    <n v="3"/>
    <s v="064"/>
    <x v="1"/>
  </r>
  <r>
    <n v="6.9444444444444447E-4"/>
    <s v="18/09/2023"/>
    <x v="0"/>
    <n v="5"/>
    <s v="18871"/>
    <x v="2"/>
  </r>
  <r>
    <n v="4.1666666666666664E-2"/>
    <s v="18/09/2023"/>
    <x v="0"/>
    <n v="5"/>
    <s v="18305"/>
    <x v="3"/>
  </r>
  <r>
    <n v="4.1666666666666664E-2"/>
    <s v="18/09/2023"/>
    <x v="0"/>
    <n v="5"/>
    <s v="21375"/>
    <x v="4"/>
  </r>
  <r>
    <n v="0.10416666666666667"/>
    <s v="18/09/2023"/>
    <x v="0"/>
    <n v="5"/>
    <s v="18871"/>
    <x v="2"/>
  </r>
  <r>
    <n v="0.10416666666666667"/>
    <s v="18/09/2023"/>
    <x v="0"/>
    <n v="5"/>
    <s v="18351"/>
    <x v="5"/>
  </r>
  <r>
    <n v="0.5"/>
    <s v="18/09/2023"/>
    <x v="0"/>
    <n v="5"/>
    <s v="21702"/>
    <x v="6"/>
  </r>
  <r>
    <n v="0.9375"/>
    <d v="2023-09-19T00:00:00"/>
    <x v="1"/>
    <n v="3"/>
    <s v="417"/>
    <x v="0"/>
  </r>
  <r>
    <n v="0.9375"/>
    <d v="2023-09-19T00:00:00"/>
    <x v="1"/>
    <n v="3"/>
    <s v="487"/>
    <x v="0"/>
  </r>
  <r>
    <n v="0.95833333333333337"/>
    <d v="2023-09-19T00:00:00"/>
    <x v="1"/>
    <n v="3"/>
    <s v="064"/>
    <x v="1"/>
  </r>
  <r>
    <n v="6.9444444444444447E-4"/>
    <s v="19/09/2023"/>
    <x v="1"/>
    <n v="3"/>
    <s v="487"/>
    <x v="0"/>
  </r>
  <r>
    <n v="4.1666666666666664E-2"/>
    <s v="19/09/2023"/>
    <x v="1"/>
    <n v="5"/>
    <s v="18351"/>
    <x v="5"/>
  </r>
  <r>
    <n v="4.1666666666666664E-2"/>
    <s v="19/09/2023"/>
    <x v="1"/>
    <n v="5"/>
    <s v="18871"/>
    <x v="2"/>
  </r>
  <r>
    <n v="0.10416666666666667"/>
    <s v="19/09/2023"/>
    <x v="1"/>
    <n v="5"/>
    <s v="18351"/>
    <x v="5"/>
  </r>
  <r>
    <n v="0.13541666666666666"/>
    <s v="19/09/2023"/>
    <x v="1"/>
    <n v="5"/>
    <s v="21375"/>
    <x v="4"/>
  </r>
  <r>
    <n v="0.13541666666666666"/>
    <s v="19/09/2023"/>
    <x v="1"/>
    <n v="5"/>
    <s v="18305"/>
    <x v="3"/>
  </r>
  <r>
    <n v="0.95833333333333337"/>
    <d v="2023-09-20T00:00:00"/>
    <x v="2"/>
    <n v="3"/>
    <s v="064"/>
    <x v="1"/>
  </r>
  <r>
    <n v="4.1666666666666664E-2"/>
    <s v="20/09/2023"/>
    <x v="2"/>
    <n v="5"/>
    <s v="18305"/>
    <x v="3"/>
  </r>
  <r>
    <n v="0.10416666666666667"/>
    <s v="20/09/2023"/>
    <x v="2"/>
    <n v="5"/>
    <s v="18871"/>
    <x v="2"/>
  </r>
  <r>
    <n v="0.95833333333333337"/>
    <d v="2023-09-21T00:00:00"/>
    <x v="3"/>
    <n v="3"/>
    <s v="064"/>
    <x v="1"/>
  </r>
  <r>
    <n v="4.1666666666666664E-2"/>
    <s v="21/09/2023"/>
    <x v="3"/>
    <n v="5"/>
    <s v="19505"/>
    <x v="7"/>
  </r>
  <r>
    <n v="0.13541666666666666"/>
    <s v="21/09/2023"/>
    <x v="3"/>
    <n v="5"/>
    <s v="18351"/>
    <x v="5"/>
  </r>
  <r>
    <n v="0.13541666666666666"/>
    <s v="21/09/2023"/>
    <x v="3"/>
    <n v="5"/>
    <s v="21375"/>
    <x v="4"/>
  </r>
  <r>
    <n v="0.95833333333333337"/>
    <d v="2023-09-22T00:00:00"/>
    <x v="4"/>
    <n v="3"/>
    <s v="064"/>
    <x v="1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e v="#VALUE!"/>
    <e v="#VALUE!"/>
    <x v="5"/>
    <s v="MULTI"/>
    <e v="#VALUE!"/>
    <x v="8"/>
  </r>
  <r>
    <m/>
    <m/>
    <x v="6"/>
    <m/>
    <m/>
    <x v="9"/>
  </r>
  <r>
    <m/>
    <m/>
    <x v="6"/>
    <m/>
    <m/>
    <x v="9"/>
  </r>
  <r>
    <m/>
    <m/>
    <x v="6"/>
    <m/>
    <m/>
    <x v="9"/>
  </r>
  <r>
    <m/>
    <m/>
    <x v="6"/>
    <m/>
    <m/>
    <x v="9"/>
  </r>
  <r>
    <m/>
    <m/>
    <x v="6"/>
    <m/>
    <m/>
    <x v="9"/>
  </r>
  <r>
    <m/>
    <m/>
    <x v="6"/>
    <m/>
    <m/>
    <x v="9"/>
  </r>
  <r>
    <m/>
    <m/>
    <x v="6"/>
    <m/>
    <m/>
    <x v="9"/>
  </r>
  <r>
    <m/>
    <m/>
    <x v="6"/>
    <m/>
    <m/>
    <x v="9"/>
  </r>
  <r>
    <m/>
    <m/>
    <x v="6"/>
    <m/>
    <m/>
    <x v="9"/>
  </r>
  <r>
    <m/>
    <m/>
    <x v="6"/>
    <m/>
    <m/>
    <x v="9"/>
  </r>
  <r>
    <m/>
    <m/>
    <x v="6"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B01A04-7A8F-4E1D-9FD8-5A70FAEFAFF4}" name="TablaDinámica4" cacheId="9861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H3:AO14" firstHeaderRow="1" firstDataRow="2" firstDataCol="1"/>
  <pivotFields count="6">
    <pivotField showAll="0"/>
    <pivotField showAll="0"/>
    <pivotField axis="axisCol" multipleItemSelectionAllowed="1" showAll="0">
      <items count="10">
        <item m="1" x="8"/>
        <item x="6"/>
        <item x="0"/>
        <item x="1"/>
        <item x="2"/>
        <item x="3"/>
        <item x="4"/>
        <item m="1" x="7"/>
        <item h="1" x="5"/>
        <item t="default"/>
      </items>
    </pivotField>
    <pivotField showAll="0"/>
    <pivotField showAll="0"/>
    <pivotField axis="axisRow" dataField="1" showAll="0">
      <items count="25">
        <item m="1" x="13"/>
        <item x="9"/>
        <item x="6"/>
        <item x="0"/>
        <item x="1"/>
        <item x="7"/>
        <item x="5"/>
        <item x="4"/>
        <item m="1" x="10"/>
        <item x="3"/>
        <item x="2"/>
        <item m="1" x="16"/>
        <item m="1" x="12"/>
        <item m="1" x="11"/>
        <item m="1" x="20"/>
        <item m="1" x="14"/>
        <item m="1" x="22"/>
        <item m="1" x="19"/>
        <item m="1" x="18"/>
        <item m="1" x="23"/>
        <item x="8"/>
        <item m="1" x="17"/>
        <item m="1" x="21"/>
        <item m="1" x="15"/>
        <item t="default"/>
      </items>
    </pivotField>
  </pivotFields>
  <rowFields count="1">
    <field x="5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1">
    <field x="2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uenta de PROOVEEDOR" fld="5" subtotal="count" baseField="0" baseItem="0"/>
  </dataFields>
  <formats count="21">
    <format dxfId="5">
      <pivotArea type="all" dataOnly="0" outline="0" fieldPosition="0"/>
    </format>
    <format dxfId="6">
      <pivotArea outline="0" collapsedLevelsAreSubtotals="1" fieldPosition="0"/>
    </format>
    <format dxfId="7">
      <pivotArea field="5" type="button" dataOnly="0" labelOnly="1" outline="0" axis="axisRow" fieldPosition="0"/>
    </format>
    <format dxfId="8">
      <pivotArea dataOnly="0" labelOnly="1" fieldPosition="0">
        <references count="1">
          <reference field="5" count="0"/>
        </references>
      </pivotArea>
    </format>
    <format dxfId="9">
      <pivotArea dataOnly="0" labelOnly="1" grandRow="1" outline="0" fieldPosition="0"/>
    </format>
    <format dxfId="10">
      <pivotArea dataOnly="0" labelOnly="1" outline="0" axis="axisValues" fieldPosition="0"/>
    </format>
    <format dxfId="11">
      <pivotArea type="all" dataOnly="0" outline="0" fieldPosition="0"/>
    </format>
    <format dxfId="12">
      <pivotArea outline="0" collapsedLevelsAreSubtotals="1" fieldPosition="0"/>
    </format>
    <format dxfId="13">
      <pivotArea field="5" type="button" dataOnly="0" labelOnly="1" outline="0" axis="axisRow" fieldPosition="0"/>
    </format>
    <format dxfId="14">
      <pivotArea dataOnly="0" labelOnly="1" grandRow="1" outline="0" fieldPosition="0"/>
    </format>
    <format dxfId="15">
      <pivotArea dataOnly="0" labelOnly="1" outline="0" axis="axisValues" fieldPosition="0"/>
    </format>
    <format dxfId="16">
      <pivotArea type="all" dataOnly="0" outline="0" fieldPosition="0"/>
    </format>
    <format dxfId="17">
      <pivotArea outline="0" collapsedLevelsAreSubtotals="1" fieldPosition="0"/>
    </format>
    <format dxfId="18">
      <pivotArea field="5" type="button" dataOnly="0" labelOnly="1" outline="0" axis="axisRow" fieldPosition="0"/>
    </format>
    <format dxfId="19">
      <pivotArea dataOnly="0" labelOnly="1" grandRow="1" outline="0" fieldPosition="0"/>
    </format>
    <format dxfId="20">
      <pivotArea dataOnly="0" labelOnly="1" outline="0" axis="axisValues" fieldPosition="0"/>
    </format>
    <format dxfId="21">
      <pivotArea type="all" dataOnly="0" outline="0" fieldPosition="0"/>
    </format>
    <format dxfId="22">
      <pivotArea outline="0" collapsedLevelsAreSubtotals="1" fieldPosition="0"/>
    </format>
    <format dxfId="23">
      <pivotArea field="5" type="button" dataOnly="0" labelOnly="1" outline="0" axis="axisRow" fieldPosition="0"/>
    </format>
    <format dxfId="24">
      <pivotArea dataOnly="0" labelOnly="1" grandRow="1" outline="0" fieldPosition="0"/>
    </format>
    <format dxfId="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5212861%27" TargetMode="External"/><Relationship Id="rId21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17-DT-230915339346%27" TargetMode="External"/><Relationship Id="rId34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5211867%27" TargetMode="External"/><Relationship Id="rId42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3143%27" TargetMode="External"/><Relationship Id="rId47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940-CP-S91271%27" TargetMode="External"/><Relationship Id="rId50" Type="http://schemas.openxmlformats.org/officeDocument/2006/relationships/hyperlink" Target="https://na12.voc.project44.com/portal/v2/public/shipment-details/tl/1742e6f6-8fbd-4c07-9fea-ab05804a978b" TargetMode="External"/><Relationship Id="rId55" Type="http://schemas.openxmlformats.org/officeDocument/2006/relationships/hyperlink" Target="https://na12.voc.project44.com/portal/v2/public/shipment-details/tl/88d82c50-b896-4c04-a918-036e5b726d09" TargetMode="External"/><Relationship Id="rId63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21-TSO-S10000114827%27" TargetMode="External"/><Relationship Id="rId7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17-DT-230915339473%27" TargetMode="External"/><Relationship Id="rId2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064-DT-230911339866%27" TargetMode="External"/><Relationship Id="rId16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17-DT-230914339318%27" TargetMode="External"/><Relationship Id="rId29" Type="http://schemas.openxmlformats.org/officeDocument/2006/relationships/hyperlink" Target="https://na12.voc.project44.com/portal/v2/public/shipment-details/tl/60453c50-f562-450c-b7bf-0138774a3a91" TargetMode="External"/><Relationship Id="rId11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2386%27" TargetMode="External"/><Relationship Id="rId24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21-TSO-S10000120996%27" TargetMode="External"/><Relationship Id="rId32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02-DSO-S10000134405%27" TargetMode="External"/><Relationship Id="rId37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940-CP-S91149%27" TargetMode="External"/><Relationship Id="rId40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02-DSO-S10000132386%27" TargetMode="External"/><Relationship Id="rId45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87-DT-230915339594%27" TargetMode="External"/><Relationship Id="rId53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19505-SUP-EA23090492%27" TargetMode="External"/><Relationship Id="rId58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10000179994%27" TargetMode="External"/><Relationship Id="rId5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940-CP-S91149%27" TargetMode="External"/><Relationship Id="rId61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2079%27" TargetMode="External"/><Relationship Id="rId19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5211297%27" TargetMode="External"/><Relationship Id="rId14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940-CP-S91048%27" TargetMode="External"/><Relationship Id="rId22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18351-SUP-5639859432%27" TargetMode="External"/><Relationship Id="rId27" Type="http://schemas.openxmlformats.org/officeDocument/2006/relationships/hyperlink" Target="https://na12.voc.project44.com/portal/v2/public/shipment-details/tl/1a873fe9-0313-49b8-af2a-91b457a4eee9" TargetMode="External"/><Relationship Id="rId30" Type="http://schemas.openxmlformats.org/officeDocument/2006/relationships/hyperlink" Target="https://na12.voc.project44.com/portal/v2/public/shipment-details/tl/0587d543-0027-4f89-8825-626cecc1e34f" TargetMode="External"/><Relationship Id="rId35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5209441%27" TargetMode="External"/><Relationship Id="rId43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21-TSO-S10000121408%27" TargetMode="External"/><Relationship Id="rId48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064-DT-230908339206%27" TargetMode="External"/><Relationship Id="rId56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064-DT-230912339108%27" TargetMode="External"/><Relationship Id="rId64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21-TSO-S10000120996%27" TargetMode="External"/><Relationship Id="rId8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02-DSO-S10000133143%27" TargetMode="External"/><Relationship Id="rId51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18351-SUP-5639858732%27" TargetMode="External"/><Relationship Id="rId3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064-DT-230904339731%27" TargetMode="External"/><Relationship Id="rId12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2552%27" TargetMode="External"/><Relationship Id="rId17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21702-SUP-476913%27" TargetMode="External"/><Relationship Id="rId25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21-TSO-S10000114827%27" TargetMode="External"/><Relationship Id="rId33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21-TSO-S10000120123%27" TargetMode="External"/><Relationship Id="rId38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233%27" TargetMode="External"/><Relationship Id="rId46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3491%27" TargetMode="External"/><Relationship Id="rId59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2556%27" TargetMode="External"/><Relationship Id="rId20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18351-SUP-5639861766%27" TargetMode="External"/><Relationship Id="rId41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18351-SUP-5639859433%27" TargetMode="External"/><Relationship Id="rId54" Type="http://schemas.openxmlformats.org/officeDocument/2006/relationships/hyperlink" Target="https://na12.voc.project44.com/portal/v2/public/shipment-details/tl/814574a3-324d-4cdd-b280-8bfd91568137" TargetMode="External"/><Relationship Id="rId62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21-TSO-S10000120123%27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87-DT-230915339421%27" TargetMode="External"/><Relationship Id="rId15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375%27" TargetMode="External"/><Relationship Id="rId23" Type="http://schemas.openxmlformats.org/officeDocument/2006/relationships/hyperlink" Target="https://na12.voc.project44.com/portal/v2/public/shipment-details/tl/6266b003-f6a3-4793-9c53-8eb5cd299095" TargetMode="External"/><Relationship Id="rId28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405%27" TargetMode="External"/><Relationship Id="rId36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376%27" TargetMode="External"/><Relationship Id="rId49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3871%27" TargetMode="External"/><Relationship Id="rId57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095%27" TargetMode="External"/><Relationship Id="rId10" Type="http://schemas.openxmlformats.org/officeDocument/2006/relationships/hyperlink" Target="https://na12.voc.project44.com/portal/v2/public/shipment-details/tl/1284c4be-648a-4f36-af52-82b20bbd6293" TargetMode="External"/><Relationship Id="rId31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064-DT-230913339682%27" TargetMode="External"/><Relationship Id="rId44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940-CP-S91048%27" TargetMode="External"/><Relationship Id="rId52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5212245%27" TargetMode="External"/><Relationship Id="rId60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232%27" TargetMode="External"/><Relationship Id="rId65" Type="http://schemas.openxmlformats.org/officeDocument/2006/relationships/drawing" Target="../drawings/drawing2.xml"/><Relationship Id="rId4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87-DT-230915339562%27" TargetMode="External"/><Relationship Id="rId9" Type="http://schemas.openxmlformats.org/officeDocument/2006/relationships/hyperlink" Target="https://na12.voc.project44.com/portal/v2/public/shipment-details/tl/93d0fbe0-b133-42ee-8a53-4eb3f9547e93" TargetMode="External"/><Relationship Id="rId13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21-TSO-S10000121408%27" TargetMode="External"/><Relationship Id="rId18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940-CP-S91271%27" TargetMode="External"/><Relationship Id="rId39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252%27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a12.voc.project44.com/portal/v2/public/shipment-details/tl/1a873fe9-0313-49b8-af2a-91b457a4eee9" TargetMode="External"/><Relationship Id="rId21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18351-SUP-5639859432%27" TargetMode="External"/><Relationship Id="rId34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5209441%27" TargetMode="External"/><Relationship Id="rId42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21-TSO-S10000121408%27" TargetMode="External"/><Relationship Id="rId47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064-DT-230908339206%27" TargetMode="External"/><Relationship Id="rId50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18351-SUP-5639858732%27" TargetMode="External"/><Relationship Id="rId55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064-DT-230912339108%27" TargetMode="External"/><Relationship Id="rId63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21-TSO-S10000120996%27" TargetMode="External"/><Relationship Id="rId7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02-DSO-S10000133143%27" TargetMode="External"/><Relationship Id="rId2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064-DT-230904339731%27" TargetMode="External"/><Relationship Id="rId16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21702-SUP-476913%27" TargetMode="External"/><Relationship Id="rId29" Type="http://schemas.openxmlformats.org/officeDocument/2006/relationships/hyperlink" Target="https://na12.voc.project44.com/portal/v2/public/shipment-details/tl/0587d543-0027-4f89-8825-626cecc1e34f" TargetMode="External"/><Relationship Id="rId11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2552%27" TargetMode="External"/><Relationship Id="rId24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21-TSO-S10000114827%27" TargetMode="External"/><Relationship Id="rId32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21-TSO-S10000120123%27" TargetMode="External"/><Relationship Id="rId37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233%27" TargetMode="External"/><Relationship Id="rId40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18351-SUP-5639859433%27" TargetMode="External"/><Relationship Id="rId45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3491%27" TargetMode="External"/><Relationship Id="rId53" Type="http://schemas.openxmlformats.org/officeDocument/2006/relationships/hyperlink" Target="https://na12.voc.project44.com/portal/v2/public/shipment-details/tl/814574a3-324d-4cdd-b280-8bfd91568137" TargetMode="External"/><Relationship Id="rId58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2556%27" TargetMode="External"/><Relationship Id="rId5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87-DT-230915339421%27" TargetMode="External"/><Relationship Id="rId61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21-TSO-S10000120123%27" TargetMode="External"/><Relationship Id="rId19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18351-SUP-5639861766%27" TargetMode="External"/><Relationship Id="rId14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375%27" TargetMode="External"/><Relationship Id="rId22" Type="http://schemas.openxmlformats.org/officeDocument/2006/relationships/hyperlink" Target="https://na12.voc.project44.com/portal/v2/public/shipment-details/tl/6266b003-f6a3-4793-9c53-8eb5cd299095" TargetMode="External"/><Relationship Id="rId27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405%27" TargetMode="External"/><Relationship Id="rId30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064-DT-230913339682%27" TargetMode="External"/><Relationship Id="rId35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376%27" TargetMode="External"/><Relationship Id="rId43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940-CP-S91048%27" TargetMode="External"/><Relationship Id="rId48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3871%27" TargetMode="External"/><Relationship Id="rId56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095%27" TargetMode="External"/><Relationship Id="rId64" Type="http://schemas.openxmlformats.org/officeDocument/2006/relationships/printerSettings" Target="../printerSettings/printerSettings4.bin"/><Relationship Id="rId8" Type="http://schemas.openxmlformats.org/officeDocument/2006/relationships/hyperlink" Target="https://na12.voc.project44.com/portal/v2/public/shipment-details/tl/93d0fbe0-b133-42ee-8a53-4eb3f9547e93" TargetMode="External"/><Relationship Id="rId51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5212245%27" TargetMode="External"/><Relationship Id="rId3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87-DT-230915339562%27" TargetMode="External"/><Relationship Id="rId12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21-TSO-S10000121408%27" TargetMode="External"/><Relationship Id="rId17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940-CP-S91271%27" TargetMode="External"/><Relationship Id="rId25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5212861%27" TargetMode="External"/><Relationship Id="rId33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5211867%27" TargetMode="External"/><Relationship Id="rId38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252%27" TargetMode="External"/><Relationship Id="rId46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940-CP-S91271%27" TargetMode="External"/><Relationship Id="rId59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4232%27" TargetMode="External"/><Relationship Id="rId20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17-DT-230915339346%27" TargetMode="External"/><Relationship Id="rId41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3143%27" TargetMode="External"/><Relationship Id="rId54" Type="http://schemas.openxmlformats.org/officeDocument/2006/relationships/hyperlink" Target="https://na12.voc.project44.com/portal/v2/public/shipment-details/tl/88d82c50-b896-4c04-a918-036e5b726d09" TargetMode="External"/><Relationship Id="rId62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21-TSO-S10000114827%27" TargetMode="External"/><Relationship Id="rId1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064-DT-230911339866%27" TargetMode="External"/><Relationship Id="rId6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17-DT-230915339473%27" TargetMode="External"/><Relationship Id="rId15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17-DT-230914339318%27" TargetMode="External"/><Relationship Id="rId23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21-TSO-S10000120996%27" TargetMode="External"/><Relationship Id="rId28" Type="http://schemas.openxmlformats.org/officeDocument/2006/relationships/hyperlink" Target="https://na12.voc.project44.com/portal/v2/public/shipment-details/tl/60453c50-f562-450c-b7bf-0138774a3a91" TargetMode="External"/><Relationship Id="rId36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940-CP-S91149%27" TargetMode="External"/><Relationship Id="rId49" Type="http://schemas.openxmlformats.org/officeDocument/2006/relationships/hyperlink" Target="https://na12.voc.project44.com/portal/v2/public/shipment-details/tl/1742e6f6-8fbd-4c07-9fea-ab05804a978b" TargetMode="External"/><Relationship Id="rId57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10000179994%27" TargetMode="External"/><Relationship Id="rId10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2386%27" TargetMode="External"/><Relationship Id="rId31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02-DSO-S10000134405%27" TargetMode="External"/><Relationship Id="rId44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487-DT-230915339594%27" TargetMode="External"/><Relationship Id="rId52" Type="http://schemas.openxmlformats.org/officeDocument/2006/relationships/hyperlink" Target="https://itm.apps.ikea.com/GC3/glog.webserver.oracle.bi.BIPReportProcessServlet?P_DISPLAY_NAME=Single%20Record%20Consignment%20Report&amp;P_DELIVERY_METHOD=View&amp;P_FORMAT=HTML&amp;P_BOPARAM=&amp;P_ALLOW_MULTIPLES=false&amp;P_GL_USER=I.DASAL13&amp;P_ROLE_ID=I.VIS-339-STO-1&amp;P_DOMAIN=I&amp;P_REPORT_GID=I.IKEA_VISIB_CONSIGNMENTS_S&amp;report_gid=I.IKEA_VISIB_CONSIGNMENTS_S&amp;use_param_operators=false&amp;P_ORDER_RELEASE_ID=SAME%20AS~%2719505-SUP-EA23090492%27" TargetMode="External"/><Relationship Id="rId60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2-DSO-S10000132079%27" TargetMode="External"/><Relationship Id="rId65" Type="http://schemas.openxmlformats.org/officeDocument/2006/relationships/drawing" Target="../drawings/drawing3.xml"/><Relationship Id="rId4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940-CP-S91149%27" TargetMode="External"/><Relationship Id="rId9" Type="http://schemas.openxmlformats.org/officeDocument/2006/relationships/hyperlink" Target="https://na12.voc.project44.com/portal/v2/public/shipment-details/tl/1284c4be-648a-4f36-af52-82b20bbd6293" TargetMode="External"/><Relationship Id="rId13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940-CP-S91048%27" TargetMode="External"/><Relationship Id="rId18" Type="http://schemas.openxmlformats.org/officeDocument/2006/relationships/hyperlink" Target="https://itm.apps.ikea.com/GC3/glog.webserver.oracle.bi.BIPReportProcessServlet?P_GL_USER=I.DASAL13&amp;P_ROLE_ID=I.VIS-339-STO-1&amp;P_DELIVERY_METHOD=View&amp;P_FORMAT=HTML&amp;P_ALLOW_MULTIPLES=false&amp;P_DOMAIN=I&amp;P_REPORT_GID=I.IKEA_VISIB_SHIPMENTS_S&amp;report_gid=I.IKEA_VISIB_SHIPMENTS_S&amp;use_param_operators=false&amp;P_SHIPMENT_ID=SAME%20AS~%27003-DSO-S5211297%27" TargetMode="External"/><Relationship Id="rId39" Type="http://schemas.openxmlformats.org/officeDocument/2006/relationships/hyperlink" Target="https://itm.apps.ikea.com/GC3/glog.webserver.oracle.bi.BIPReportProcessServlet?P_DISPLAY_NAME=Consignments%20Report&amp;P_DELIVERY_METHOD=View&amp;P_FORMAT=HTML&amp;P_BOPARAM=&amp;P_ALLOW_MULTIPLES=false&amp;P_GL_USER=I.DASAL13&amp;P_ROLE_ID=I.VIS-339-STO-1&amp;P_DOMAIN=I&amp;P_REPORT_GID=I.IKEA_VISIB_CONSIGNMENTS&amp;use_param_operators=false&amp;P_SHIPMENT_ID=SAME%20AS~%27002-DSO-S10000132386%2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C815-262E-4EE6-812A-68D52446B567}">
  <sheetPr codeName="Hoja4">
    <tabColor theme="5" tint="-0.499984740745262"/>
  </sheetPr>
  <dimension ref="B1:H33"/>
  <sheetViews>
    <sheetView showGridLines="0" showRowColHeaders="0" topLeftCell="B32" zoomScale="160" zoomScaleNormal="160" workbookViewId="0"/>
  </sheetViews>
  <sheetFormatPr defaultColWidth="11" defaultRowHeight="11.25"/>
  <cols>
    <col min="1" max="1" width="0" hidden="1" customWidth="1"/>
    <col min="2" max="2" width="17.5" customWidth="1"/>
    <col min="3" max="3" width="13.5" customWidth="1"/>
    <col min="5" max="5" width="13.25" bestFit="1" customWidth="1"/>
    <col min="7" max="7" width="13.25" bestFit="1" customWidth="1"/>
  </cols>
  <sheetData>
    <row r="1" spans="2:8" hidden="1"/>
    <row r="2" spans="2:8" hidden="1">
      <c r="B2" s="34" t="s">
        <v>0</v>
      </c>
      <c r="C2" s="32" t="str">
        <f>"+"</f>
        <v>+</v>
      </c>
    </row>
    <row r="3" spans="2:8" hidden="1">
      <c r="C3" s="32"/>
    </row>
    <row r="4" spans="2:8" hidden="1">
      <c r="C4" s="32"/>
    </row>
    <row r="5" spans="2:8" hidden="1">
      <c r="C5" s="32"/>
      <c r="G5" s="34" t="s">
        <v>1</v>
      </c>
      <c r="H5" t="str">
        <f ca="1">G8&amp;H8&amp;G9&amp;H9&amp;G10&amp;H10&amp;G11&amp;H11&amp;G12&amp;H12&amp;G13&amp;H13</f>
        <v>3 DD + 1 ELF</v>
      </c>
    </row>
    <row r="6" spans="2:8" hidden="1"/>
    <row r="7" spans="2:8" hidden="1">
      <c r="B7" s="34" t="s">
        <v>2</v>
      </c>
      <c r="C7">
        <f ca="1">COUNTIFS(STMS!AB:AB,D33,STMS!AE:AE,"VALLS")</f>
        <v>0</v>
      </c>
    </row>
    <row r="8" spans="2:8" hidden="1">
      <c r="B8" s="33" t="str">
        <f ca="1">C7&amp;" "&amp;B7</f>
        <v>0 DC</v>
      </c>
      <c r="E8" t="str">
        <f ca="1">IF(C7=0,"",B8)</f>
        <v/>
      </c>
      <c r="G8" t="str" cm="1">
        <f t="array" aca="1" ref="G8:G9" ca="1">_xlfn._xlws.FILTER(E8:E28,E8:E28&lt;&gt;"","")</f>
        <v>3 DD</v>
      </c>
      <c r="H8" t="str">
        <f t="shared" ref="H8:H13" ca="1" si="0">IF(G9="",""," + ")</f>
        <v xml:space="preserve"> + </v>
      </c>
    </row>
    <row r="9" spans="2:8" hidden="1">
      <c r="B9" s="33"/>
      <c r="G9" t="str">
        <f ca="1"/>
        <v>1 ELF</v>
      </c>
      <c r="H9" t="str">
        <f t="shared" si="0"/>
        <v/>
      </c>
    </row>
    <row r="10" spans="2:8" hidden="1">
      <c r="B10" s="33"/>
      <c r="H10" t="str">
        <f t="shared" si="0"/>
        <v/>
      </c>
    </row>
    <row r="11" spans="2:8" hidden="1">
      <c r="B11" s="33"/>
      <c r="H11" t="str">
        <f t="shared" si="0"/>
        <v/>
      </c>
    </row>
    <row r="12" spans="2:8" hidden="1">
      <c r="B12" s="34" t="s">
        <v>3</v>
      </c>
      <c r="C12">
        <f ca="1">COUNTIFS(STMS!AB:AB,D33,STMS!AE:AE,"&lt;&gt;"&amp;"VALLS",STMS!AE:AE,"&lt;&gt;"&amp;"ELF",STMS!AE:AE,"&lt;&gt;"&amp;"CONTENEDOR",STMS!AE:AE,"&lt;&gt;"&amp;"AGRI (PLANTAS)",STMS!A:A,"&lt;&gt;"&amp;"")</f>
        <v>3</v>
      </c>
      <c r="H12" t="str">
        <f t="shared" si="0"/>
        <v/>
      </c>
    </row>
    <row r="13" spans="2:8" hidden="1">
      <c r="B13" s="33" t="str">
        <f ca="1">C12&amp;" "&amp;B12</f>
        <v>3 DD</v>
      </c>
      <c r="E13" t="str">
        <f ca="1">IF(C12=0,"",B13)</f>
        <v>3 DD</v>
      </c>
      <c r="H13" t="str">
        <f t="shared" si="0"/>
        <v/>
      </c>
    </row>
    <row r="14" spans="2:8" hidden="1">
      <c r="B14" s="33"/>
    </row>
    <row r="15" spans="2:8" hidden="1">
      <c r="B15" s="33"/>
    </row>
    <row r="16" spans="2:8" hidden="1">
      <c r="B16" s="33"/>
    </row>
    <row r="17" spans="2:5" hidden="1">
      <c r="B17" s="34" t="s">
        <v>4</v>
      </c>
      <c r="C17">
        <f ca="1">COUNTIFS(STMS!AB:AB,D33,STMS!AE:AE,"ELF")</f>
        <v>1</v>
      </c>
    </row>
    <row r="18" spans="2:5" hidden="1">
      <c r="B18" s="33" t="str">
        <f ca="1">C17&amp;" "&amp;B17</f>
        <v>1 ELF</v>
      </c>
      <c r="E18" t="str">
        <f ca="1">IF(C17=0,"",B18)</f>
        <v>1 ELF</v>
      </c>
    </row>
    <row r="19" spans="2:5" hidden="1">
      <c r="B19" s="33"/>
    </row>
    <row r="20" spans="2:5" hidden="1">
      <c r="B20" s="33"/>
    </row>
    <row r="21" spans="2:5" hidden="1">
      <c r="B21" s="33"/>
    </row>
    <row r="22" spans="2:5" hidden="1">
      <c r="B22" s="34" t="s">
        <v>5</v>
      </c>
      <c r="C22">
        <f ca="1">COUNTIFS(STMS!AB:AB,D33,STMS!AE:AE,"CONTENEDOR")</f>
        <v>0</v>
      </c>
    </row>
    <row r="23" spans="2:5" hidden="1">
      <c r="B23" s="33" t="str">
        <f ca="1">IF(C22&lt;=1,C22&amp;" "&amp;B22,C22&amp;" "&amp;"CONTENEDORES")</f>
        <v>0 CONTENEDOR</v>
      </c>
      <c r="E23" t="str">
        <f ca="1">IF(C22=0,"",B23)</f>
        <v/>
      </c>
    </row>
    <row r="24" spans="2:5" hidden="1">
      <c r="B24" s="33"/>
    </row>
    <row r="25" spans="2:5" hidden="1">
      <c r="B25" s="33"/>
    </row>
    <row r="26" spans="2:5" hidden="1">
      <c r="B26" s="33"/>
    </row>
    <row r="27" spans="2:5" hidden="1">
      <c r="B27" s="34" t="s">
        <v>6</v>
      </c>
      <c r="C27">
        <f ca="1">COUNTIFS(STMS!AB:AB,D33,STMS!AE:AE,"AGRI (PLANTAS)")</f>
        <v>0</v>
      </c>
    </row>
    <row r="28" spans="2:5" hidden="1">
      <c r="B28" t="str">
        <f ca="1">IF(C27=0,"",B27)</f>
        <v/>
      </c>
      <c r="E28" t="str">
        <f ca="1">IF(C27=0,"",B28)</f>
        <v/>
      </c>
    </row>
    <row r="29" spans="2:5" hidden="1"/>
    <row r="30" spans="2:5" hidden="1"/>
    <row r="31" spans="2:5" ht="12" hidden="1" thickBot="1"/>
    <row r="32" spans="2:5" ht="12" thickBot="1">
      <c r="B32" s="40" t="s">
        <v>7</v>
      </c>
      <c r="C32" s="44" t="s">
        <v>8</v>
      </c>
      <c r="D32" s="42" t="s">
        <v>9</v>
      </c>
    </row>
    <row r="33" spans="2:4" ht="12" thickBot="1">
      <c r="B33" s="41">
        <v>3</v>
      </c>
      <c r="C33" s="45" t="str">
        <f ca="1">TEXT(TODAY(),"dddd")</f>
        <v>lunes</v>
      </c>
      <c r="D33" s="43" t="str">
        <f ca="1">TEXT(TODAY()+B33,"dddd")</f>
        <v>jueves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PLANDESCARGA">
                <anchor moveWithCells="1" sizeWithCells="1">
                  <from>
                    <xdr:col>1</xdr:col>
                    <xdr:colOff>114300</xdr:colOff>
                    <xdr:row>35</xdr:row>
                    <xdr:rowOff>38100</xdr:rowOff>
                  </from>
                  <to>
                    <xdr:col>1</xdr:col>
                    <xdr:colOff>1276350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Borrar">
                <anchor moveWithCells="1" sizeWithCells="1">
                  <from>
                    <xdr:col>1</xdr:col>
                    <xdr:colOff>123825</xdr:colOff>
                    <xdr:row>39</xdr:row>
                    <xdr:rowOff>142875</xdr:rowOff>
                  </from>
                  <to>
                    <xdr:col>1</xdr:col>
                    <xdr:colOff>1266825</xdr:colOff>
                    <xdr:row>43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9215-5CDB-401E-A106-8A0618DF1A8F}">
  <sheetPr codeName="Hoja2">
    <tabColor theme="5" tint="-0.249977111117893"/>
    <pageSetUpPr fitToPage="1"/>
  </sheetPr>
  <dimension ref="A1:M500"/>
  <sheetViews>
    <sheetView showGridLines="0" tabSelected="1" topLeftCell="A8" zoomScale="60" zoomScaleNormal="60" workbookViewId="0">
      <selection activeCell="B10" sqref="B10"/>
    </sheetView>
  </sheetViews>
  <sheetFormatPr defaultColWidth="11" defaultRowHeight="11.25"/>
  <cols>
    <col min="1" max="1" width="15.625" customWidth="1"/>
    <col min="2" max="2" width="35.125" customWidth="1"/>
    <col min="3" max="3" width="28.125" customWidth="1"/>
    <col min="4" max="4" width="24.625" customWidth="1"/>
    <col min="5" max="5" width="27.25" customWidth="1"/>
    <col min="6" max="7" width="28.75" customWidth="1"/>
    <col min="8" max="13" width="19.625" customWidth="1"/>
  </cols>
  <sheetData>
    <row r="1" spans="1:13" ht="51.75" customHeight="1">
      <c r="A1" s="28"/>
      <c r="B1" s="60" t="s">
        <v>10</v>
      </c>
      <c r="C1" s="60"/>
      <c r="D1" s="31">
        <v>45187</v>
      </c>
      <c r="E1" s="29" t="s">
        <v>11</v>
      </c>
      <c r="F1" s="29"/>
      <c r="G1" s="29"/>
      <c r="H1" s="29"/>
      <c r="I1" s="29"/>
      <c r="J1" s="29"/>
      <c r="K1" s="29"/>
      <c r="L1" s="29"/>
      <c r="M1" s="30"/>
    </row>
    <row r="2" spans="1:13" ht="41.25" customHeight="1">
      <c r="A2" s="25" t="s">
        <v>12</v>
      </c>
      <c r="B2" s="26" t="s">
        <v>13</v>
      </c>
      <c r="C2" s="26" t="s">
        <v>14</v>
      </c>
      <c r="D2" s="26" t="s">
        <v>15</v>
      </c>
      <c r="E2" s="26" t="s">
        <v>16</v>
      </c>
      <c r="F2" s="27" t="s">
        <v>17</v>
      </c>
      <c r="G2" s="26" t="s">
        <v>18</v>
      </c>
      <c r="H2" s="26" t="s">
        <v>19</v>
      </c>
      <c r="I2" s="26" t="s">
        <v>20</v>
      </c>
      <c r="J2" s="26" t="s">
        <v>21</v>
      </c>
      <c r="K2" s="26" t="s">
        <v>22</v>
      </c>
      <c r="L2" s="26" t="s">
        <v>23</v>
      </c>
      <c r="M2" s="26" t="s">
        <v>24</v>
      </c>
    </row>
    <row r="3" spans="1:13" ht="31.5" customHeight="1">
      <c r="A3" s="35"/>
      <c r="B3" s="22" t="s">
        <v>25</v>
      </c>
      <c r="C3" s="22" t="s">
        <v>26</v>
      </c>
      <c r="D3" s="23" t="s">
        <v>27</v>
      </c>
      <c r="E3" s="23" t="s">
        <v>28</v>
      </c>
      <c r="F3" s="24" t="s">
        <v>29</v>
      </c>
      <c r="G3" s="24" t="s">
        <v>30</v>
      </c>
      <c r="H3" s="36"/>
      <c r="I3" s="35"/>
      <c r="J3" s="35"/>
      <c r="K3" s="35"/>
      <c r="L3" s="35"/>
      <c r="M3" s="35"/>
    </row>
    <row r="4" spans="1:13" ht="31.5" customHeight="1">
      <c r="A4" s="35"/>
      <c r="B4" s="22" t="s">
        <v>31</v>
      </c>
      <c r="C4" s="22" t="s">
        <v>32</v>
      </c>
      <c r="D4" s="23" t="s">
        <v>27</v>
      </c>
      <c r="E4" s="23" t="s">
        <v>28</v>
      </c>
      <c r="F4" s="24" t="s">
        <v>29</v>
      </c>
      <c r="G4" s="24" t="s">
        <v>30</v>
      </c>
      <c r="H4" s="36"/>
      <c r="I4" s="35"/>
      <c r="J4" s="35"/>
      <c r="K4" s="35"/>
      <c r="L4" s="35"/>
      <c r="M4" s="35"/>
    </row>
    <row r="5" spans="1:13" ht="31.5" customHeight="1">
      <c r="A5" s="35"/>
      <c r="B5" s="22" t="s">
        <v>33</v>
      </c>
      <c r="C5" s="22" t="s">
        <v>34</v>
      </c>
      <c r="D5" s="23" t="s">
        <v>27</v>
      </c>
      <c r="E5" s="23" t="s">
        <v>28</v>
      </c>
      <c r="F5" s="24" t="s">
        <v>29</v>
      </c>
      <c r="G5" s="24" t="s">
        <v>30</v>
      </c>
      <c r="H5" s="36"/>
      <c r="I5" s="35"/>
      <c r="J5" s="35"/>
      <c r="K5" s="35"/>
      <c r="L5" s="35"/>
      <c r="M5" s="35"/>
    </row>
    <row r="6" spans="1:13" ht="31.5" customHeight="1">
      <c r="A6" s="35"/>
      <c r="B6" s="22" t="s">
        <v>35</v>
      </c>
      <c r="C6" s="22" t="s">
        <v>36</v>
      </c>
      <c r="D6" s="23" t="s">
        <v>37</v>
      </c>
      <c r="E6" s="23" t="s">
        <v>4</v>
      </c>
      <c r="F6" s="24" t="s">
        <v>38</v>
      </c>
      <c r="G6" s="24" t="s">
        <v>39</v>
      </c>
      <c r="H6" s="36"/>
      <c r="I6" s="35"/>
      <c r="J6" s="35"/>
      <c r="K6" s="35"/>
      <c r="L6" s="35"/>
      <c r="M6" s="35"/>
    </row>
    <row r="7" spans="1:13" ht="336">
      <c r="A7" s="35"/>
      <c r="B7" s="22" t="s">
        <v>40</v>
      </c>
      <c r="C7" s="23" t="s">
        <v>41</v>
      </c>
      <c r="D7" s="23" t="s">
        <v>42</v>
      </c>
      <c r="E7" s="23" t="s">
        <v>43</v>
      </c>
      <c r="F7" s="24" t="s">
        <v>44</v>
      </c>
      <c r="G7" s="24" t="s">
        <v>45</v>
      </c>
      <c r="H7" s="36"/>
      <c r="I7" s="35"/>
      <c r="J7" s="35"/>
      <c r="K7" s="35"/>
      <c r="L7" s="35"/>
      <c r="M7" s="35"/>
    </row>
    <row r="8" spans="1:13" ht="42">
      <c r="A8" s="35"/>
      <c r="B8" s="22" t="s">
        <v>46</v>
      </c>
      <c r="C8" s="23" t="s">
        <v>47</v>
      </c>
      <c r="D8" s="23" t="s">
        <v>48</v>
      </c>
      <c r="E8" s="23" t="s">
        <v>49</v>
      </c>
      <c r="F8" s="24" t="s">
        <v>50</v>
      </c>
      <c r="G8" s="24" t="s">
        <v>51</v>
      </c>
      <c r="H8" s="36"/>
      <c r="I8" s="35"/>
      <c r="J8" s="35"/>
      <c r="K8" s="35"/>
      <c r="L8" s="35"/>
      <c r="M8" s="35"/>
    </row>
    <row r="9" spans="1:13" ht="63">
      <c r="A9" s="35"/>
      <c r="B9" s="22" t="s">
        <v>52</v>
      </c>
      <c r="C9" s="23" t="s">
        <v>53</v>
      </c>
      <c r="D9" s="23" t="s">
        <v>54</v>
      </c>
      <c r="E9" s="23" t="s">
        <v>55</v>
      </c>
      <c r="F9" s="24" t="s">
        <v>56</v>
      </c>
      <c r="G9" s="24" t="s">
        <v>51</v>
      </c>
      <c r="H9" s="36"/>
      <c r="I9" s="35"/>
      <c r="J9" s="35"/>
      <c r="K9" s="35"/>
      <c r="L9" s="35"/>
      <c r="M9" s="35"/>
    </row>
    <row r="10" spans="1:13" ht="378">
      <c r="A10" s="35"/>
      <c r="B10" s="22" t="s">
        <v>57</v>
      </c>
      <c r="C10" s="23" t="s">
        <v>58</v>
      </c>
      <c r="D10" s="23" t="s">
        <v>59</v>
      </c>
      <c r="E10" s="23" t="s">
        <v>43</v>
      </c>
      <c r="F10" s="24" t="s">
        <v>60</v>
      </c>
      <c r="G10" s="24" t="s">
        <v>61</v>
      </c>
      <c r="H10" s="36"/>
      <c r="I10" s="35"/>
      <c r="J10" s="35"/>
      <c r="K10" s="35"/>
      <c r="L10" s="35"/>
      <c r="M10" s="35"/>
    </row>
    <row r="11" spans="1:13" ht="31.5" customHeight="1">
      <c r="A11" s="35"/>
      <c r="B11" s="22" t="s">
        <v>62</v>
      </c>
      <c r="C11" s="22" t="s">
        <v>63</v>
      </c>
      <c r="D11" s="23" t="s">
        <v>64</v>
      </c>
      <c r="E11" s="23" t="s">
        <v>65</v>
      </c>
      <c r="F11" s="24" t="s">
        <v>45</v>
      </c>
      <c r="G11" s="24" t="s">
        <v>61</v>
      </c>
      <c r="H11" s="36"/>
      <c r="I11" s="35"/>
      <c r="J11" s="35"/>
      <c r="K11" s="35"/>
      <c r="L11" s="35"/>
      <c r="M11" s="35"/>
    </row>
    <row r="12" spans="1:13" ht="31.5" customHeight="1">
      <c r="A12" s="35"/>
      <c r="B12" s="22" t="s">
        <v>66</v>
      </c>
      <c r="C12" s="22" t="s">
        <v>67</v>
      </c>
      <c r="D12" s="23" t="s">
        <v>27</v>
      </c>
      <c r="E12" s="23" t="s">
        <v>68</v>
      </c>
      <c r="F12" s="24" t="s">
        <v>69</v>
      </c>
      <c r="G12" s="24" t="s">
        <v>70</v>
      </c>
      <c r="H12" s="36"/>
      <c r="I12" s="35"/>
      <c r="J12" s="35"/>
      <c r="K12" s="35"/>
      <c r="L12" s="35"/>
      <c r="M12" s="35"/>
    </row>
    <row r="13" spans="1:13" ht="31.5" customHeight="1">
      <c r="A13" s="35"/>
      <c r="B13" s="22"/>
      <c r="C13" s="22" t="str">
        <f>IFERROR(VLOOKUP(B13,STMS!A:D,4,0),"")</f>
        <v/>
      </c>
      <c r="D13" s="23" t="str">
        <f>IF(IFERROR(VLOOKUP(B13,STMS!A:E,5,0),"")=0,"",IFERROR(VLOOKUP(B13,STMS!A:E,5,0),""))</f>
        <v/>
      </c>
      <c r="E13" s="23" t="str">
        <f>IFERROR(VLOOKUP(B13,STMS!A:AE,31,0),"")</f>
        <v/>
      </c>
      <c r="F13" s="24" t="str">
        <f>IFERROR(VLOOKUP(B13,STMS!A:U,21,0),"")</f>
        <v/>
      </c>
      <c r="G13" s="24" t="str">
        <f>IFERROR(VLOOKUP(B13,STMS!A:V,22,0),"")</f>
        <v/>
      </c>
      <c r="H13" s="36"/>
      <c r="I13" s="35"/>
      <c r="J13" s="35"/>
      <c r="K13" s="35"/>
      <c r="L13" s="35"/>
      <c r="M13" s="35"/>
    </row>
    <row r="14" spans="1:13" ht="31.5" customHeight="1">
      <c r="A14" s="35"/>
      <c r="B14" s="22"/>
      <c r="C14" s="22" t="str">
        <f>IFERROR(VLOOKUP(B14,STMS!A:D,4,0),"")</f>
        <v/>
      </c>
      <c r="D14" s="23" t="str">
        <f>IF(IFERROR(VLOOKUP(B14,STMS!A:E,5,0),"")=0,"",IFERROR(VLOOKUP(B14,STMS!A:E,5,0),""))</f>
        <v/>
      </c>
      <c r="E14" s="23" t="str">
        <f>IFERROR(VLOOKUP(B14,STMS!A:AE,31,0),"")</f>
        <v/>
      </c>
      <c r="F14" s="24" t="str">
        <f>IFERROR(VLOOKUP(B14,STMS!A:U,21,0),"")</f>
        <v/>
      </c>
      <c r="G14" s="24" t="str">
        <f>IFERROR(VLOOKUP(B14,STMS!A:V,22,0),"")</f>
        <v/>
      </c>
      <c r="H14" s="36"/>
      <c r="I14" s="35"/>
      <c r="J14" s="35"/>
      <c r="K14" s="35"/>
      <c r="L14" s="35"/>
      <c r="M14" s="35"/>
    </row>
    <row r="15" spans="1:13" ht="31.5" customHeight="1">
      <c r="A15" s="35"/>
      <c r="B15" s="22"/>
      <c r="C15" s="22" t="str">
        <f>IFERROR(VLOOKUP(B15,STMS!A:D,4,0),"")</f>
        <v/>
      </c>
      <c r="D15" s="23" t="str">
        <f>IF(IFERROR(VLOOKUP(B15,STMS!A:E,5,0),"")=0,"",IFERROR(VLOOKUP(B15,STMS!A:E,5,0),""))</f>
        <v/>
      </c>
      <c r="E15" s="23" t="str">
        <f>IFERROR(VLOOKUP(B15,STMS!A:AE,31,0),"")</f>
        <v/>
      </c>
      <c r="F15" s="24" t="str">
        <f>IFERROR(VLOOKUP(B15,STMS!A:U,21,0),"")</f>
        <v/>
      </c>
      <c r="G15" s="24" t="str">
        <f>IFERROR(VLOOKUP(B15,STMS!A:V,22,0),"")</f>
        <v/>
      </c>
      <c r="H15" s="36"/>
      <c r="I15" s="35"/>
      <c r="J15" s="35"/>
      <c r="K15" s="35"/>
      <c r="L15" s="35"/>
      <c r="M15" s="35"/>
    </row>
    <row r="16" spans="1:13" ht="31.5" customHeight="1">
      <c r="A16" s="35"/>
      <c r="B16" s="22"/>
      <c r="C16" s="22" t="str">
        <f>IFERROR(VLOOKUP(B16,STMS!A:D,4,0),"")</f>
        <v/>
      </c>
      <c r="D16" s="23" t="str">
        <f>IF(IFERROR(VLOOKUP(B16,STMS!A:E,5,0),"")=0,"",IFERROR(VLOOKUP(B16,STMS!A:E,5,0),""))</f>
        <v/>
      </c>
      <c r="E16" s="23" t="str">
        <f>IFERROR(VLOOKUP(B16,STMS!A:AE,31,0),"")</f>
        <v/>
      </c>
      <c r="F16" s="24" t="str">
        <f>IFERROR(VLOOKUP(B16,STMS!A:U,21,0),"")</f>
        <v/>
      </c>
      <c r="G16" s="24" t="str">
        <f>IFERROR(VLOOKUP(B16,STMS!A:V,22,0),"")</f>
        <v/>
      </c>
      <c r="H16" s="36"/>
      <c r="I16" s="35"/>
      <c r="J16" s="35"/>
      <c r="K16" s="35"/>
      <c r="L16" s="35"/>
      <c r="M16" s="35"/>
    </row>
    <row r="17" spans="1:13" ht="31.5" customHeight="1">
      <c r="A17" s="35"/>
      <c r="B17" s="22"/>
      <c r="C17" s="22" t="str">
        <f>IFERROR(VLOOKUP(B17,STMS!A:D,4,0),"")</f>
        <v/>
      </c>
      <c r="D17" s="23" t="str">
        <f>IF(IFERROR(VLOOKUP(B17,STMS!A:E,5,0),"")=0,"",IFERROR(VLOOKUP(B17,STMS!A:E,5,0),""))</f>
        <v/>
      </c>
      <c r="E17" s="23" t="str">
        <f>IFERROR(VLOOKUP(B17,STMS!A:AE,31,0),"")</f>
        <v/>
      </c>
      <c r="F17" s="24" t="str">
        <f>IFERROR(VLOOKUP(B17,STMS!A:U,21,0),"")</f>
        <v/>
      </c>
      <c r="G17" s="24" t="str">
        <f>IFERROR(VLOOKUP(B17,STMS!A:V,22,0),"")</f>
        <v/>
      </c>
      <c r="H17" s="36"/>
      <c r="I17" s="35"/>
      <c r="J17" s="35"/>
      <c r="K17" s="35"/>
      <c r="L17" s="35"/>
      <c r="M17" s="35"/>
    </row>
    <row r="18" spans="1:13" ht="31.5" customHeight="1">
      <c r="A18" s="35"/>
      <c r="B18" s="22"/>
      <c r="C18" s="22" t="str">
        <f>IFERROR(VLOOKUP(B18,STMS!A:D,4,0),"")</f>
        <v/>
      </c>
      <c r="D18" s="23" t="str">
        <f>IF(IFERROR(VLOOKUP(B18,STMS!A:E,5,0),"")=0,"",IFERROR(VLOOKUP(B18,STMS!A:E,5,0),""))</f>
        <v/>
      </c>
      <c r="E18" s="23" t="str">
        <f>IFERROR(VLOOKUP(B18,STMS!A:AE,31,0),"")</f>
        <v/>
      </c>
      <c r="F18" s="24" t="str">
        <f>IFERROR(VLOOKUP(B18,STMS!A:U,21,0),"")</f>
        <v/>
      </c>
      <c r="G18" s="24" t="str">
        <f>IFERROR(VLOOKUP(B18,STMS!A:V,22,0),"")</f>
        <v/>
      </c>
      <c r="H18" s="36"/>
      <c r="I18" s="35"/>
      <c r="J18" s="35"/>
      <c r="K18" s="35"/>
      <c r="L18" s="35"/>
      <c r="M18" s="35"/>
    </row>
    <row r="19" spans="1:13" ht="31.5" customHeight="1">
      <c r="A19" s="35"/>
      <c r="B19" s="22"/>
      <c r="C19" s="22" t="str">
        <f>IFERROR(VLOOKUP(B19,STMS!A:D,4,0),"")</f>
        <v/>
      </c>
      <c r="D19" s="23" t="str">
        <f>IF(IFERROR(VLOOKUP(B19,STMS!A:E,5,0),"")=0,"",IFERROR(VLOOKUP(B19,STMS!A:E,5,0),""))</f>
        <v/>
      </c>
      <c r="E19" s="23" t="str">
        <f>IFERROR(VLOOKUP(B19,STMS!A:AE,31,0),"")</f>
        <v/>
      </c>
      <c r="F19" s="24" t="str">
        <f>IFERROR(VLOOKUP(B19,STMS!A:U,21,0),"")</f>
        <v/>
      </c>
      <c r="G19" s="24" t="str">
        <f>IFERROR(VLOOKUP(B19,STMS!A:V,22,0),"")</f>
        <v/>
      </c>
      <c r="H19" s="36"/>
      <c r="I19" s="35"/>
      <c r="J19" s="35"/>
      <c r="K19" s="35"/>
      <c r="L19" s="35"/>
      <c r="M19" s="35"/>
    </row>
    <row r="20" spans="1:13" ht="31.5" customHeight="1">
      <c r="A20" s="35"/>
      <c r="B20" s="22"/>
      <c r="C20" s="22" t="str">
        <f>IFERROR(VLOOKUP(B20,STMS!A:D,4,0),"")</f>
        <v/>
      </c>
      <c r="D20" s="23" t="str">
        <f>IF(IFERROR(VLOOKUP(B20,STMS!A:E,5,0),"")=0,"",IFERROR(VLOOKUP(B20,STMS!A:E,5,0),""))</f>
        <v/>
      </c>
      <c r="E20" s="23" t="str">
        <f>IFERROR(VLOOKUP(B20,STMS!A:AE,31,0),"")</f>
        <v/>
      </c>
      <c r="F20" s="24" t="str">
        <f>IFERROR(VLOOKUP(B20,STMS!A:U,21,0),"")</f>
        <v/>
      </c>
      <c r="G20" s="24" t="str">
        <f>IFERROR(VLOOKUP(B20,STMS!A:V,22,0),"")</f>
        <v/>
      </c>
      <c r="H20" s="36"/>
      <c r="I20" s="35"/>
      <c r="J20" s="35"/>
      <c r="K20" s="35"/>
      <c r="L20" s="35"/>
      <c r="M20" s="35"/>
    </row>
    <row r="21" spans="1:13" ht="31.5" customHeight="1">
      <c r="A21" s="35"/>
      <c r="B21" s="22"/>
      <c r="C21" s="22" t="str">
        <f>IFERROR(VLOOKUP(B21,STMS!A:D,4,0),"")</f>
        <v/>
      </c>
      <c r="D21" s="23" t="str">
        <f>IF(IFERROR(VLOOKUP(B21,STMS!A:E,5,0),"")=0,"",IFERROR(VLOOKUP(B21,STMS!A:E,5,0),""))</f>
        <v/>
      </c>
      <c r="E21" s="23" t="str">
        <f>IFERROR(VLOOKUP(B21,STMS!A:AE,31,0),"")</f>
        <v/>
      </c>
      <c r="F21" s="24" t="str">
        <f>IFERROR(VLOOKUP(B21,STMS!A:U,21,0),"")</f>
        <v/>
      </c>
      <c r="G21" s="24" t="str">
        <f>IFERROR(VLOOKUP(B21,STMS!A:V,22,0),"")</f>
        <v/>
      </c>
      <c r="H21" s="36"/>
      <c r="I21" s="35"/>
      <c r="J21" s="35"/>
      <c r="K21" s="35"/>
      <c r="L21" s="35"/>
      <c r="M21" s="35"/>
    </row>
    <row r="22" spans="1:13" ht="31.5" customHeight="1">
      <c r="A22" s="35"/>
      <c r="B22" s="22"/>
      <c r="C22" s="22" t="str">
        <f>IFERROR(VLOOKUP(B22,STMS!A:D,4,0),"")</f>
        <v/>
      </c>
      <c r="D22" s="23" t="str">
        <f>IF(IFERROR(VLOOKUP(B22,STMS!A:E,5,0),"")=0,"",IFERROR(VLOOKUP(B22,STMS!A:E,5,0),""))</f>
        <v/>
      </c>
      <c r="E22" s="23" t="str">
        <f>IFERROR(VLOOKUP(B22,STMS!A:AE,31,0),"")</f>
        <v/>
      </c>
      <c r="F22" s="24" t="str">
        <f>IFERROR(VLOOKUP(B22,STMS!A:U,21,0),"")</f>
        <v/>
      </c>
      <c r="G22" s="24" t="str">
        <f>IFERROR(VLOOKUP(B22,STMS!A:V,22,0),"")</f>
        <v/>
      </c>
      <c r="H22" s="36"/>
      <c r="I22" s="35"/>
      <c r="J22" s="35"/>
      <c r="K22" s="35"/>
      <c r="L22" s="35"/>
      <c r="M22" s="35"/>
    </row>
    <row r="23" spans="1:13" ht="31.5" customHeight="1">
      <c r="A23" s="35"/>
      <c r="B23" s="22"/>
      <c r="C23" s="22" t="str">
        <f>IFERROR(VLOOKUP(B23,STMS!A:D,4,0),"")</f>
        <v/>
      </c>
      <c r="D23" s="23" t="str">
        <f>IF(IFERROR(VLOOKUP(B23,STMS!A:E,5,0),"")=0,"",IFERROR(VLOOKUP(B23,STMS!A:E,5,0),""))</f>
        <v/>
      </c>
      <c r="E23" s="23" t="str">
        <f>IFERROR(VLOOKUP(B23,STMS!A:AE,31,0),"")</f>
        <v/>
      </c>
      <c r="F23" s="24" t="str">
        <f>IFERROR(VLOOKUP(B23,STMS!A:U,21,0),"")</f>
        <v/>
      </c>
      <c r="G23" s="24" t="str">
        <f>IFERROR(VLOOKUP(B23,STMS!A:V,22,0),"")</f>
        <v/>
      </c>
      <c r="H23" s="36"/>
      <c r="I23" s="35"/>
      <c r="J23" s="35"/>
      <c r="K23" s="35"/>
      <c r="L23" s="35"/>
      <c r="M23" s="35"/>
    </row>
    <row r="24" spans="1:13" ht="31.5" customHeight="1">
      <c r="A24" s="35"/>
      <c r="B24" s="22"/>
      <c r="C24" s="22" t="str">
        <f>IFERROR(VLOOKUP(B24,STMS!A:D,4,0),"")</f>
        <v/>
      </c>
      <c r="D24" s="23" t="str">
        <f>IF(IFERROR(VLOOKUP(B24,STMS!A:E,5,0),"")=0,"",IFERROR(VLOOKUP(B24,STMS!A:E,5,0),""))</f>
        <v/>
      </c>
      <c r="E24" s="23" t="str">
        <f>IFERROR(VLOOKUP(B24,STMS!A:AE,31,0),"")</f>
        <v/>
      </c>
      <c r="F24" s="24" t="str">
        <f>IFERROR(VLOOKUP(B24,STMS!A:U,21,0),"")</f>
        <v/>
      </c>
      <c r="G24" s="24" t="str">
        <f>IFERROR(VLOOKUP(B24,STMS!A:V,22,0),"")</f>
        <v/>
      </c>
      <c r="H24" s="36"/>
      <c r="I24" s="35"/>
      <c r="J24" s="35"/>
      <c r="K24" s="35"/>
      <c r="L24" s="35"/>
      <c r="M24" s="35"/>
    </row>
    <row r="25" spans="1:13" ht="31.5" customHeight="1">
      <c r="A25" s="35"/>
      <c r="B25" s="22"/>
      <c r="C25" s="22" t="str">
        <f>IFERROR(VLOOKUP(B25,STMS!A:D,4,0),"")</f>
        <v/>
      </c>
      <c r="D25" s="23" t="str">
        <f>IF(IFERROR(VLOOKUP(B25,STMS!A:E,5,0),"")=0,"",IFERROR(VLOOKUP(B25,STMS!A:E,5,0),""))</f>
        <v/>
      </c>
      <c r="E25" s="23" t="str">
        <f>IFERROR(VLOOKUP(B25,STMS!A:AE,31,0),"")</f>
        <v/>
      </c>
      <c r="F25" s="24" t="str">
        <f>IFERROR(VLOOKUP(B25,STMS!A:U,21,0),"")</f>
        <v/>
      </c>
      <c r="G25" s="24" t="str">
        <f>IFERROR(VLOOKUP(B25,STMS!A:V,22,0),"")</f>
        <v/>
      </c>
      <c r="H25" s="36"/>
      <c r="I25" s="35"/>
      <c r="J25" s="35"/>
      <c r="K25" s="35"/>
      <c r="L25" s="35"/>
      <c r="M25" s="35"/>
    </row>
    <row r="26" spans="1:13" ht="31.5" customHeight="1">
      <c r="A26" s="35"/>
      <c r="B26" s="22"/>
      <c r="C26" s="22" t="str">
        <f>IFERROR(VLOOKUP(B26,STMS!A:D,4,0),"")</f>
        <v/>
      </c>
      <c r="D26" s="23" t="str">
        <f>IF(IFERROR(VLOOKUP(B26,STMS!A:E,5,0),"")=0,"",IFERROR(VLOOKUP(B26,STMS!A:E,5,0),""))</f>
        <v/>
      </c>
      <c r="E26" s="23" t="str">
        <f>IFERROR(VLOOKUP(B26,STMS!A:AE,31,0),"")</f>
        <v/>
      </c>
      <c r="F26" s="24" t="str">
        <f>IFERROR(VLOOKUP(B26,STMS!A:U,21,0),"")</f>
        <v/>
      </c>
      <c r="G26" s="24" t="str">
        <f>IFERROR(VLOOKUP(B26,STMS!A:V,22,0),"")</f>
        <v/>
      </c>
      <c r="H26" s="36"/>
      <c r="I26" s="35"/>
      <c r="J26" s="35"/>
      <c r="K26" s="35"/>
      <c r="L26" s="35"/>
      <c r="M26" s="35"/>
    </row>
    <row r="27" spans="1:13" ht="31.5" customHeight="1">
      <c r="A27" s="35"/>
      <c r="B27" s="22"/>
      <c r="C27" s="22" t="str">
        <f>IFERROR(VLOOKUP(B27,STMS!A:D,4,0),"")</f>
        <v/>
      </c>
      <c r="D27" s="23" t="str">
        <f>IF(IFERROR(VLOOKUP(B27,STMS!A:E,5,0),"")=0,"",IFERROR(VLOOKUP(B27,STMS!A:E,5,0),""))</f>
        <v/>
      </c>
      <c r="E27" s="23" t="str">
        <f>IFERROR(VLOOKUP(B27,STMS!A:AE,31,0),"")</f>
        <v/>
      </c>
      <c r="F27" s="24" t="str">
        <f>IFERROR(VLOOKUP(B27,STMS!A:U,21,0),"")</f>
        <v/>
      </c>
      <c r="G27" s="24" t="str">
        <f>IFERROR(VLOOKUP(B27,STMS!A:V,22,0),"")</f>
        <v/>
      </c>
      <c r="H27" s="36"/>
      <c r="I27" s="35"/>
      <c r="J27" s="35"/>
      <c r="K27" s="35"/>
      <c r="L27" s="35"/>
      <c r="M27" s="35"/>
    </row>
    <row r="28" spans="1:13" ht="31.5" customHeight="1">
      <c r="A28" s="35"/>
      <c r="B28" s="22"/>
      <c r="C28" s="22" t="str">
        <f>IFERROR(VLOOKUP(B28,STMS!A:D,4,0),"")</f>
        <v/>
      </c>
      <c r="D28" s="23" t="str">
        <f>IF(IFERROR(VLOOKUP(B28,STMS!A:E,5,0),"")=0,"",IFERROR(VLOOKUP(B28,STMS!A:E,5,0),""))</f>
        <v/>
      </c>
      <c r="E28" s="23" t="str">
        <f>IFERROR(VLOOKUP(B28,STMS!A:AE,31,0),"")</f>
        <v/>
      </c>
      <c r="F28" s="24" t="str">
        <f>IFERROR(VLOOKUP(B28,STMS!A:U,21,0),"")</f>
        <v/>
      </c>
      <c r="G28" s="24" t="str">
        <f>IFERROR(VLOOKUP(B28,STMS!A:V,22,0),"")</f>
        <v/>
      </c>
      <c r="H28" s="36"/>
      <c r="I28" s="35"/>
      <c r="J28" s="35"/>
      <c r="K28" s="35"/>
      <c r="L28" s="35"/>
      <c r="M28" s="35"/>
    </row>
    <row r="29" spans="1:13" ht="31.5" customHeight="1">
      <c r="A29" s="35"/>
      <c r="B29" s="22"/>
      <c r="C29" s="22" t="str">
        <f>IFERROR(VLOOKUP(B29,STMS!A:D,4,0),"")</f>
        <v/>
      </c>
      <c r="D29" s="23" t="str">
        <f>IF(IFERROR(VLOOKUP(B29,STMS!A:E,5,0),"")=0,"",IFERROR(VLOOKUP(B29,STMS!A:E,5,0),""))</f>
        <v/>
      </c>
      <c r="E29" s="23" t="str">
        <f>IFERROR(VLOOKUP(B29,STMS!A:AE,31,0),"")</f>
        <v/>
      </c>
      <c r="F29" s="24" t="str">
        <f>IFERROR(VLOOKUP(B29,STMS!A:U,21,0),"")</f>
        <v/>
      </c>
      <c r="G29" s="24" t="str">
        <f>IFERROR(VLOOKUP(B29,STMS!A:V,22,0),"")</f>
        <v/>
      </c>
      <c r="H29" s="36"/>
      <c r="I29" s="35"/>
      <c r="J29" s="35"/>
      <c r="K29" s="35"/>
      <c r="L29" s="35"/>
      <c r="M29" s="35"/>
    </row>
    <row r="30" spans="1:13" ht="31.5" customHeight="1">
      <c r="A30" s="35"/>
      <c r="B30" s="22"/>
      <c r="C30" s="22" t="str">
        <f>IFERROR(VLOOKUP(B30,STMS!A:D,4,0),"")</f>
        <v/>
      </c>
      <c r="D30" s="23" t="str">
        <f>IF(IFERROR(VLOOKUP(B30,STMS!A:E,5,0),"")=0,"",IFERROR(VLOOKUP(B30,STMS!A:E,5,0),""))</f>
        <v/>
      </c>
      <c r="E30" s="23" t="str">
        <f>IFERROR(VLOOKUP(B30,STMS!A:AE,31,0),"")</f>
        <v/>
      </c>
      <c r="F30" s="24" t="str">
        <f>IFERROR(VLOOKUP(B30,STMS!A:U,21,0),"")</f>
        <v/>
      </c>
      <c r="G30" s="24" t="str">
        <f>IFERROR(VLOOKUP(B30,STMS!A:V,22,0),"")</f>
        <v/>
      </c>
      <c r="H30" s="36"/>
      <c r="I30" s="35"/>
      <c r="J30" s="35"/>
      <c r="K30" s="35"/>
      <c r="L30" s="35"/>
      <c r="M30" s="35"/>
    </row>
    <row r="31" spans="1:13" ht="31.5" customHeight="1">
      <c r="A31" s="35"/>
      <c r="B31" s="22"/>
      <c r="C31" s="22" t="str">
        <f>IFERROR(VLOOKUP(B31,STMS!A:D,4,0),"")</f>
        <v/>
      </c>
      <c r="D31" s="23" t="str">
        <f>IF(IFERROR(VLOOKUP(B31,STMS!A:E,5,0),"")=0,"",IFERROR(VLOOKUP(B31,STMS!A:E,5,0),""))</f>
        <v/>
      </c>
      <c r="E31" s="23" t="str">
        <f>IFERROR(VLOOKUP(B31,STMS!A:AE,31,0),"")</f>
        <v/>
      </c>
      <c r="F31" s="24" t="str">
        <f>IFERROR(VLOOKUP(B31,STMS!A:U,21,0),"")</f>
        <v/>
      </c>
      <c r="G31" s="24" t="str">
        <f>IFERROR(VLOOKUP(B31,STMS!A:V,22,0),"")</f>
        <v/>
      </c>
      <c r="H31" s="36"/>
      <c r="I31" s="35"/>
      <c r="J31" s="35"/>
      <c r="K31" s="35"/>
      <c r="L31" s="35"/>
      <c r="M31" s="35"/>
    </row>
    <row r="32" spans="1:13" ht="31.5" customHeight="1">
      <c r="A32" s="35"/>
      <c r="B32" s="22"/>
      <c r="C32" s="22" t="str">
        <f>IFERROR(VLOOKUP(B32,STMS!A:D,4,0),"")</f>
        <v/>
      </c>
      <c r="D32" s="23" t="str">
        <f>IF(IFERROR(VLOOKUP(B32,STMS!A:E,5,0),"")=0,"",IFERROR(VLOOKUP(B32,STMS!A:E,5,0),""))</f>
        <v/>
      </c>
      <c r="E32" s="23" t="str">
        <f>IFERROR(VLOOKUP(B32,STMS!A:AE,31,0),"")</f>
        <v/>
      </c>
      <c r="F32" s="24" t="str">
        <f>IFERROR(VLOOKUP(B32,STMS!A:U,21,0),"")</f>
        <v/>
      </c>
      <c r="G32" s="24" t="str">
        <f>IFERROR(VLOOKUP(B32,STMS!A:V,22,0),"")</f>
        <v/>
      </c>
      <c r="H32" s="36"/>
      <c r="I32" s="35"/>
      <c r="J32" s="35"/>
      <c r="K32" s="35"/>
      <c r="L32" s="35"/>
      <c r="M32" s="35"/>
    </row>
    <row r="33" spans="1:13" ht="31.5" customHeight="1">
      <c r="A33" s="35"/>
      <c r="B33" s="22"/>
      <c r="C33" s="22" t="str">
        <f>IFERROR(VLOOKUP(B33,STMS!A:D,4,0),"")</f>
        <v/>
      </c>
      <c r="D33" s="23" t="str">
        <f>IF(IFERROR(VLOOKUP(B33,STMS!A:E,5,0),"")=0,"",IFERROR(VLOOKUP(B33,STMS!A:E,5,0),""))</f>
        <v/>
      </c>
      <c r="E33" s="23" t="str">
        <f>IFERROR(VLOOKUP(B33,STMS!A:AE,31,0),"")</f>
        <v/>
      </c>
      <c r="F33" s="24" t="str">
        <f>IFERROR(VLOOKUP(B33,STMS!A:U,21,0),"")</f>
        <v/>
      </c>
      <c r="G33" s="24" t="str">
        <f>IFERROR(VLOOKUP(B33,STMS!A:V,22,0),"")</f>
        <v/>
      </c>
      <c r="H33" s="36"/>
      <c r="I33" s="35"/>
      <c r="J33" s="35"/>
      <c r="K33" s="35"/>
      <c r="L33" s="35"/>
      <c r="M33" s="35"/>
    </row>
    <row r="34" spans="1:13" ht="31.5" customHeight="1">
      <c r="A34" s="35"/>
      <c r="B34" s="22"/>
      <c r="C34" s="22" t="str">
        <f>IFERROR(VLOOKUP(B34,STMS!A:D,4,0),"")</f>
        <v/>
      </c>
      <c r="D34" s="23" t="str">
        <f>IF(IFERROR(VLOOKUP(B34,STMS!A:E,5,0),"")=0,"",IFERROR(VLOOKUP(B34,STMS!A:E,5,0),""))</f>
        <v/>
      </c>
      <c r="E34" s="23" t="str">
        <f>IFERROR(VLOOKUP(B34,STMS!A:AE,31,0),"")</f>
        <v/>
      </c>
      <c r="F34" s="24" t="str">
        <f>IFERROR(VLOOKUP(B34,STMS!A:U,21,0),"")</f>
        <v/>
      </c>
      <c r="G34" s="24" t="str">
        <f>IFERROR(VLOOKUP(B34,STMS!A:V,22,0),"")</f>
        <v/>
      </c>
      <c r="H34" s="36"/>
      <c r="I34" s="35"/>
      <c r="J34" s="35"/>
      <c r="K34" s="35"/>
      <c r="L34" s="35"/>
      <c r="M34" s="35"/>
    </row>
    <row r="35" spans="1:13" ht="31.5" customHeight="1">
      <c r="A35" s="35"/>
      <c r="B35" s="22"/>
      <c r="C35" s="22" t="str">
        <f>IFERROR(VLOOKUP(B35,STMS!A:D,4,0),"")</f>
        <v/>
      </c>
      <c r="D35" s="23" t="str">
        <f>IF(IFERROR(VLOOKUP(B35,STMS!A:E,5,0),"")=0,"",IFERROR(VLOOKUP(B35,STMS!A:E,5,0),""))</f>
        <v/>
      </c>
      <c r="E35" s="23" t="str">
        <f>IFERROR(VLOOKUP(B35,STMS!A:AE,31,0),"")</f>
        <v/>
      </c>
      <c r="F35" s="24" t="str">
        <f>IFERROR(VLOOKUP(B35,STMS!A:U,21,0),"")</f>
        <v/>
      </c>
      <c r="G35" s="24" t="str">
        <f>IFERROR(VLOOKUP(B35,STMS!A:V,22,0),"")</f>
        <v/>
      </c>
      <c r="H35" s="36"/>
      <c r="I35" s="35"/>
      <c r="J35" s="35"/>
      <c r="K35" s="35"/>
      <c r="L35" s="35"/>
      <c r="M35" s="35"/>
    </row>
    <row r="36" spans="1:13" ht="31.5" customHeight="1">
      <c r="A36" s="35"/>
      <c r="B36" s="22"/>
      <c r="C36" s="22" t="str">
        <f>IFERROR(VLOOKUP(B36,STMS!A:D,4,0),"")</f>
        <v/>
      </c>
      <c r="D36" s="23" t="str">
        <f>IF(IFERROR(VLOOKUP(B36,STMS!A:E,5,0),"")=0,"",IFERROR(VLOOKUP(B36,STMS!A:E,5,0),""))</f>
        <v/>
      </c>
      <c r="E36" s="23" t="str">
        <f>IFERROR(VLOOKUP(B36,STMS!A:AE,31,0),"")</f>
        <v/>
      </c>
      <c r="F36" s="24" t="str">
        <f>IFERROR(VLOOKUP(B36,STMS!A:U,21,0),"")</f>
        <v/>
      </c>
      <c r="G36" s="24" t="str">
        <f>IFERROR(VLOOKUP(B36,STMS!A:V,22,0),"")</f>
        <v/>
      </c>
      <c r="H36" s="36"/>
      <c r="I36" s="35"/>
      <c r="J36" s="35"/>
      <c r="K36" s="35"/>
      <c r="L36" s="35"/>
      <c r="M36" s="35"/>
    </row>
    <row r="37" spans="1:13" ht="31.5" customHeight="1">
      <c r="A37" s="35"/>
      <c r="B37" s="22"/>
      <c r="C37" s="22" t="str">
        <f>IFERROR(VLOOKUP(B37,STMS!A:D,4,0),"")</f>
        <v/>
      </c>
      <c r="D37" s="23" t="str">
        <f>IF(IFERROR(VLOOKUP(B37,STMS!A:E,5,0),"")=0,"",IFERROR(VLOOKUP(B37,STMS!A:E,5,0),""))</f>
        <v/>
      </c>
      <c r="E37" s="23" t="str">
        <f>IFERROR(VLOOKUP(B37,STMS!A:AE,31,0),"")</f>
        <v/>
      </c>
      <c r="F37" s="24" t="str">
        <f>IFERROR(VLOOKUP(B37,STMS!A:U,21,0),"")</f>
        <v/>
      </c>
      <c r="G37" s="24" t="str">
        <f>IFERROR(VLOOKUP(B37,STMS!A:V,22,0),"")</f>
        <v/>
      </c>
      <c r="H37" s="36"/>
      <c r="I37" s="35"/>
      <c r="J37" s="35"/>
      <c r="K37" s="35"/>
      <c r="L37" s="35"/>
      <c r="M37" s="35"/>
    </row>
    <row r="38" spans="1:13" ht="31.5" customHeight="1">
      <c r="A38" s="35"/>
      <c r="B38" s="22"/>
      <c r="C38" s="22" t="str">
        <f>IFERROR(VLOOKUP(B38,STMS!A:D,4,0),"")</f>
        <v/>
      </c>
      <c r="D38" s="23" t="str">
        <f>IF(IFERROR(VLOOKUP(B38,STMS!A:E,5,0),"")=0,"",IFERROR(VLOOKUP(B38,STMS!A:E,5,0),""))</f>
        <v/>
      </c>
      <c r="E38" s="23" t="str">
        <f>IFERROR(VLOOKUP(B38,STMS!A:AE,31,0),"")</f>
        <v/>
      </c>
      <c r="F38" s="24" t="str">
        <f>IFERROR(VLOOKUP(B38,STMS!A:U,21,0),"")</f>
        <v/>
      </c>
      <c r="G38" s="24" t="str">
        <f>IFERROR(VLOOKUP(B38,STMS!A:V,22,0),"")</f>
        <v/>
      </c>
      <c r="H38" s="36"/>
      <c r="I38" s="35"/>
      <c r="J38" s="35"/>
      <c r="K38" s="35"/>
      <c r="L38" s="35"/>
      <c r="M38" s="35"/>
    </row>
    <row r="39" spans="1:13" ht="31.5" customHeight="1">
      <c r="A39" s="35"/>
      <c r="B39" s="22"/>
      <c r="C39" s="22" t="str">
        <f>IFERROR(VLOOKUP(B39,STMS!A:D,4,0),"")</f>
        <v/>
      </c>
      <c r="D39" s="23" t="str">
        <f>IF(IFERROR(VLOOKUP(B39,STMS!A:E,5,0),"")=0,"",IFERROR(VLOOKUP(B39,STMS!A:E,5,0),""))</f>
        <v/>
      </c>
      <c r="E39" s="23" t="str">
        <f>IFERROR(VLOOKUP(B39,STMS!A:AE,31,0),"")</f>
        <v/>
      </c>
      <c r="F39" s="24" t="str">
        <f>IFERROR(VLOOKUP(B39,STMS!A:U,21,0),"")</f>
        <v/>
      </c>
      <c r="G39" s="24" t="str">
        <f>IFERROR(VLOOKUP(B39,STMS!A:V,22,0),"")</f>
        <v/>
      </c>
      <c r="H39" s="36"/>
      <c r="I39" s="35"/>
      <c r="J39" s="35"/>
      <c r="K39" s="35"/>
      <c r="L39" s="35"/>
      <c r="M39" s="35"/>
    </row>
    <row r="40" spans="1:13" ht="31.5" customHeight="1">
      <c r="A40" s="35"/>
      <c r="B40" s="22"/>
      <c r="C40" s="22" t="str">
        <f>IFERROR(VLOOKUP(B40,STMS!A:D,4,0),"")</f>
        <v/>
      </c>
      <c r="D40" s="23" t="str">
        <f>IF(IFERROR(VLOOKUP(B40,STMS!A:E,5,0),"")=0,"",IFERROR(VLOOKUP(B40,STMS!A:E,5,0),""))</f>
        <v/>
      </c>
      <c r="E40" s="23" t="str">
        <f>IFERROR(VLOOKUP(B40,STMS!A:AE,31,0),"")</f>
        <v/>
      </c>
      <c r="F40" s="24" t="str">
        <f>IFERROR(VLOOKUP(B40,STMS!A:U,21,0),"")</f>
        <v/>
      </c>
      <c r="G40" s="24" t="str">
        <f>IFERROR(VLOOKUP(B40,STMS!A:V,22,0),"")</f>
        <v/>
      </c>
      <c r="H40" s="36"/>
      <c r="I40" s="35"/>
      <c r="J40" s="35"/>
      <c r="K40" s="35"/>
      <c r="L40" s="35"/>
      <c r="M40" s="35"/>
    </row>
    <row r="41" spans="1:13" ht="31.5" customHeight="1">
      <c r="A41" s="35"/>
      <c r="B41" s="22"/>
      <c r="C41" s="22" t="str">
        <f>IFERROR(VLOOKUP(B41,STMS!A:D,4,0),"")</f>
        <v/>
      </c>
      <c r="D41" s="23" t="str">
        <f>IF(IFERROR(VLOOKUP(B41,STMS!A:E,5,0),"")=0,"",IFERROR(VLOOKUP(B41,STMS!A:E,5,0),""))</f>
        <v/>
      </c>
      <c r="E41" s="23" t="str">
        <f>IFERROR(VLOOKUP(B41,STMS!A:AE,31,0),"")</f>
        <v/>
      </c>
      <c r="F41" s="24" t="str">
        <f>IFERROR(VLOOKUP(B41,STMS!A:U,21,0),"")</f>
        <v/>
      </c>
      <c r="G41" s="24" t="str">
        <f>IFERROR(VLOOKUP(B41,STMS!A:V,22,0),"")</f>
        <v/>
      </c>
      <c r="H41" s="36"/>
      <c r="I41" s="35"/>
      <c r="J41" s="35"/>
      <c r="K41" s="35"/>
      <c r="L41" s="35"/>
      <c r="M41" s="35"/>
    </row>
    <row r="42" spans="1:13" ht="31.5" customHeight="1">
      <c r="A42" s="35"/>
      <c r="B42" s="22"/>
      <c r="C42" s="22" t="str">
        <f>IFERROR(VLOOKUP(B42,STMS!A:D,4,0),"")</f>
        <v/>
      </c>
      <c r="D42" s="23" t="str">
        <f>IF(IFERROR(VLOOKUP(B42,STMS!A:E,5,0),"")=0,"",IFERROR(VLOOKUP(B42,STMS!A:E,5,0),""))</f>
        <v/>
      </c>
      <c r="E42" s="23" t="str">
        <f>IFERROR(VLOOKUP(B42,STMS!A:AE,31,0),"")</f>
        <v/>
      </c>
      <c r="F42" s="24" t="str">
        <f>IFERROR(VLOOKUP(B42,STMS!A:U,21,0),"")</f>
        <v/>
      </c>
      <c r="G42" s="24" t="str">
        <f>IFERROR(VLOOKUP(B42,STMS!A:V,22,0),"")</f>
        <v/>
      </c>
      <c r="H42" s="36"/>
      <c r="I42" s="35"/>
      <c r="J42" s="35"/>
      <c r="K42" s="35"/>
      <c r="L42" s="35"/>
      <c r="M42" s="35"/>
    </row>
    <row r="43" spans="1:13" ht="31.5" customHeight="1">
      <c r="A43" s="35"/>
      <c r="B43" s="22"/>
      <c r="C43" s="22" t="str">
        <f>IFERROR(VLOOKUP(B43,STMS!A:D,4,0),"")</f>
        <v/>
      </c>
      <c r="D43" s="23" t="str">
        <f>IF(IFERROR(VLOOKUP(B43,STMS!A:E,5,0),"")=0,"",IFERROR(VLOOKUP(B43,STMS!A:E,5,0),""))</f>
        <v/>
      </c>
      <c r="E43" s="23" t="str">
        <f>IFERROR(VLOOKUP(B43,STMS!A:AE,31,0),"")</f>
        <v/>
      </c>
      <c r="F43" s="24" t="str">
        <f>IFERROR(VLOOKUP(B43,STMS!A:U,21,0),"")</f>
        <v/>
      </c>
      <c r="G43" s="24" t="str">
        <f>IFERROR(VLOOKUP(B43,STMS!A:V,22,0),"")</f>
        <v/>
      </c>
      <c r="H43" s="36"/>
      <c r="I43" s="35"/>
      <c r="J43" s="35"/>
      <c r="K43" s="35"/>
      <c r="L43" s="35"/>
      <c r="M43" s="35"/>
    </row>
    <row r="44" spans="1:13" ht="31.5" customHeight="1">
      <c r="A44" s="35"/>
      <c r="B44" s="22"/>
      <c r="C44" s="22" t="str">
        <f>IFERROR(VLOOKUP(B44,STMS!A:D,4,0),"")</f>
        <v/>
      </c>
      <c r="D44" s="23" t="str">
        <f>IF(IFERROR(VLOOKUP(B44,STMS!A:E,5,0),"")=0,"",IFERROR(VLOOKUP(B44,STMS!A:E,5,0),""))</f>
        <v/>
      </c>
      <c r="E44" s="23" t="str">
        <f>IFERROR(VLOOKUP(B44,STMS!A:AE,31,0),"")</f>
        <v/>
      </c>
      <c r="F44" s="24" t="str">
        <f>IFERROR(VLOOKUP(B44,STMS!A:U,21,0),"")</f>
        <v/>
      </c>
      <c r="G44" s="24" t="str">
        <f>IFERROR(VLOOKUP(B44,STMS!A:V,22,0),"")</f>
        <v/>
      </c>
      <c r="H44" s="36"/>
      <c r="I44" s="35"/>
      <c r="J44" s="35"/>
      <c r="K44" s="35"/>
      <c r="L44" s="35"/>
      <c r="M44" s="35"/>
    </row>
    <row r="45" spans="1:13" ht="31.5" customHeight="1">
      <c r="A45" s="35"/>
      <c r="B45" s="22"/>
      <c r="C45" s="22" t="str">
        <f>IFERROR(VLOOKUP(B45,STMS!A:D,4,0),"")</f>
        <v/>
      </c>
      <c r="D45" s="23" t="str">
        <f>IF(IFERROR(VLOOKUP(B45,STMS!A:E,5,0),"")=0,"",IFERROR(VLOOKUP(B45,STMS!A:E,5,0),""))</f>
        <v/>
      </c>
      <c r="E45" s="23" t="str">
        <f>IFERROR(VLOOKUP(B45,STMS!A:AE,31,0),"")</f>
        <v/>
      </c>
      <c r="F45" s="24" t="str">
        <f>IFERROR(VLOOKUP(B45,STMS!A:U,21,0),"")</f>
        <v/>
      </c>
      <c r="G45" s="24" t="str">
        <f>IFERROR(VLOOKUP(B45,STMS!A:V,22,0),"")</f>
        <v/>
      </c>
      <c r="H45" s="36"/>
      <c r="I45" s="35"/>
      <c r="J45" s="35"/>
      <c r="K45" s="35"/>
      <c r="L45" s="35"/>
      <c r="M45" s="35"/>
    </row>
    <row r="46" spans="1:13" ht="31.5" customHeight="1">
      <c r="A46" s="35"/>
      <c r="B46" s="22"/>
      <c r="C46" s="22" t="str">
        <f>IFERROR(VLOOKUP(B46,STMS!A:D,4,0),"")</f>
        <v/>
      </c>
      <c r="D46" s="23" t="str">
        <f>IF(IFERROR(VLOOKUP(B46,STMS!A:E,5,0),"")=0,"",IFERROR(VLOOKUP(B46,STMS!A:E,5,0),""))</f>
        <v/>
      </c>
      <c r="E46" s="23" t="str">
        <f>IFERROR(VLOOKUP(B46,STMS!A:AE,31,0),"")</f>
        <v/>
      </c>
      <c r="F46" s="24" t="str">
        <f>IFERROR(VLOOKUP(B46,STMS!A:U,21,0),"")</f>
        <v/>
      </c>
      <c r="G46" s="24" t="str">
        <f>IFERROR(VLOOKUP(B46,STMS!A:V,22,0),"")</f>
        <v/>
      </c>
      <c r="H46" s="36"/>
      <c r="I46" s="35"/>
      <c r="J46" s="35"/>
      <c r="K46" s="35"/>
      <c r="L46" s="35"/>
      <c r="M46" s="35"/>
    </row>
    <row r="47" spans="1:13" ht="31.5" customHeight="1">
      <c r="A47" s="35"/>
      <c r="B47" s="22"/>
      <c r="C47" s="22" t="str">
        <f>IFERROR(VLOOKUP(B47,STMS!A:D,4,0),"")</f>
        <v/>
      </c>
      <c r="D47" s="23" t="str">
        <f>IF(IFERROR(VLOOKUP(B47,STMS!A:E,5,0),"")=0,"",IFERROR(VLOOKUP(B47,STMS!A:E,5,0),""))</f>
        <v/>
      </c>
      <c r="E47" s="23" t="str">
        <f>IFERROR(VLOOKUP(B47,STMS!A:AE,31,0),"")</f>
        <v/>
      </c>
      <c r="F47" s="24" t="str">
        <f>IFERROR(VLOOKUP(B47,STMS!A:U,21,0),"")</f>
        <v/>
      </c>
      <c r="G47" s="24" t="str">
        <f>IFERROR(VLOOKUP(B47,STMS!A:V,22,0),"")</f>
        <v/>
      </c>
      <c r="H47" s="36"/>
      <c r="I47" s="35"/>
      <c r="J47" s="35"/>
      <c r="K47" s="35"/>
      <c r="L47" s="35"/>
      <c r="M47" s="35"/>
    </row>
    <row r="48" spans="1:13" ht="31.5" customHeight="1">
      <c r="A48" s="35"/>
      <c r="B48" s="22"/>
      <c r="C48" s="22" t="str">
        <f>IFERROR(VLOOKUP(B48,STMS!A:D,4,0),"")</f>
        <v/>
      </c>
      <c r="D48" s="23" t="str">
        <f>IF(IFERROR(VLOOKUP(B48,STMS!A:E,5,0),"")=0,"",IFERROR(VLOOKUP(B48,STMS!A:E,5,0),""))</f>
        <v/>
      </c>
      <c r="E48" s="23" t="str">
        <f>IFERROR(VLOOKUP(B48,STMS!A:AE,31,0),"")</f>
        <v/>
      </c>
      <c r="F48" s="24" t="str">
        <f>IFERROR(VLOOKUP(B48,STMS!A:U,21,0),"")</f>
        <v/>
      </c>
      <c r="G48" s="24" t="str">
        <f>IFERROR(VLOOKUP(B48,STMS!A:V,22,0),"")</f>
        <v/>
      </c>
      <c r="H48" s="36"/>
      <c r="I48" s="35"/>
      <c r="J48" s="35"/>
      <c r="K48" s="35"/>
      <c r="L48" s="35"/>
      <c r="M48" s="35"/>
    </row>
    <row r="49" spans="1:13" ht="31.5" customHeight="1">
      <c r="A49" s="35"/>
      <c r="B49" s="22"/>
      <c r="C49" s="22" t="str">
        <f>IFERROR(VLOOKUP(B49,STMS!A:D,4,0),"")</f>
        <v/>
      </c>
      <c r="D49" s="23" t="str">
        <f>IF(IFERROR(VLOOKUP(B49,STMS!A:E,5,0),"")=0,"",IFERROR(VLOOKUP(B49,STMS!A:E,5,0),""))</f>
        <v/>
      </c>
      <c r="E49" s="23" t="str">
        <f>IFERROR(VLOOKUP(B49,STMS!A:AE,31,0),"")</f>
        <v/>
      </c>
      <c r="F49" s="24" t="str">
        <f>IFERROR(VLOOKUP(B49,STMS!A:U,21,0),"")</f>
        <v/>
      </c>
      <c r="G49" s="24" t="str">
        <f>IFERROR(VLOOKUP(B49,STMS!A:V,22,0),"")</f>
        <v/>
      </c>
      <c r="H49" s="36"/>
      <c r="I49" s="35"/>
      <c r="J49" s="35"/>
      <c r="K49" s="35"/>
      <c r="L49" s="35"/>
      <c r="M49" s="35"/>
    </row>
    <row r="50" spans="1:13" ht="31.5" customHeight="1">
      <c r="A50" s="35"/>
      <c r="B50" s="22"/>
      <c r="C50" s="22" t="str">
        <f>IFERROR(VLOOKUP(B50,STMS!A:D,4,0),"")</f>
        <v/>
      </c>
      <c r="D50" s="23" t="str">
        <f>IF(IFERROR(VLOOKUP(B50,STMS!A:E,5,0),"")=0,"",IFERROR(VLOOKUP(B50,STMS!A:E,5,0),""))</f>
        <v/>
      </c>
      <c r="E50" s="23" t="str">
        <f>IFERROR(VLOOKUP(B50,STMS!A:AE,31,0),"")</f>
        <v/>
      </c>
      <c r="F50" s="24" t="str">
        <f>IFERROR(VLOOKUP(B50,STMS!A:U,21,0),"")</f>
        <v/>
      </c>
      <c r="G50" s="24" t="str">
        <f>IFERROR(VLOOKUP(B50,STMS!A:V,22,0),"")</f>
        <v/>
      </c>
      <c r="H50" s="36"/>
      <c r="I50" s="35"/>
      <c r="J50" s="35"/>
      <c r="K50" s="35"/>
      <c r="L50" s="35"/>
      <c r="M50" s="35"/>
    </row>
    <row r="51" spans="1:13" ht="31.5" customHeight="1">
      <c r="A51" s="35"/>
      <c r="B51" s="22"/>
      <c r="C51" s="22" t="str">
        <f>IFERROR(VLOOKUP(B51,STMS!A:D,4,0),"")</f>
        <v/>
      </c>
      <c r="D51" s="23" t="str">
        <f>IF(IFERROR(VLOOKUP(B51,STMS!A:E,5,0),"")=0,"",IFERROR(VLOOKUP(B51,STMS!A:E,5,0),""))</f>
        <v/>
      </c>
      <c r="E51" s="23" t="str">
        <f>IFERROR(VLOOKUP(B51,STMS!A:AE,31,0),"")</f>
        <v/>
      </c>
      <c r="F51" s="24" t="str">
        <f>IFERROR(VLOOKUP(B51,STMS!A:U,21,0),"")</f>
        <v/>
      </c>
      <c r="G51" s="24" t="str">
        <f>IFERROR(VLOOKUP(B51,STMS!A:V,22,0),"")</f>
        <v/>
      </c>
      <c r="H51" s="36"/>
      <c r="I51" s="35"/>
      <c r="J51" s="35"/>
      <c r="K51" s="35"/>
      <c r="L51" s="35"/>
      <c r="M51" s="35"/>
    </row>
    <row r="52" spans="1:13" ht="31.5" customHeight="1">
      <c r="A52" s="35"/>
      <c r="B52" s="22"/>
      <c r="C52" s="22" t="str">
        <f>IFERROR(VLOOKUP(B52,STMS!A:D,4,0),"")</f>
        <v/>
      </c>
      <c r="D52" s="23" t="str">
        <f>IF(IFERROR(VLOOKUP(B52,STMS!A:E,5,0),"")=0,"",IFERROR(VLOOKUP(B52,STMS!A:E,5,0),""))</f>
        <v/>
      </c>
      <c r="E52" s="23" t="str">
        <f>IFERROR(VLOOKUP(B52,STMS!A:AE,31,0),"")</f>
        <v/>
      </c>
      <c r="F52" s="24" t="str">
        <f>IFERROR(VLOOKUP(B52,STMS!A:U,21,0),"")</f>
        <v/>
      </c>
      <c r="G52" s="24" t="str">
        <f>IFERROR(VLOOKUP(B52,STMS!A:V,22,0),"")</f>
        <v/>
      </c>
      <c r="H52" s="36"/>
      <c r="I52" s="35"/>
      <c r="J52" s="35"/>
      <c r="K52" s="35"/>
      <c r="L52" s="35"/>
      <c r="M52" s="35"/>
    </row>
    <row r="53" spans="1:13" ht="31.5" customHeight="1">
      <c r="A53" s="35"/>
      <c r="B53" s="22"/>
      <c r="C53" s="22" t="str">
        <f>IFERROR(VLOOKUP(B53,STMS!A:D,4,0),"")</f>
        <v/>
      </c>
      <c r="D53" s="23" t="str">
        <f>IF(IFERROR(VLOOKUP(B53,STMS!A:E,5,0),"")=0,"",IFERROR(VLOOKUP(B53,STMS!A:E,5,0),""))</f>
        <v/>
      </c>
      <c r="E53" s="23" t="str">
        <f>IFERROR(VLOOKUP(B53,STMS!A:AE,31,0),"")</f>
        <v/>
      </c>
      <c r="F53" s="24" t="str">
        <f>IFERROR(VLOOKUP(B53,STMS!A:U,21,0),"")</f>
        <v/>
      </c>
      <c r="G53" s="24" t="str">
        <f>IFERROR(VLOOKUP(B53,STMS!A:V,22,0),"")</f>
        <v/>
      </c>
      <c r="H53" s="36"/>
      <c r="I53" s="35"/>
      <c r="J53" s="35"/>
      <c r="K53" s="35"/>
      <c r="L53" s="35"/>
      <c r="M53" s="35"/>
    </row>
    <row r="54" spans="1:13" ht="31.5" customHeight="1">
      <c r="A54" s="35"/>
      <c r="B54" s="22"/>
      <c r="C54" s="22" t="str">
        <f>IFERROR(VLOOKUP(B54,STMS!A:D,4,0),"")</f>
        <v/>
      </c>
      <c r="D54" s="23" t="str">
        <f>IF(IFERROR(VLOOKUP(B54,STMS!A:E,5,0),"")=0,"",IFERROR(VLOOKUP(B54,STMS!A:E,5,0),""))</f>
        <v/>
      </c>
      <c r="E54" s="23" t="str">
        <f>IFERROR(VLOOKUP(B54,STMS!A:AE,31,0),"")</f>
        <v/>
      </c>
      <c r="F54" s="24" t="str">
        <f>IFERROR(VLOOKUP(B54,STMS!A:U,21,0),"")</f>
        <v/>
      </c>
      <c r="G54" s="24" t="str">
        <f>IFERROR(VLOOKUP(B54,STMS!A:V,22,0),"")</f>
        <v/>
      </c>
      <c r="H54" s="36"/>
      <c r="I54" s="35"/>
      <c r="J54" s="35"/>
      <c r="K54" s="35"/>
      <c r="L54" s="35"/>
      <c r="M54" s="35"/>
    </row>
    <row r="55" spans="1:13" ht="31.5" customHeight="1">
      <c r="A55" s="35"/>
      <c r="B55" s="22"/>
      <c r="C55" s="22" t="str">
        <f>IFERROR(VLOOKUP(B55,STMS!A:D,4,0),"")</f>
        <v/>
      </c>
      <c r="D55" s="23" t="str">
        <f>IF(IFERROR(VLOOKUP(B55,STMS!A:E,5,0),"")=0,"",IFERROR(VLOOKUP(B55,STMS!A:E,5,0),""))</f>
        <v/>
      </c>
      <c r="E55" s="23" t="str">
        <f>IFERROR(VLOOKUP(B55,STMS!A:AE,31,0),"")</f>
        <v/>
      </c>
      <c r="F55" s="24" t="str">
        <f>IFERROR(VLOOKUP(B55,STMS!A:U,21,0),"")</f>
        <v/>
      </c>
      <c r="G55" s="24" t="str">
        <f>IFERROR(VLOOKUP(B55,STMS!A:V,22,0),"")</f>
        <v/>
      </c>
      <c r="H55" s="36"/>
      <c r="I55" s="35"/>
      <c r="J55" s="35"/>
      <c r="K55" s="35"/>
      <c r="L55" s="35"/>
      <c r="M55" s="35"/>
    </row>
    <row r="56" spans="1:13" ht="31.5" customHeight="1">
      <c r="A56" s="35"/>
      <c r="B56" s="22"/>
      <c r="C56" s="22" t="str">
        <f>IFERROR(VLOOKUP(B56,STMS!A:D,4,0),"")</f>
        <v/>
      </c>
      <c r="D56" s="23" t="str">
        <f>IF(IFERROR(VLOOKUP(B56,STMS!A:E,5,0),"")=0,"",IFERROR(VLOOKUP(B56,STMS!A:E,5,0),""))</f>
        <v/>
      </c>
      <c r="E56" s="23" t="str">
        <f>IFERROR(VLOOKUP(B56,STMS!A:AE,31,0),"")</f>
        <v/>
      </c>
      <c r="F56" s="24" t="str">
        <f>IFERROR(VLOOKUP(B56,STMS!A:U,21,0),"")</f>
        <v/>
      </c>
      <c r="G56" s="24" t="str">
        <f>IFERROR(VLOOKUP(B56,STMS!A:V,22,0),"")</f>
        <v/>
      </c>
      <c r="H56" s="36"/>
      <c r="I56" s="35"/>
      <c r="J56" s="35"/>
      <c r="K56" s="35"/>
      <c r="L56" s="35"/>
      <c r="M56" s="35"/>
    </row>
    <row r="57" spans="1:13" ht="31.5" customHeight="1">
      <c r="A57" s="35"/>
      <c r="B57" s="22"/>
      <c r="C57" s="22" t="str">
        <f>IFERROR(VLOOKUP(B57,STMS!A:D,4,0),"")</f>
        <v/>
      </c>
      <c r="D57" s="23" t="str">
        <f>IF(IFERROR(VLOOKUP(B57,STMS!A:E,5,0),"")=0,"",IFERROR(VLOOKUP(B57,STMS!A:E,5,0),""))</f>
        <v/>
      </c>
      <c r="E57" s="23" t="str">
        <f>IFERROR(VLOOKUP(B57,STMS!A:AE,31,0),"")</f>
        <v/>
      </c>
      <c r="F57" s="24" t="str">
        <f>IFERROR(VLOOKUP(B57,STMS!A:U,21,0),"")</f>
        <v/>
      </c>
      <c r="G57" s="24" t="str">
        <f>IFERROR(VLOOKUP(B57,STMS!A:V,22,0),"")</f>
        <v/>
      </c>
      <c r="H57" s="36"/>
      <c r="I57" s="35"/>
      <c r="J57" s="35"/>
      <c r="K57" s="35"/>
      <c r="L57" s="35"/>
      <c r="M57" s="35"/>
    </row>
    <row r="58" spans="1:13" ht="31.5" customHeight="1">
      <c r="A58" s="35"/>
      <c r="B58" s="22"/>
      <c r="C58" s="22" t="str">
        <f>IFERROR(VLOOKUP(B58,STMS!A:D,4,0),"")</f>
        <v/>
      </c>
      <c r="D58" s="23" t="str">
        <f>IF(IFERROR(VLOOKUP(B58,STMS!A:E,5,0),"")=0,"",IFERROR(VLOOKUP(B58,STMS!A:E,5,0),""))</f>
        <v/>
      </c>
      <c r="E58" s="23" t="str">
        <f>IFERROR(VLOOKUP(B58,STMS!A:AE,31,0),"")</f>
        <v/>
      </c>
      <c r="F58" s="24" t="str">
        <f>IFERROR(VLOOKUP(B58,STMS!A:U,21,0),"")</f>
        <v/>
      </c>
      <c r="G58" s="24" t="str">
        <f>IFERROR(VLOOKUP(B58,STMS!A:V,22,0),"")</f>
        <v/>
      </c>
      <c r="H58" s="36"/>
      <c r="I58" s="35"/>
      <c r="J58" s="35"/>
      <c r="K58" s="35"/>
      <c r="L58" s="35"/>
      <c r="M58" s="35"/>
    </row>
    <row r="59" spans="1:13" ht="31.5" customHeight="1">
      <c r="A59" s="35"/>
      <c r="B59" s="22"/>
      <c r="C59" s="22" t="str">
        <f>IFERROR(VLOOKUP(B59,STMS!A:D,4,0),"")</f>
        <v/>
      </c>
      <c r="D59" s="23" t="str">
        <f>IF(IFERROR(VLOOKUP(B59,STMS!A:E,5,0),"")=0,"",IFERROR(VLOOKUP(B59,STMS!A:E,5,0),""))</f>
        <v/>
      </c>
      <c r="E59" s="23" t="str">
        <f>IFERROR(VLOOKUP(B59,STMS!A:AE,31,0),"")</f>
        <v/>
      </c>
      <c r="F59" s="24" t="str">
        <f>IFERROR(VLOOKUP(B59,STMS!A:U,21,0),"")</f>
        <v/>
      </c>
      <c r="G59" s="24" t="str">
        <f>IFERROR(VLOOKUP(B59,STMS!A:V,22,0),"")</f>
        <v/>
      </c>
      <c r="H59" s="36"/>
      <c r="I59" s="35"/>
      <c r="J59" s="35"/>
      <c r="K59" s="35"/>
      <c r="L59" s="35"/>
      <c r="M59" s="35"/>
    </row>
    <row r="60" spans="1:13" ht="31.5" customHeight="1">
      <c r="A60" s="35"/>
      <c r="B60" s="22"/>
      <c r="C60" s="22" t="str">
        <f>IFERROR(VLOOKUP(B60,STMS!A:D,4,0),"")</f>
        <v/>
      </c>
      <c r="D60" s="23" t="str">
        <f>IF(IFERROR(VLOOKUP(B60,STMS!A:E,5,0),"")=0,"",IFERROR(VLOOKUP(B60,STMS!A:E,5,0),""))</f>
        <v/>
      </c>
      <c r="E60" s="23" t="str">
        <f>IFERROR(VLOOKUP(B60,STMS!A:AE,31,0),"")</f>
        <v/>
      </c>
      <c r="F60" s="24" t="str">
        <f>IFERROR(VLOOKUP(B60,STMS!A:U,21,0),"")</f>
        <v/>
      </c>
      <c r="G60" s="24" t="str">
        <f>IFERROR(VLOOKUP(B60,STMS!A:V,22,0),"")</f>
        <v/>
      </c>
      <c r="H60" s="36"/>
      <c r="I60" s="35"/>
      <c r="J60" s="35"/>
      <c r="K60" s="35"/>
      <c r="L60" s="35"/>
      <c r="M60" s="35"/>
    </row>
    <row r="61" spans="1:13" ht="31.5" customHeight="1">
      <c r="A61" s="35"/>
      <c r="B61" s="22"/>
      <c r="C61" s="22" t="str">
        <f>IFERROR(VLOOKUP(B61,STMS!A:D,4,0),"")</f>
        <v/>
      </c>
      <c r="D61" s="23" t="str">
        <f>IF(IFERROR(VLOOKUP(B61,STMS!A:E,5,0),"")=0,"",IFERROR(VLOOKUP(B61,STMS!A:E,5,0),""))</f>
        <v/>
      </c>
      <c r="E61" s="23" t="str">
        <f>IFERROR(VLOOKUP(B61,STMS!A:AE,31,0),"")</f>
        <v/>
      </c>
      <c r="F61" s="24" t="str">
        <f>IFERROR(VLOOKUP(B61,STMS!A:U,21,0),"")</f>
        <v/>
      </c>
      <c r="G61" s="24" t="str">
        <f>IFERROR(VLOOKUP(B61,STMS!A:V,22,0),"")</f>
        <v/>
      </c>
      <c r="H61" s="36"/>
      <c r="I61" s="35"/>
      <c r="J61" s="35"/>
      <c r="K61" s="35"/>
      <c r="L61" s="35"/>
      <c r="M61" s="35"/>
    </row>
    <row r="62" spans="1:13" ht="31.5" customHeight="1">
      <c r="A62" s="35"/>
      <c r="B62" s="22"/>
      <c r="C62" s="22" t="str">
        <f>IFERROR(VLOOKUP(B62,STMS!A:D,4,0),"")</f>
        <v/>
      </c>
      <c r="D62" s="23" t="str">
        <f>IF(IFERROR(VLOOKUP(B62,STMS!A:E,5,0),"")=0,"",IFERROR(VLOOKUP(B62,STMS!A:E,5,0),""))</f>
        <v/>
      </c>
      <c r="E62" s="23" t="str">
        <f>IFERROR(VLOOKUP(B62,STMS!A:AE,31,0),"")</f>
        <v/>
      </c>
      <c r="F62" s="24" t="str">
        <f>IFERROR(VLOOKUP(B62,STMS!A:U,21,0),"")</f>
        <v/>
      </c>
      <c r="G62" s="24" t="str">
        <f>IFERROR(VLOOKUP(B62,STMS!A:V,22,0),"")</f>
        <v/>
      </c>
      <c r="H62" s="36"/>
      <c r="I62" s="35"/>
      <c r="J62" s="35"/>
      <c r="K62" s="35"/>
      <c r="L62" s="35"/>
      <c r="M62" s="35"/>
    </row>
    <row r="63" spans="1:13" ht="31.5" customHeight="1">
      <c r="A63" s="35"/>
      <c r="B63" s="22"/>
      <c r="C63" s="22" t="str">
        <f>IFERROR(VLOOKUP(B63,STMS!A:D,4,0),"")</f>
        <v/>
      </c>
      <c r="D63" s="23" t="str">
        <f>IF(IFERROR(VLOOKUP(B63,STMS!A:E,5,0),"")=0,"",IFERROR(VLOOKUP(B63,STMS!A:E,5,0),""))</f>
        <v/>
      </c>
      <c r="E63" s="23" t="str">
        <f>IFERROR(VLOOKUP(B63,STMS!A:AE,31,0),"")</f>
        <v/>
      </c>
      <c r="F63" s="24" t="str">
        <f>IFERROR(VLOOKUP(B63,STMS!A:U,21,0),"")</f>
        <v/>
      </c>
      <c r="G63" s="24" t="str">
        <f>IFERROR(VLOOKUP(B63,STMS!A:V,22,0),"")</f>
        <v/>
      </c>
      <c r="H63" s="36"/>
      <c r="I63" s="35"/>
      <c r="J63" s="35"/>
      <c r="K63" s="35"/>
      <c r="L63" s="35"/>
      <c r="M63" s="35"/>
    </row>
    <row r="64" spans="1:13" ht="31.5" customHeight="1">
      <c r="A64" s="35"/>
      <c r="B64" s="22"/>
      <c r="C64" s="22" t="str">
        <f>IFERROR(VLOOKUP(B64,STMS!A:D,4,0),"")</f>
        <v/>
      </c>
      <c r="D64" s="23" t="str">
        <f>IF(IFERROR(VLOOKUP(B64,STMS!A:E,5,0),"")=0,"",IFERROR(VLOOKUP(B64,STMS!A:E,5,0),""))</f>
        <v/>
      </c>
      <c r="E64" s="23" t="str">
        <f>IFERROR(VLOOKUP(B64,STMS!A:AE,31,0),"")</f>
        <v/>
      </c>
      <c r="F64" s="24" t="str">
        <f>IFERROR(VLOOKUP(B64,STMS!A:U,21,0),"")</f>
        <v/>
      </c>
      <c r="G64" s="24" t="str">
        <f>IFERROR(VLOOKUP(B64,STMS!A:V,22,0),"")</f>
        <v/>
      </c>
      <c r="H64" s="36"/>
      <c r="I64" s="35"/>
      <c r="J64" s="35"/>
      <c r="K64" s="35"/>
      <c r="L64" s="35"/>
      <c r="M64" s="35"/>
    </row>
    <row r="65" spans="1:13" ht="31.5" customHeight="1">
      <c r="A65" s="35"/>
      <c r="B65" s="22"/>
      <c r="C65" s="22" t="str">
        <f>IFERROR(VLOOKUP(B65,STMS!A:D,4,0),"")</f>
        <v/>
      </c>
      <c r="D65" s="23" t="str">
        <f>IF(IFERROR(VLOOKUP(B65,STMS!A:E,5,0),"")=0,"",IFERROR(VLOOKUP(B65,STMS!A:E,5,0),""))</f>
        <v/>
      </c>
      <c r="E65" s="23" t="str">
        <f>IFERROR(VLOOKUP(B65,STMS!A:AE,31,0),"")</f>
        <v/>
      </c>
      <c r="F65" s="24" t="str">
        <f>IFERROR(VLOOKUP(B65,STMS!A:U,21,0),"")</f>
        <v/>
      </c>
      <c r="G65" s="24" t="str">
        <f>IFERROR(VLOOKUP(B65,STMS!A:V,22,0),"")</f>
        <v/>
      </c>
      <c r="H65" s="36"/>
      <c r="I65" s="35"/>
      <c r="J65" s="35"/>
      <c r="K65" s="35"/>
      <c r="L65" s="35"/>
      <c r="M65" s="35"/>
    </row>
    <row r="66" spans="1:13" ht="31.5" customHeight="1">
      <c r="A66" s="35"/>
      <c r="B66" s="22"/>
      <c r="C66" s="22" t="str">
        <f>IFERROR(VLOOKUP(B66,STMS!A:D,4,0),"")</f>
        <v/>
      </c>
      <c r="D66" s="23" t="str">
        <f>IF(IFERROR(VLOOKUP(B66,STMS!A:E,5,0),"")=0,"",IFERROR(VLOOKUP(B66,STMS!A:E,5,0),""))</f>
        <v/>
      </c>
      <c r="E66" s="23" t="str">
        <f>IFERROR(VLOOKUP(B66,STMS!A:AE,31,0),"")</f>
        <v/>
      </c>
      <c r="F66" s="24" t="str">
        <f>IFERROR(VLOOKUP(B66,STMS!A:U,21,0),"")</f>
        <v/>
      </c>
      <c r="G66" s="24" t="str">
        <f>IFERROR(VLOOKUP(B66,STMS!A:V,22,0),"")</f>
        <v/>
      </c>
      <c r="H66" s="36"/>
      <c r="I66" s="35"/>
      <c r="J66" s="35"/>
      <c r="K66" s="35"/>
      <c r="L66" s="35"/>
      <c r="M66" s="35"/>
    </row>
    <row r="67" spans="1:13" ht="31.5" customHeight="1">
      <c r="A67" s="35"/>
      <c r="B67" s="22"/>
      <c r="C67" s="22" t="str">
        <f>IFERROR(VLOOKUP(B67,STMS!A:D,4,0),"")</f>
        <v/>
      </c>
      <c r="D67" s="23" t="str">
        <f>IF(IFERROR(VLOOKUP(B67,STMS!A:E,5,0),"")=0,"",IFERROR(VLOOKUP(B67,STMS!A:E,5,0),""))</f>
        <v/>
      </c>
      <c r="E67" s="23" t="str">
        <f>IFERROR(VLOOKUP(B67,STMS!A:AE,31,0),"")</f>
        <v/>
      </c>
      <c r="F67" s="24" t="str">
        <f>IFERROR(VLOOKUP(B67,STMS!A:U,21,0),"")</f>
        <v/>
      </c>
      <c r="G67" s="24" t="str">
        <f>IFERROR(VLOOKUP(B67,STMS!A:V,22,0),"")</f>
        <v/>
      </c>
      <c r="H67" s="36"/>
      <c r="I67" s="35"/>
      <c r="J67" s="35"/>
      <c r="K67" s="35"/>
      <c r="L67" s="35"/>
      <c r="M67" s="35"/>
    </row>
    <row r="68" spans="1:13" ht="31.5" customHeight="1">
      <c r="A68" s="35"/>
      <c r="B68" s="22"/>
      <c r="C68" s="22" t="str">
        <f>IFERROR(VLOOKUP(B68,STMS!A:D,4,0),"")</f>
        <v/>
      </c>
      <c r="D68" s="23" t="str">
        <f>IF(IFERROR(VLOOKUP(B68,STMS!A:E,5,0),"")=0,"",IFERROR(VLOOKUP(B68,STMS!A:E,5,0),""))</f>
        <v/>
      </c>
      <c r="E68" s="23" t="str">
        <f>IFERROR(VLOOKUP(B68,STMS!A:AE,31,0),"")</f>
        <v/>
      </c>
      <c r="F68" s="24" t="str">
        <f>IFERROR(VLOOKUP(B68,STMS!A:U,21,0),"")</f>
        <v/>
      </c>
      <c r="G68" s="24" t="str">
        <f>IFERROR(VLOOKUP(B68,STMS!A:V,22,0),"")</f>
        <v/>
      </c>
      <c r="H68" s="36"/>
      <c r="I68" s="35"/>
      <c r="J68" s="35"/>
      <c r="K68" s="35"/>
      <c r="L68" s="35"/>
      <c r="M68" s="35"/>
    </row>
    <row r="69" spans="1:13" ht="31.5" customHeight="1">
      <c r="A69" s="35"/>
      <c r="B69" s="22"/>
      <c r="C69" s="22" t="str">
        <f>IFERROR(VLOOKUP(B69,STMS!A:D,4,0),"")</f>
        <v/>
      </c>
      <c r="D69" s="23" t="str">
        <f>IF(IFERROR(VLOOKUP(B69,STMS!A:E,5,0),"")=0,"",IFERROR(VLOOKUP(B69,STMS!A:E,5,0),""))</f>
        <v/>
      </c>
      <c r="E69" s="23" t="str">
        <f>IFERROR(VLOOKUP(B69,STMS!A:AE,31,0),"")</f>
        <v/>
      </c>
      <c r="F69" s="24" t="str">
        <f>IFERROR(VLOOKUP(B69,STMS!A:U,21,0),"")</f>
        <v/>
      </c>
      <c r="G69" s="24" t="str">
        <f>IFERROR(VLOOKUP(B69,STMS!A:V,22,0),"")</f>
        <v/>
      </c>
      <c r="H69" s="36"/>
      <c r="I69" s="35"/>
      <c r="J69" s="35"/>
      <c r="K69" s="35"/>
      <c r="L69" s="35"/>
      <c r="M69" s="35"/>
    </row>
    <row r="70" spans="1:13" ht="31.5" customHeight="1">
      <c r="A70" s="35"/>
      <c r="B70" s="22"/>
      <c r="C70" s="22" t="str">
        <f>IFERROR(VLOOKUP(B70,STMS!A:D,4,0),"")</f>
        <v/>
      </c>
      <c r="D70" s="23" t="str">
        <f>IF(IFERROR(VLOOKUP(B70,STMS!A:E,5,0),"")=0,"",IFERROR(VLOOKUP(B70,STMS!A:E,5,0),""))</f>
        <v/>
      </c>
      <c r="E70" s="23" t="str">
        <f>IFERROR(VLOOKUP(B70,STMS!A:AE,31,0),"")</f>
        <v/>
      </c>
      <c r="F70" s="24" t="str">
        <f>IFERROR(VLOOKUP(B70,STMS!A:U,21,0),"")</f>
        <v/>
      </c>
      <c r="G70" s="24" t="str">
        <f>IFERROR(VLOOKUP(B70,STMS!A:V,22,0),"")</f>
        <v/>
      </c>
      <c r="H70" s="36"/>
      <c r="I70" s="35"/>
      <c r="J70" s="35"/>
      <c r="K70" s="35"/>
      <c r="L70" s="35"/>
      <c r="M70" s="35"/>
    </row>
    <row r="71" spans="1:13" ht="31.5" customHeight="1">
      <c r="A71" s="35"/>
      <c r="B71" s="22"/>
      <c r="C71" s="22" t="str">
        <f>IFERROR(VLOOKUP(B71,STMS!A:D,4,0),"")</f>
        <v/>
      </c>
      <c r="D71" s="23" t="str">
        <f>IF(IFERROR(VLOOKUP(B71,STMS!A:E,5,0),"")=0,"",IFERROR(VLOOKUP(B71,STMS!A:E,5,0),""))</f>
        <v/>
      </c>
      <c r="E71" s="23" t="str">
        <f>IFERROR(VLOOKUP(B71,STMS!A:AE,31,0),"")</f>
        <v/>
      </c>
      <c r="F71" s="24" t="str">
        <f>IFERROR(VLOOKUP(B71,STMS!A:U,21,0),"")</f>
        <v/>
      </c>
      <c r="G71" s="24" t="str">
        <f>IFERROR(VLOOKUP(B71,STMS!A:V,22,0),"")</f>
        <v/>
      </c>
      <c r="H71" s="36"/>
      <c r="I71" s="35"/>
      <c r="J71" s="35"/>
      <c r="K71" s="35"/>
      <c r="L71" s="35"/>
      <c r="M71" s="35"/>
    </row>
    <row r="72" spans="1:13" ht="31.5" customHeight="1">
      <c r="A72" s="35"/>
      <c r="B72" s="22"/>
      <c r="C72" s="22" t="str">
        <f>IFERROR(VLOOKUP(B72,STMS!A:D,4,0),"")</f>
        <v/>
      </c>
      <c r="D72" s="23" t="str">
        <f>IF(IFERROR(VLOOKUP(B72,STMS!A:E,5,0),"")=0,"",IFERROR(VLOOKUP(B72,STMS!A:E,5,0),""))</f>
        <v/>
      </c>
      <c r="E72" s="23" t="str">
        <f>IFERROR(VLOOKUP(B72,STMS!A:AE,31,0),"")</f>
        <v/>
      </c>
      <c r="F72" s="24" t="str">
        <f>IFERROR(VLOOKUP(B72,STMS!A:U,21,0),"")</f>
        <v/>
      </c>
      <c r="G72" s="24" t="str">
        <f>IFERROR(VLOOKUP(B72,STMS!A:V,22,0),"")</f>
        <v/>
      </c>
      <c r="H72" s="36"/>
      <c r="I72" s="35"/>
      <c r="J72" s="35"/>
      <c r="K72" s="35"/>
      <c r="L72" s="35"/>
      <c r="M72" s="35"/>
    </row>
    <row r="73" spans="1:13" ht="31.5" customHeight="1">
      <c r="A73" s="35"/>
      <c r="B73" s="22"/>
      <c r="C73" s="22" t="str">
        <f>IFERROR(VLOOKUP(B73,STMS!A:D,4,0),"")</f>
        <v/>
      </c>
      <c r="D73" s="23" t="str">
        <f>IF(IFERROR(VLOOKUP(B73,STMS!A:E,5,0),"")=0,"",IFERROR(VLOOKUP(B73,STMS!A:E,5,0),""))</f>
        <v/>
      </c>
      <c r="E73" s="23" t="str">
        <f>IFERROR(VLOOKUP(B73,STMS!A:AE,31,0),"")</f>
        <v/>
      </c>
      <c r="F73" s="24" t="str">
        <f>IFERROR(VLOOKUP(B73,STMS!A:U,21,0),"")</f>
        <v/>
      </c>
      <c r="G73" s="24" t="str">
        <f>IFERROR(VLOOKUP(B73,STMS!A:V,22,0),"")</f>
        <v/>
      </c>
      <c r="H73" s="36"/>
      <c r="I73" s="35"/>
      <c r="J73" s="35"/>
      <c r="K73" s="35"/>
      <c r="L73" s="35"/>
      <c r="M73" s="35"/>
    </row>
    <row r="74" spans="1:13" ht="31.5" customHeight="1">
      <c r="A74" s="35"/>
      <c r="B74" s="22"/>
      <c r="C74" s="22" t="str">
        <f>IFERROR(VLOOKUP(B74,STMS!A:D,4,0),"")</f>
        <v/>
      </c>
      <c r="D74" s="23" t="str">
        <f>IF(IFERROR(VLOOKUP(B74,STMS!A:E,5,0),"")=0,"",IFERROR(VLOOKUP(B74,STMS!A:E,5,0),""))</f>
        <v/>
      </c>
      <c r="E74" s="23" t="str">
        <f>IFERROR(VLOOKUP(B74,STMS!A:AE,31,0),"")</f>
        <v/>
      </c>
      <c r="F74" s="24" t="str">
        <f>IFERROR(VLOOKUP(B74,STMS!A:U,21,0),"")</f>
        <v/>
      </c>
      <c r="G74" s="24" t="str">
        <f>IFERROR(VLOOKUP(B74,STMS!A:V,22,0),"")</f>
        <v/>
      </c>
      <c r="H74" s="36"/>
      <c r="I74" s="35"/>
      <c r="J74" s="35"/>
      <c r="K74" s="35"/>
      <c r="L74" s="35"/>
      <c r="M74" s="35"/>
    </row>
    <row r="75" spans="1:13" ht="31.5" customHeight="1">
      <c r="A75" s="35"/>
      <c r="B75" s="22"/>
      <c r="C75" s="22" t="str">
        <f>IFERROR(VLOOKUP(B75,STMS!A:D,4,0),"")</f>
        <v/>
      </c>
      <c r="D75" s="23" t="str">
        <f>IF(IFERROR(VLOOKUP(B75,STMS!A:E,5,0),"")=0,"",IFERROR(VLOOKUP(B75,STMS!A:E,5,0),""))</f>
        <v/>
      </c>
      <c r="E75" s="23" t="str">
        <f>IFERROR(VLOOKUP(B75,STMS!A:AE,31,0),"")</f>
        <v/>
      </c>
      <c r="F75" s="24" t="str">
        <f>IFERROR(VLOOKUP(B75,STMS!A:U,21,0),"")</f>
        <v/>
      </c>
      <c r="G75" s="24" t="str">
        <f>IFERROR(VLOOKUP(B75,STMS!A:V,22,0),"")</f>
        <v/>
      </c>
      <c r="H75" s="36"/>
      <c r="I75" s="35"/>
      <c r="J75" s="35"/>
      <c r="K75" s="35"/>
      <c r="L75" s="35"/>
      <c r="M75" s="35"/>
    </row>
    <row r="76" spans="1:13" ht="31.5" customHeight="1">
      <c r="A76" s="35"/>
      <c r="B76" s="22"/>
      <c r="C76" s="22" t="str">
        <f>IFERROR(VLOOKUP(B76,STMS!A:D,4,0),"")</f>
        <v/>
      </c>
      <c r="D76" s="23" t="str">
        <f>IF(IFERROR(VLOOKUP(B76,STMS!A:E,5,0),"")=0,"",IFERROR(VLOOKUP(B76,STMS!A:E,5,0),""))</f>
        <v/>
      </c>
      <c r="E76" s="23" t="str">
        <f>IFERROR(VLOOKUP(B76,STMS!A:AE,31,0),"")</f>
        <v/>
      </c>
      <c r="F76" s="24" t="str">
        <f>IFERROR(VLOOKUP(B76,STMS!A:U,21,0),"")</f>
        <v/>
      </c>
      <c r="G76" s="24" t="str">
        <f>IFERROR(VLOOKUP(B76,STMS!A:V,22,0),"")</f>
        <v/>
      </c>
      <c r="H76" s="36"/>
      <c r="I76" s="35"/>
      <c r="J76" s="35"/>
      <c r="K76" s="35"/>
      <c r="L76" s="35"/>
      <c r="M76" s="35"/>
    </row>
    <row r="77" spans="1:13" ht="31.5" customHeight="1">
      <c r="A77" s="35"/>
      <c r="B77" s="22"/>
      <c r="C77" s="22" t="str">
        <f>IFERROR(VLOOKUP(B77,STMS!A:D,4,0),"")</f>
        <v/>
      </c>
      <c r="D77" s="23" t="str">
        <f>IF(IFERROR(VLOOKUP(B77,STMS!A:E,5,0),"")=0,"",IFERROR(VLOOKUP(B77,STMS!A:E,5,0),""))</f>
        <v/>
      </c>
      <c r="E77" s="23" t="str">
        <f>IFERROR(VLOOKUP(B77,STMS!A:AE,31,0),"")</f>
        <v/>
      </c>
      <c r="F77" s="24" t="str">
        <f>IFERROR(VLOOKUP(B77,STMS!A:U,21,0),"")</f>
        <v/>
      </c>
      <c r="G77" s="24" t="str">
        <f>IFERROR(VLOOKUP(B77,STMS!A:V,22,0),"")</f>
        <v/>
      </c>
      <c r="H77" s="36"/>
      <c r="I77" s="35"/>
      <c r="J77" s="35"/>
      <c r="K77" s="35"/>
      <c r="L77" s="35"/>
      <c r="M77" s="35"/>
    </row>
    <row r="78" spans="1:13" ht="31.5" customHeight="1">
      <c r="A78" s="35"/>
      <c r="B78" s="22"/>
      <c r="C78" s="22" t="str">
        <f>IFERROR(VLOOKUP(B78,STMS!A:D,4,0),"")</f>
        <v/>
      </c>
      <c r="D78" s="23" t="str">
        <f>IF(IFERROR(VLOOKUP(B78,STMS!A:E,5,0),"")=0,"",IFERROR(VLOOKUP(B78,STMS!A:E,5,0),""))</f>
        <v/>
      </c>
      <c r="E78" s="23" t="str">
        <f>IFERROR(VLOOKUP(B78,STMS!A:AE,31,0),"")</f>
        <v/>
      </c>
      <c r="F78" s="24" t="str">
        <f>IFERROR(VLOOKUP(B78,STMS!A:U,21,0),"")</f>
        <v/>
      </c>
      <c r="G78" s="24" t="str">
        <f>IFERROR(VLOOKUP(B78,STMS!A:V,22,0),"")</f>
        <v/>
      </c>
      <c r="H78" s="36"/>
      <c r="I78" s="35"/>
      <c r="J78" s="35"/>
      <c r="K78" s="35"/>
      <c r="L78" s="35"/>
      <c r="M78" s="35"/>
    </row>
    <row r="79" spans="1:13" ht="31.5" customHeight="1">
      <c r="A79" s="35"/>
      <c r="B79" s="22"/>
      <c r="C79" s="22" t="str">
        <f>IFERROR(VLOOKUP(B79,STMS!A:D,4,0),"")</f>
        <v/>
      </c>
      <c r="D79" s="23" t="str">
        <f>IF(IFERROR(VLOOKUP(B79,STMS!A:E,5,0),"")=0,"",IFERROR(VLOOKUP(B79,STMS!A:E,5,0),""))</f>
        <v/>
      </c>
      <c r="E79" s="23" t="str">
        <f>IFERROR(VLOOKUP(B79,STMS!A:AE,31,0),"")</f>
        <v/>
      </c>
      <c r="F79" s="24" t="str">
        <f>IFERROR(VLOOKUP(B79,STMS!A:U,21,0),"")</f>
        <v/>
      </c>
      <c r="G79" s="24" t="str">
        <f>IFERROR(VLOOKUP(B79,STMS!A:V,22,0),"")</f>
        <v/>
      </c>
      <c r="H79" s="36"/>
      <c r="I79" s="35"/>
      <c r="J79" s="35"/>
      <c r="K79" s="35"/>
      <c r="L79" s="35"/>
      <c r="M79" s="35"/>
    </row>
    <row r="80" spans="1:13" ht="31.5" customHeight="1">
      <c r="A80" s="35"/>
      <c r="B80" s="22"/>
      <c r="C80" s="22" t="str">
        <f>IFERROR(VLOOKUP(B80,STMS!A:D,4,0),"")</f>
        <v/>
      </c>
      <c r="D80" s="23" t="str">
        <f>IF(IFERROR(VLOOKUP(B80,STMS!A:E,5,0),"")=0,"",IFERROR(VLOOKUP(B80,STMS!A:E,5,0),""))</f>
        <v/>
      </c>
      <c r="E80" s="23" t="str">
        <f>IFERROR(VLOOKUP(B80,STMS!A:AE,31,0),"")</f>
        <v/>
      </c>
      <c r="F80" s="24" t="str">
        <f>IFERROR(VLOOKUP(B80,STMS!A:U,21,0),"")</f>
        <v/>
      </c>
      <c r="G80" s="24" t="str">
        <f>IFERROR(VLOOKUP(B80,STMS!A:V,22,0),"")</f>
        <v/>
      </c>
      <c r="H80" s="36"/>
      <c r="I80" s="35"/>
      <c r="J80" s="35"/>
      <c r="K80" s="35"/>
      <c r="L80" s="35"/>
      <c r="M80" s="35"/>
    </row>
    <row r="81" spans="1:13" ht="31.5" customHeight="1">
      <c r="A81" s="35"/>
      <c r="B81" s="22"/>
      <c r="C81" s="22" t="str">
        <f>IFERROR(VLOOKUP(B81,STMS!A:D,4,0),"")</f>
        <v/>
      </c>
      <c r="D81" s="23" t="str">
        <f>IF(IFERROR(VLOOKUP(B81,STMS!A:E,5,0),"")=0,"",IFERROR(VLOOKUP(B81,STMS!A:E,5,0),""))</f>
        <v/>
      </c>
      <c r="E81" s="23" t="str">
        <f>IFERROR(VLOOKUP(B81,STMS!A:AE,31,0),"")</f>
        <v/>
      </c>
      <c r="F81" s="24" t="str">
        <f>IFERROR(VLOOKUP(B81,STMS!A:U,21,0),"")</f>
        <v/>
      </c>
      <c r="G81" s="24" t="str">
        <f>IFERROR(VLOOKUP(B81,STMS!A:V,22,0),"")</f>
        <v/>
      </c>
      <c r="H81" s="36"/>
      <c r="I81" s="35"/>
      <c r="J81" s="35"/>
      <c r="K81" s="35"/>
      <c r="L81" s="35"/>
      <c r="M81" s="35"/>
    </row>
    <row r="82" spans="1:13" ht="31.5" customHeight="1">
      <c r="A82" s="35"/>
      <c r="B82" s="22"/>
      <c r="C82" s="22" t="str">
        <f>IFERROR(VLOOKUP(B82,STMS!A:D,4,0),"")</f>
        <v/>
      </c>
      <c r="D82" s="23" t="str">
        <f>IF(IFERROR(VLOOKUP(B82,STMS!A:E,5,0),"")=0,"",IFERROR(VLOOKUP(B82,STMS!A:E,5,0),""))</f>
        <v/>
      </c>
      <c r="E82" s="23" t="str">
        <f>IFERROR(VLOOKUP(B82,STMS!A:AE,31,0),"")</f>
        <v/>
      </c>
      <c r="F82" s="24" t="str">
        <f>IFERROR(VLOOKUP(B82,STMS!A:U,21,0),"")</f>
        <v/>
      </c>
      <c r="G82" s="24" t="str">
        <f>IFERROR(VLOOKUP(B82,STMS!A:V,22,0),"")</f>
        <v/>
      </c>
      <c r="H82" s="36"/>
      <c r="I82" s="35"/>
      <c r="J82" s="35"/>
      <c r="K82" s="35"/>
      <c r="L82" s="35"/>
      <c r="M82" s="35"/>
    </row>
    <row r="83" spans="1:13" ht="31.5" customHeight="1">
      <c r="A83" s="35"/>
      <c r="B83" s="22"/>
      <c r="C83" s="22" t="str">
        <f>IFERROR(VLOOKUP(B83,STMS!A:D,4,0),"")</f>
        <v/>
      </c>
      <c r="D83" s="23" t="str">
        <f>IF(IFERROR(VLOOKUP(B83,STMS!A:E,5,0),"")=0,"",IFERROR(VLOOKUP(B83,STMS!A:E,5,0),""))</f>
        <v/>
      </c>
      <c r="E83" s="23" t="str">
        <f>IFERROR(VLOOKUP(B83,STMS!A:AE,31,0),"")</f>
        <v/>
      </c>
      <c r="F83" s="24" t="str">
        <f>IFERROR(VLOOKUP(B83,STMS!A:U,21,0),"")</f>
        <v/>
      </c>
      <c r="G83" s="24" t="str">
        <f>IFERROR(VLOOKUP(B83,STMS!A:V,22,0),"")</f>
        <v/>
      </c>
      <c r="H83" s="36"/>
      <c r="I83" s="35"/>
      <c r="J83" s="35"/>
      <c r="K83" s="35"/>
      <c r="L83" s="35"/>
      <c r="M83" s="35"/>
    </row>
    <row r="84" spans="1:13" ht="31.5" customHeight="1">
      <c r="A84" s="35"/>
      <c r="B84" s="22"/>
      <c r="C84" s="22" t="str">
        <f>IFERROR(VLOOKUP(B84,STMS!A:D,4,0),"")</f>
        <v/>
      </c>
      <c r="D84" s="23" t="str">
        <f>IF(IFERROR(VLOOKUP(B84,STMS!A:E,5,0),"")=0,"",IFERROR(VLOOKUP(B84,STMS!A:E,5,0),""))</f>
        <v/>
      </c>
      <c r="E84" s="23" t="str">
        <f>IFERROR(VLOOKUP(B84,STMS!A:AE,31,0),"")</f>
        <v/>
      </c>
      <c r="F84" s="24" t="str">
        <f>IFERROR(VLOOKUP(B84,STMS!A:U,21,0),"")</f>
        <v/>
      </c>
      <c r="G84" s="24" t="str">
        <f>IFERROR(VLOOKUP(B84,STMS!A:V,22,0),"")</f>
        <v/>
      </c>
      <c r="H84" s="36"/>
      <c r="I84" s="35"/>
      <c r="J84" s="35"/>
      <c r="K84" s="35"/>
      <c r="L84" s="35"/>
      <c r="M84" s="35"/>
    </row>
    <row r="85" spans="1:13" ht="31.5" customHeight="1">
      <c r="A85" s="35"/>
      <c r="B85" s="22"/>
      <c r="C85" s="22" t="str">
        <f>IFERROR(VLOOKUP(B85,STMS!A:D,4,0),"")</f>
        <v/>
      </c>
      <c r="D85" s="23" t="str">
        <f>IF(IFERROR(VLOOKUP(B85,STMS!A:E,5,0),"")=0,"",IFERROR(VLOOKUP(B85,STMS!A:E,5,0),""))</f>
        <v/>
      </c>
      <c r="E85" s="23" t="str">
        <f>IFERROR(VLOOKUP(B85,STMS!A:AE,31,0),"")</f>
        <v/>
      </c>
      <c r="F85" s="24" t="str">
        <f>IFERROR(VLOOKUP(B85,STMS!A:U,21,0),"")</f>
        <v/>
      </c>
      <c r="G85" s="24" t="str">
        <f>IFERROR(VLOOKUP(B85,STMS!A:V,22,0),"")</f>
        <v/>
      </c>
      <c r="H85" s="36"/>
      <c r="I85" s="35"/>
      <c r="J85" s="35"/>
      <c r="K85" s="35"/>
      <c r="L85" s="35"/>
      <c r="M85" s="35"/>
    </row>
    <row r="86" spans="1:13" ht="31.5" customHeight="1">
      <c r="A86" s="35"/>
      <c r="B86" s="22"/>
      <c r="C86" s="22" t="str">
        <f>IFERROR(VLOOKUP(B86,STMS!A:D,4,0),"")</f>
        <v/>
      </c>
      <c r="D86" s="23" t="str">
        <f>IF(IFERROR(VLOOKUP(B86,STMS!A:E,5,0),"")=0,"",IFERROR(VLOOKUP(B86,STMS!A:E,5,0),""))</f>
        <v/>
      </c>
      <c r="E86" s="23" t="str">
        <f>IFERROR(VLOOKUP(B86,STMS!A:AE,31,0),"")</f>
        <v/>
      </c>
      <c r="F86" s="24" t="str">
        <f>IFERROR(VLOOKUP(B86,STMS!A:U,21,0),"")</f>
        <v/>
      </c>
      <c r="G86" s="24" t="str">
        <f>IFERROR(VLOOKUP(B86,STMS!A:V,22,0),"")</f>
        <v/>
      </c>
      <c r="H86" s="36"/>
      <c r="I86" s="35"/>
      <c r="J86" s="35"/>
      <c r="K86" s="35"/>
      <c r="L86" s="35"/>
      <c r="M86" s="35"/>
    </row>
    <row r="87" spans="1:13" ht="31.5" customHeight="1">
      <c r="A87" s="35"/>
      <c r="B87" s="22"/>
      <c r="C87" s="22" t="str">
        <f>IFERROR(VLOOKUP(B87,STMS!A:D,4,0),"")</f>
        <v/>
      </c>
      <c r="D87" s="23" t="str">
        <f>IF(IFERROR(VLOOKUP(B87,STMS!A:E,5,0),"")=0,"",IFERROR(VLOOKUP(B87,STMS!A:E,5,0),""))</f>
        <v/>
      </c>
      <c r="E87" s="23" t="str">
        <f>IFERROR(VLOOKUP(B87,STMS!A:AE,31,0),"")</f>
        <v/>
      </c>
      <c r="F87" s="24" t="str">
        <f>IFERROR(VLOOKUP(B87,STMS!A:U,21,0),"")</f>
        <v/>
      </c>
      <c r="G87" s="24" t="str">
        <f>IFERROR(VLOOKUP(B87,STMS!A:V,22,0),"")</f>
        <v/>
      </c>
      <c r="H87" s="36"/>
      <c r="I87" s="35"/>
      <c r="J87" s="35"/>
      <c r="K87" s="35"/>
      <c r="L87" s="35"/>
      <c r="M87" s="35"/>
    </row>
    <row r="88" spans="1:13" ht="31.5" customHeight="1">
      <c r="A88" s="35"/>
      <c r="B88" s="22"/>
      <c r="C88" s="22" t="str">
        <f>IFERROR(VLOOKUP(B88,STMS!A:D,4,0),"")</f>
        <v/>
      </c>
      <c r="D88" s="23" t="str">
        <f>IF(IFERROR(VLOOKUP(B88,STMS!A:E,5,0),"")=0,"",IFERROR(VLOOKUP(B88,STMS!A:E,5,0),""))</f>
        <v/>
      </c>
      <c r="E88" s="23" t="str">
        <f>IFERROR(VLOOKUP(B88,STMS!A:AE,31,0),"")</f>
        <v/>
      </c>
      <c r="F88" s="24" t="str">
        <f>IFERROR(VLOOKUP(B88,STMS!A:U,21,0),"")</f>
        <v/>
      </c>
      <c r="G88" s="24" t="str">
        <f>IFERROR(VLOOKUP(B88,STMS!A:V,22,0),"")</f>
        <v/>
      </c>
      <c r="H88" s="36"/>
      <c r="I88" s="35"/>
      <c r="J88" s="35"/>
      <c r="K88" s="35"/>
      <c r="L88" s="35"/>
      <c r="M88" s="35"/>
    </row>
    <row r="89" spans="1:13" ht="31.5" customHeight="1">
      <c r="A89" s="35"/>
      <c r="B89" s="22"/>
      <c r="C89" s="22" t="str">
        <f>IFERROR(VLOOKUP(B89,STMS!A:D,4,0),"")</f>
        <v/>
      </c>
      <c r="D89" s="23" t="str">
        <f>IF(IFERROR(VLOOKUP(B89,STMS!A:E,5,0),"")=0,"",IFERROR(VLOOKUP(B89,STMS!A:E,5,0),""))</f>
        <v/>
      </c>
      <c r="E89" s="23" t="str">
        <f>IFERROR(VLOOKUP(B89,STMS!A:AE,31,0),"")</f>
        <v/>
      </c>
      <c r="F89" s="24" t="str">
        <f>IFERROR(VLOOKUP(B89,STMS!A:U,21,0),"")</f>
        <v/>
      </c>
      <c r="G89" s="24" t="str">
        <f>IFERROR(VLOOKUP(B89,STMS!A:V,22,0),"")</f>
        <v/>
      </c>
      <c r="H89" s="36"/>
      <c r="I89" s="35"/>
      <c r="J89" s="35"/>
      <c r="K89" s="35"/>
      <c r="L89" s="35"/>
      <c r="M89" s="35"/>
    </row>
    <row r="90" spans="1:13" ht="31.5" customHeight="1">
      <c r="A90" s="35"/>
      <c r="B90" s="22"/>
      <c r="C90" s="22" t="str">
        <f>IFERROR(VLOOKUP(B90,STMS!A:D,4,0),"")</f>
        <v/>
      </c>
      <c r="D90" s="23" t="str">
        <f>IF(IFERROR(VLOOKUP(B90,STMS!A:E,5,0),"")=0,"",IFERROR(VLOOKUP(B90,STMS!A:E,5,0),""))</f>
        <v/>
      </c>
      <c r="E90" s="23" t="str">
        <f>IFERROR(VLOOKUP(B90,STMS!A:AE,31,0),"")</f>
        <v/>
      </c>
      <c r="F90" s="24" t="str">
        <f>IFERROR(VLOOKUP(B90,STMS!A:U,21,0),"")</f>
        <v/>
      </c>
      <c r="G90" s="24" t="str">
        <f>IFERROR(VLOOKUP(B90,STMS!A:V,22,0),"")</f>
        <v/>
      </c>
      <c r="H90" s="36"/>
      <c r="I90" s="35"/>
      <c r="J90" s="35"/>
      <c r="K90" s="35"/>
      <c r="L90" s="35"/>
      <c r="M90" s="35"/>
    </row>
    <row r="91" spans="1:13" ht="31.5" customHeight="1">
      <c r="A91" s="35"/>
      <c r="B91" s="22"/>
      <c r="C91" s="22" t="str">
        <f>IFERROR(VLOOKUP(B91,STMS!A:D,4,0),"")</f>
        <v/>
      </c>
      <c r="D91" s="23" t="str">
        <f>IF(IFERROR(VLOOKUP(B91,STMS!A:E,5,0),"")=0,"",IFERROR(VLOOKUP(B91,STMS!A:E,5,0),""))</f>
        <v/>
      </c>
      <c r="E91" s="23" t="str">
        <f>IFERROR(VLOOKUP(B91,STMS!A:AE,31,0),"")</f>
        <v/>
      </c>
      <c r="F91" s="24" t="str">
        <f>IFERROR(VLOOKUP(B91,STMS!A:U,21,0),"")</f>
        <v/>
      </c>
      <c r="G91" s="24" t="str">
        <f>IFERROR(VLOOKUP(B91,STMS!A:V,22,0),"")</f>
        <v/>
      </c>
      <c r="H91" s="36"/>
      <c r="I91" s="35"/>
      <c r="J91" s="35"/>
      <c r="K91" s="35"/>
      <c r="L91" s="35"/>
      <c r="M91" s="35"/>
    </row>
    <row r="92" spans="1:13" ht="31.5" customHeight="1">
      <c r="A92" s="35"/>
      <c r="B92" s="22"/>
      <c r="C92" s="22" t="str">
        <f>IFERROR(VLOOKUP(B92,STMS!A:D,4,0),"")</f>
        <v/>
      </c>
      <c r="D92" s="23" t="str">
        <f>IF(IFERROR(VLOOKUP(B92,STMS!A:E,5,0),"")=0,"",IFERROR(VLOOKUP(B92,STMS!A:E,5,0),""))</f>
        <v/>
      </c>
      <c r="E92" s="23" t="str">
        <f>IFERROR(VLOOKUP(B92,STMS!A:AE,31,0),"")</f>
        <v/>
      </c>
      <c r="F92" s="24" t="str">
        <f>IFERROR(VLOOKUP(B92,STMS!A:U,21,0),"")</f>
        <v/>
      </c>
      <c r="G92" s="24" t="str">
        <f>IFERROR(VLOOKUP(B92,STMS!A:V,22,0),"")</f>
        <v/>
      </c>
      <c r="H92" s="36"/>
      <c r="I92" s="35"/>
      <c r="J92" s="35"/>
      <c r="K92" s="35"/>
      <c r="L92" s="35"/>
      <c r="M92" s="35"/>
    </row>
    <row r="93" spans="1:13" ht="31.5" customHeight="1">
      <c r="A93" s="35"/>
      <c r="B93" s="22"/>
      <c r="C93" s="22" t="str">
        <f>IFERROR(VLOOKUP(B93,STMS!A:D,4,0),"")</f>
        <v/>
      </c>
      <c r="D93" s="23" t="str">
        <f>IF(IFERROR(VLOOKUP(B93,STMS!A:E,5,0),"")=0,"",IFERROR(VLOOKUP(B93,STMS!A:E,5,0),""))</f>
        <v/>
      </c>
      <c r="E93" s="23" t="str">
        <f>IFERROR(VLOOKUP(B93,STMS!A:AE,31,0),"")</f>
        <v/>
      </c>
      <c r="F93" s="24" t="str">
        <f>IFERROR(VLOOKUP(B93,STMS!A:U,21,0),"")</f>
        <v/>
      </c>
      <c r="G93" s="24" t="str">
        <f>IFERROR(VLOOKUP(B93,STMS!A:V,22,0),"")</f>
        <v/>
      </c>
      <c r="H93" s="36"/>
      <c r="I93" s="35"/>
      <c r="J93" s="35"/>
      <c r="K93" s="35"/>
      <c r="L93" s="35"/>
      <c r="M93" s="35"/>
    </row>
    <row r="94" spans="1:13" ht="31.5" customHeight="1">
      <c r="A94" s="35"/>
      <c r="B94" s="22"/>
      <c r="C94" s="22" t="str">
        <f>IFERROR(VLOOKUP(B94,STMS!A:D,4,0),"")</f>
        <v/>
      </c>
      <c r="D94" s="23" t="str">
        <f>IF(IFERROR(VLOOKUP(B94,STMS!A:E,5,0),"")=0,"",IFERROR(VLOOKUP(B94,STMS!A:E,5,0),""))</f>
        <v/>
      </c>
      <c r="E94" s="23" t="str">
        <f>IFERROR(VLOOKUP(B94,STMS!A:AE,31,0),"")</f>
        <v/>
      </c>
      <c r="F94" s="24" t="str">
        <f>IFERROR(VLOOKUP(B94,STMS!A:U,21,0),"")</f>
        <v/>
      </c>
      <c r="G94" s="24" t="str">
        <f>IFERROR(VLOOKUP(B94,STMS!A:V,22,0),"")</f>
        <v/>
      </c>
      <c r="H94" s="36"/>
      <c r="I94" s="35"/>
      <c r="J94" s="35"/>
      <c r="K94" s="35"/>
      <c r="L94" s="35"/>
      <c r="M94" s="35"/>
    </row>
    <row r="95" spans="1:13" ht="31.5" customHeight="1">
      <c r="A95" s="35"/>
      <c r="B95" s="22"/>
      <c r="C95" s="22" t="str">
        <f>IFERROR(VLOOKUP(B95,STMS!A:D,4,0),"")</f>
        <v/>
      </c>
      <c r="D95" s="23" t="str">
        <f>IF(IFERROR(VLOOKUP(B95,STMS!A:E,5,0),"")=0,"",IFERROR(VLOOKUP(B95,STMS!A:E,5,0),""))</f>
        <v/>
      </c>
      <c r="E95" s="23" t="str">
        <f>IFERROR(VLOOKUP(B95,STMS!A:AE,31,0),"")</f>
        <v/>
      </c>
      <c r="F95" s="24" t="str">
        <f>IFERROR(VLOOKUP(B95,STMS!A:U,21,0),"")</f>
        <v/>
      </c>
      <c r="G95" s="24" t="str">
        <f>IFERROR(VLOOKUP(B95,STMS!A:V,22,0),"")</f>
        <v/>
      </c>
      <c r="H95" s="36"/>
      <c r="I95" s="35"/>
      <c r="J95" s="35"/>
      <c r="K95" s="35"/>
      <c r="L95" s="35"/>
      <c r="M95" s="35"/>
    </row>
    <row r="96" spans="1:13" ht="31.5" customHeight="1">
      <c r="A96" s="35"/>
      <c r="B96" s="22"/>
      <c r="C96" s="22" t="str">
        <f>IFERROR(VLOOKUP(B96,STMS!A:D,4,0),"")</f>
        <v/>
      </c>
      <c r="D96" s="23" t="str">
        <f>IF(IFERROR(VLOOKUP(B96,STMS!A:E,5,0),"")=0,"",IFERROR(VLOOKUP(B96,STMS!A:E,5,0),""))</f>
        <v/>
      </c>
      <c r="E96" s="23" t="str">
        <f>IFERROR(VLOOKUP(B96,STMS!A:AE,31,0),"")</f>
        <v/>
      </c>
      <c r="F96" s="24" t="str">
        <f>IFERROR(VLOOKUP(B96,STMS!A:U,21,0),"")</f>
        <v/>
      </c>
      <c r="G96" s="24" t="str">
        <f>IFERROR(VLOOKUP(B96,STMS!A:V,22,0),"")</f>
        <v/>
      </c>
      <c r="H96" s="36"/>
      <c r="I96" s="35"/>
      <c r="J96" s="35"/>
      <c r="K96" s="35"/>
      <c r="L96" s="35"/>
      <c r="M96" s="35"/>
    </row>
    <row r="97" spans="1:13" ht="31.5" customHeight="1">
      <c r="A97" s="35"/>
      <c r="B97" s="22"/>
      <c r="C97" s="22" t="str">
        <f>IFERROR(VLOOKUP(B97,STMS!A:D,4,0),"")</f>
        <v/>
      </c>
      <c r="D97" s="23" t="str">
        <f>IF(IFERROR(VLOOKUP(B97,STMS!A:E,5,0),"")=0,"",IFERROR(VLOOKUP(B97,STMS!A:E,5,0),""))</f>
        <v/>
      </c>
      <c r="E97" s="23" t="str">
        <f>IFERROR(VLOOKUP(B97,STMS!A:AE,31,0),"")</f>
        <v/>
      </c>
      <c r="F97" s="24" t="str">
        <f>IFERROR(VLOOKUP(B97,STMS!A:U,21,0),"")</f>
        <v/>
      </c>
      <c r="G97" s="24" t="str">
        <f>IFERROR(VLOOKUP(B97,STMS!A:V,22,0),"")</f>
        <v/>
      </c>
      <c r="H97" s="36"/>
      <c r="I97" s="35"/>
      <c r="J97" s="35"/>
      <c r="K97" s="35"/>
      <c r="L97" s="35"/>
      <c r="M97" s="35"/>
    </row>
    <row r="98" spans="1:13" ht="31.5" customHeight="1">
      <c r="A98" s="35"/>
      <c r="B98" s="22"/>
      <c r="C98" s="22" t="str">
        <f>IFERROR(VLOOKUP(B98,STMS!A:D,4,0),"")</f>
        <v/>
      </c>
      <c r="D98" s="23" t="str">
        <f>IF(IFERROR(VLOOKUP(B98,STMS!A:E,5,0),"")=0,"",IFERROR(VLOOKUP(B98,STMS!A:E,5,0),""))</f>
        <v/>
      </c>
      <c r="E98" s="23" t="str">
        <f>IFERROR(VLOOKUP(B98,STMS!A:AE,31,0),"")</f>
        <v/>
      </c>
      <c r="F98" s="24" t="str">
        <f>IFERROR(VLOOKUP(B98,STMS!A:U,21,0),"")</f>
        <v/>
      </c>
      <c r="G98" s="24" t="str">
        <f>IFERROR(VLOOKUP(B98,STMS!A:V,22,0),"")</f>
        <v/>
      </c>
      <c r="H98" s="36"/>
      <c r="I98" s="35"/>
      <c r="J98" s="35"/>
      <c r="K98" s="35"/>
      <c r="L98" s="35"/>
      <c r="M98" s="35"/>
    </row>
    <row r="99" spans="1:13" ht="31.5" customHeight="1">
      <c r="A99" s="35"/>
      <c r="B99" s="22"/>
      <c r="C99" s="22" t="str">
        <f>IFERROR(VLOOKUP(B99,STMS!A:D,4,0),"")</f>
        <v/>
      </c>
      <c r="D99" s="23" t="str">
        <f>IF(IFERROR(VLOOKUP(B99,STMS!A:E,5,0),"")=0,"",IFERROR(VLOOKUP(B99,STMS!A:E,5,0),""))</f>
        <v/>
      </c>
      <c r="E99" s="23" t="str">
        <f>IFERROR(VLOOKUP(B99,STMS!A:AE,31,0),"")</f>
        <v/>
      </c>
      <c r="F99" s="24" t="str">
        <f>IFERROR(VLOOKUP(B99,STMS!A:U,21,0),"")</f>
        <v/>
      </c>
      <c r="G99" s="24" t="str">
        <f>IFERROR(VLOOKUP(B99,STMS!A:V,22,0),"")</f>
        <v/>
      </c>
      <c r="H99" s="36"/>
      <c r="I99" s="35"/>
      <c r="J99" s="35"/>
      <c r="K99" s="35"/>
      <c r="L99" s="35"/>
      <c r="M99" s="35"/>
    </row>
    <row r="100" spans="1:13" ht="31.5" customHeight="1">
      <c r="A100" s="35"/>
      <c r="B100" s="22"/>
      <c r="C100" s="22" t="str">
        <f>IFERROR(VLOOKUP(B100,STMS!A:D,4,0),"")</f>
        <v/>
      </c>
      <c r="D100" s="23" t="str">
        <f>IF(IFERROR(VLOOKUP(B100,STMS!A:E,5,0),"")=0,"",IFERROR(VLOOKUP(B100,STMS!A:E,5,0),""))</f>
        <v/>
      </c>
      <c r="E100" s="23" t="str">
        <f>IFERROR(VLOOKUP(B100,STMS!A:AE,31,0),"")</f>
        <v/>
      </c>
      <c r="F100" s="24" t="str">
        <f>IFERROR(VLOOKUP(B100,STMS!A:U,21,0),"")</f>
        <v/>
      </c>
      <c r="G100" s="24" t="str">
        <f>IFERROR(VLOOKUP(B100,STMS!A:V,22,0),"")</f>
        <v/>
      </c>
      <c r="H100" s="36"/>
      <c r="I100" s="35"/>
      <c r="J100" s="35"/>
      <c r="K100" s="35"/>
      <c r="L100" s="35"/>
      <c r="M100" s="35"/>
    </row>
    <row r="101" spans="1:13" ht="21">
      <c r="A101" s="35"/>
      <c r="C101" s="22" t="str">
        <f>IFERROR(VLOOKUP(B101,STMS!A:D,4,0),"")</f>
        <v/>
      </c>
      <c r="D101" s="23" t="str">
        <f>IF(IFERROR(VLOOKUP(B101,STMS!A:E,5,0),"")=0,"",IFERROR(VLOOKUP(B101,STMS!A:E,5,0),""))</f>
        <v/>
      </c>
      <c r="E101" s="23" t="str">
        <f>IFERROR(VLOOKUP(B101,STMS!A:AE,31,0),"")</f>
        <v/>
      </c>
      <c r="F101" s="24" t="str">
        <f>IFERROR(VLOOKUP(B101,STMS!A:U,21,0),"")</f>
        <v/>
      </c>
      <c r="G101" s="24" t="str">
        <f>IFERROR(VLOOKUP(B101,STMS!A:V,22,0),"")</f>
        <v/>
      </c>
      <c r="H101" s="36"/>
      <c r="I101" s="35"/>
      <c r="J101" s="35"/>
      <c r="K101" s="35"/>
      <c r="L101" s="35"/>
      <c r="M101" s="35"/>
    </row>
    <row r="102" spans="1:13" ht="21">
      <c r="A102" s="35"/>
      <c r="C102" s="22" t="str">
        <f>IFERROR(VLOOKUP(B102,STMS!A:D,4,0),"")</f>
        <v/>
      </c>
      <c r="D102" s="23" t="str">
        <f>IF(IFERROR(VLOOKUP(B102,STMS!A:E,5,0),"")=0,"",IFERROR(VLOOKUP(B102,STMS!A:E,5,0),""))</f>
        <v/>
      </c>
      <c r="E102" s="23" t="str">
        <f>IFERROR(VLOOKUP(B102,STMS!A:AE,31,0),"")</f>
        <v/>
      </c>
      <c r="F102" s="24" t="str">
        <f>IFERROR(VLOOKUP(B102,STMS!A:U,21,0),"")</f>
        <v/>
      </c>
      <c r="G102" s="24" t="str">
        <f>IFERROR(VLOOKUP(B102,STMS!A:V,22,0),"")</f>
        <v/>
      </c>
      <c r="H102" s="36"/>
      <c r="I102" s="35"/>
      <c r="J102" s="35"/>
      <c r="K102" s="35"/>
      <c r="L102" s="35"/>
      <c r="M102" s="35"/>
    </row>
    <row r="103" spans="1:13" ht="21">
      <c r="A103" s="35"/>
      <c r="C103" s="22" t="str">
        <f>IFERROR(VLOOKUP(B103,STMS!A:D,4,0),"")</f>
        <v/>
      </c>
      <c r="D103" s="23" t="str">
        <f>IF(IFERROR(VLOOKUP(B103,STMS!A:E,5,0),"")=0,"",IFERROR(VLOOKUP(B103,STMS!A:E,5,0),""))</f>
        <v/>
      </c>
      <c r="E103" s="23" t="str">
        <f>IFERROR(VLOOKUP(B103,STMS!A:AE,31,0),"")</f>
        <v/>
      </c>
      <c r="F103" s="24" t="str">
        <f>IFERROR(VLOOKUP(B103,STMS!A:U,21,0),"")</f>
        <v/>
      </c>
      <c r="G103" s="24" t="str">
        <f>IFERROR(VLOOKUP(B103,STMS!A:V,22,0),"")</f>
        <v/>
      </c>
      <c r="H103" s="36"/>
      <c r="I103" s="35"/>
      <c r="J103" s="35"/>
      <c r="K103" s="35"/>
      <c r="L103" s="35"/>
      <c r="M103" s="35"/>
    </row>
    <row r="104" spans="1:13" ht="21">
      <c r="A104" s="35"/>
      <c r="C104" s="22" t="str">
        <f>IFERROR(VLOOKUP(B104,STMS!A:D,4,0),"")</f>
        <v/>
      </c>
      <c r="D104" s="23" t="str">
        <f>IF(IFERROR(VLOOKUP(B104,STMS!A:E,5,0),"")=0,"",IFERROR(VLOOKUP(B104,STMS!A:E,5,0),""))</f>
        <v/>
      </c>
      <c r="E104" s="23" t="str">
        <f>IFERROR(VLOOKUP(B104,STMS!A:AE,31,0),"")</f>
        <v/>
      </c>
      <c r="F104" s="24" t="str">
        <f>IFERROR(VLOOKUP(B104,STMS!A:U,21,0),"")</f>
        <v/>
      </c>
      <c r="G104" s="24" t="str">
        <f>IFERROR(VLOOKUP(B104,STMS!A:V,22,0),"")</f>
        <v/>
      </c>
      <c r="H104" s="36"/>
      <c r="I104" s="35"/>
      <c r="J104" s="35"/>
      <c r="K104" s="35"/>
      <c r="L104" s="35"/>
      <c r="M104" s="35"/>
    </row>
    <row r="105" spans="1:13" ht="21">
      <c r="A105" s="35"/>
      <c r="C105" s="22" t="str">
        <f>IFERROR(VLOOKUP(B105,STMS!A:D,4,0),"")</f>
        <v/>
      </c>
      <c r="D105" s="23" t="str">
        <f>IF(IFERROR(VLOOKUP(B105,STMS!A:E,5,0),"")=0,"",IFERROR(VLOOKUP(B105,STMS!A:E,5,0),""))</f>
        <v/>
      </c>
      <c r="E105" s="23" t="str">
        <f>IFERROR(VLOOKUP(B105,STMS!A:AE,31,0),"")</f>
        <v/>
      </c>
      <c r="F105" s="24" t="str">
        <f>IFERROR(VLOOKUP(B105,STMS!A:U,21,0),"")</f>
        <v/>
      </c>
      <c r="G105" s="24" t="str">
        <f>IFERROR(VLOOKUP(B105,STMS!A:V,22,0),"")</f>
        <v/>
      </c>
      <c r="H105" s="36"/>
      <c r="I105" s="35"/>
      <c r="J105" s="35"/>
      <c r="K105" s="35"/>
      <c r="L105" s="35"/>
      <c r="M105" s="35"/>
    </row>
    <row r="106" spans="1:13" ht="21">
      <c r="A106" s="35"/>
      <c r="C106" s="22" t="str">
        <f>IFERROR(VLOOKUP(B106,STMS!A:D,4,0),"")</f>
        <v/>
      </c>
      <c r="D106" s="23" t="str">
        <f>IF(IFERROR(VLOOKUP(B106,STMS!A:E,5,0),"")=0,"",IFERROR(VLOOKUP(B106,STMS!A:E,5,0),""))</f>
        <v/>
      </c>
      <c r="E106" s="23" t="str">
        <f>IFERROR(VLOOKUP(B106,STMS!A:AE,31,0),"")</f>
        <v/>
      </c>
      <c r="F106" s="24" t="str">
        <f>IFERROR(VLOOKUP(B106,STMS!A:U,21,0),"")</f>
        <v/>
      </c>
      <c r="G106" s="24" t="str">
        <f>IFERROR(VLOOKUP(B106,STMS!A:V,22,0),"")</f>
        <v/>
      </c>
      <c r="H106" s="36"/>
      <c r="I106" s="35"/>
      <c r="J106" s="35"/>
      <c r="K106" s="35"/>
      <c r="L106" s="35"/>
      <c r="M106" s="35"/>
    </row>
    <row r="107" spans="1:13" ht="21">
      <c r="A107" s="35"/>
      <c r="C107" s="22" t="str">
        <f>IFERROR(VLOOKUP(B107,STMS!A:D,4,0),"")</f>
        <v/>
      </c>
      <c r="D107" s="23" t="str">
        <f>IF(IFERROR(VLOOKUP(B107,STMS!A:E,5,0),"")=0,"",IFERROR(VLOOKUP(B107,STMS!A:E,5,0),""))</f>
        <v/>
      </c>
      <c r="E107" s="23" t="str">
        <f>IFERROR(VLOOKUP(B107,STMS!A:AE,31,0),"")</f>
        <v/>
      </c>
      <c r="F107" s="24" t="str">
        <f>IFERROR(VLOOKUP(B107,STMS!A:U,21,0),"")</f>
        <v/>
      </c>
      <c r="G107" s="24" t="str">
        <f>IFERROR(VLOOKUP(B107,STMS!A:V,22,0),"")</f>
        <v/>
      </c>
      <c r="H107" s="36"/>
      <c r="I107" s="35"/>
      <c r="J107" s="35"/>
      <c r="K107" s="35"/>
      <c r="L107" s="35"/>
      <c r="M107" s="35"/>
    </row>
    <row r="108" spans="1:13" ht="21">
      <c r="A108" s="35"/>
      <c r="C108" s="22" t="str">
        <f>IFERROR(VLOOKUP(B108,STMS!A:D,4,0),"")</f>
        <v/>
      </c>
      <c r="D108" s="23" t="str">
        <f>IF(IFERROR(VLOOKUP(B108,STMS!A:E,5,0),"")=0,"",IFERROR(VLOOKUP(B108,STMS!A:E,5,0),""))</f>
        <v/>
      </c>
      <c r="E108" s="23" t="str">
        <f>IFERROR(VLOOKUP(B108,STMS!A:AE,31,0),"")</f>
        <v/>
      </c>
      <c r="F108" s="24" t="str">
        <f>IFERROR(VLOOKUP(B108,STMS!A:U,21,0),"")</f>
        <v/>
      </c>
      <c r="G108" s="24" t="str">
        <f>IFERROR(VLOOKUP(B108,STMS!A:V,22,0),"")</f>
        <v/>
      </c>
      <c r="H108" s="36"/>
      <c r="I108" s="35"/>
      <c r="J108" s="35"/>
      <c r="K108" s="35"/>
      <c r="L108" s="35"/>
      <c r="M108" s="35"/>
    </row>
    <row r="109" spans="1:13" ht="21">
      <c r="A109" s="35"/>
      <c r="C109" s="22" t="str">
        <f>IFERROR(VLOOKUP(B109,STMS!A:D,4,0),"")</f>
        <v/>
      </c>
      <c r="D109" s="23" t="str">
        <f>IF(IFERROR(VLOOKUP(B109,STMS!A:E,5,0),"")=0,"",IFERROR(VLOOKUP(B109,STMS!A:E,5,0),""))</f>
        <v/>
      </c>
      <c r="E109" s="23" t="str">
        <f>IFERROR(VLOOKUP(B109,STMS!A:AE,31,0),"")</f>
        <v/>
      </c>
      <c r="F109" s="24" t="str">
        <f>IFERROR(VLOOKUP(B109,STMS!A:U,21,0),"")</f>
        <v/>
      </c>
      <c r="G109" s="24" t="str">
        <f>IFERROR(VLOOKUP(B109,STMS!A:V,22,0),"")</f>
        <v/>
      </c>
      <c r="H109" s="36"/>
      <c r="I109" s="35"/>
      <c r="J109" s="35"/>
      <c r="K109" s="35"/>
      <c r="L109" s="35"/>
      <c r="M109" s="35"/>
    </row>
    <row r="110" spans="1:13" ht="21">
      <c r="A110" s="35"/>
      <c r="C110" s="22" t="str">
        <f>IFERROR(VLOOKUP(B110,STMS!A:D,4,0),"")</f>
        <v/>
      </c>
      <c r="D110" s="23" t="str">
        <f>IF(IFERROR(VLOOKUP(B110,STMS!A:E,5,0),"")=0,"",IFERROR(VLOOKUP(B110,STMS!A:E,5,0),""))</f>
        <v/>
      </c>
      <c r="E110" s="23" t="str">
        <f>IFERROR(VLOOKUP(B110,STMS!A:AE,31,0),"")</f>
        <v/>
      </c>
      <c r="F110" s="24" t="str">
        <f>IFERROR(VLOOKUP(B110,STMS!A:U,21,0),"")</f>
        <v/>
      </c>
      <c r="G110" s="24" t="str">
        <f>IFERROR(VLOOKUP(B110,STMS!A:V,22,0),"")</f>
        <v/>
      </c>
      <c r="H110" s="36"/>
      <c r="I110" s="35"/>
      <c r="J110" s="35"/>
      <c r="K110" s="35"/>
      <c r="L110" s="35"/>
      <c r="M110" s="35"/>
    </row>
    <row r="111" spans="1:13" ht="21">
      <c r="A111" s="35"/>
      <c r="C111" s="22" t="str">
        <f>IFERROR(VLOOKUP(B111,STMS!A:D,4,0),"")</f>
        <v/>
      </c>
      <c r="D111" s="23" t="str">
        <f>IF(IFERROR(VLOOKUP(B111,STMS!A:E,5,0),"")=0,"",IFERROR(VLOOKUP(B111,STMS!A:E,5,0),""))</f>
        <v/>
      </c>
      <c r="E111" s="23" t="str">
        <f>IFERROR(VLOOKUP(B111,STMS!A:AE,31,0),"")</f>
        <v/>
      </c>
      <c r="F111" s="24" t="str">
        <f>IFERROR(VLOOKUP(B111,STMS!A:U,21,0),"")</f>
        <v/>
      </c>
      <c r="G111" s="24" t="str">
        <f>IFERROR(VLOOKUP(B111,STMS!A:V,22,0),"")</f>
        <v/>
      </c>
      <c r="H111" s="36"/>
      <c r="I111" s="35"/>
      <c r="J111" s="35"/>
      <c r="K111" s="35"/>
      <c r="L111" s="35"/>
      <c r="M111" s="35"/>
    </row>
    <row r="112" spans="1:13" ht="21">
      <c r="A112" s="35"/>
      <c r="C112" s="22" t="str">
        <f>IFERROR(VLOOKUP(B112,STMS!A:D,4,0),"")</f>
        <v/>
      </c>
      <c r="D112" s="23" t="str">
        <f>IF(IFERROR(VLOOKUP(B112,STMS!A:E,5,0),"")=0,"",IFERROR(VLOOKUP(B112,STMS!A:E,5,0),""))</f>
        <v/>
      </c>
      <c r="E112" s="23" t="str">
        <f>IFERROR(VLOOKUP(B112,STMS!A:AE,31,0),"")</f>
        <v/>
      </c>
      <c r="F112" s="24" t="str">
        <f>IFERROR(VLOOKUP(B112,STMS!A:U,21,0),"")</f>
        <v/>
      </c>
      <c r="G112" s="24" t="str">
        <f>IFERROR(VLOOKUP(B112,STMS!A:V,22,0),"")</f>
        <v/>
      </c>
      <c r="H112" s="36"/>
      <c r="I112" s="35"/>
      <c r="J112" s="35"/>
      <c r="K112" s="35"/>
      <c r="L112" s="35"/>
      <c r="M112" s="35"/>
    </row>
    <row r="113" spans="1:13" ht="21">
      <c r="A113" s="35"/>
      <c r="C113" s="22" t="str">
        <f>IFERROR(VLOOKUP(B113,STMS!A:D,4,0),"")</f>
        <v/>
      </c>
      <c r="D113" s="23" t="str">
        <f>IF(IFERROR(VLOOKUP(B113,STMS!A:E,5,0),"")=0,"",IFERROR(VLOOKUP(B113,STMS!A:E,5,0),""))</f>
        <v/>
      </c>
      <c r="E113" s="23" t="str">
        <f>IFERROR(VLOOKUP(B113,STMS!A:AE,31,0),"")</f>
        <v/>
      </c>
      <c r="F113" s="24" t="str">
        <f>IFERROR(VLOOKUP(B113,STMS!A:U,21,0),"")</f>
        <v/>
      </c>
      <c r="G113" s="24" t="str">
        <f>IFERROR(VLOOKUP(B113,STMS!A:V,22,0),"")</f>
        <v/>
      </c>
      <c r="H113" s="36"/>
      <c r="I113" s="35"/>
      <c r="J113" s="35"/>
      <c r="K113" s="35"/>
      <c r="L113" s="35"/>
      <c r="M113" s="35"/>
    </row>
    <row r="114" spans="1:13" ht="21">
      <c r="A114" s="35"/>
      <c r="C114" s="22" t="str">
        <f>IFERROR(VLOOKUP(B114,STMS!A:D,4,0),"")</f>
        <v/>
      </c>
      <c r="D114" s="23" t="str">
        <f>IF(IFERROR(VLOOKUP(B114,STMS!A:E,5,0),"")=0,"",IFERROR(VLOOKUP(B114,STMS!A:E,5,0),""))</f>
        <v/>
      </c>
      <c r="E114" s="23" t="str">
        <f>IFERROR(VLOOKUP(B114,STMS!A:AE,31,0),"")</f>
        <v/>
      </c>
      <c r="F114" s="24" t="str">
        <f>IFERROR(VLOOKUP(B114,STMS!A:U,21,0),"")</f>
        <v/>
      </c>
      <c r="G114" s="24" t="str">
        <f>IFERROR(VLOOKUP(B114,STMS!A:V,22,0),"")</f>
        <v/>
      </c>
      <c r="H114" s="36"/>
      <c r="I114" s="35"/>
      <c r="J114" s="35"/>
      <c r="K114" s="35"/>
      <c r="L114" s="35"/>
      <c r="M114" s="35"/>
    </row>
    <row r="115" spans="1:13" ht="21">
      <c r="A115" s="35"/>
      <c r="C115" s="22" t="str">
        <f>IFERROR(VLOOKUP(B115,STMS!A:D,4,0),"")</f>
        <v/>
      </c>
      <c r="D115" s="23" t="str">
        <f>IF(IFERROR(VLOOKUP(B115,STMS!A:E,5,0),"")=0,"",IFERROR(VLOOKUP(B115,STMS!A:E,5,0),""))</f>
        <v/>
      </c>
      <c r="E115" s="23" t="str">
        <f>IFERROR(VLOOKUP(B115,STMS!A:AE,31,0),"")</f>
        <v/>
      </c>
      <c r="F115" s="24" t="str">
        <f>IFERROR(VLOOKUP(B115,STMS!A:U,21,0),"")</f>
        <v/>
      </c>
      <c r="G115" s="24" t="str">
        <f>IFERROR(VLOOKUP(B115,STMS!A:V,22,0),"")</f>
        <v/>
      </c>
      <c r="H115" s="36"/>
      <c r="I115" s="35"/>
      <c r="J115" s="35"/>
      <c r="K115" s="35"/>
      <c r="L115" s="35"/>
      <c r="M115" s="35"/>
    </row>
    <row r="116" spans="1:13" ht="21">
      <c r="A116" s="35"/>
      <c r="C116" s="22" t="str">
        <f>IFERROR(VLOOKUP(B116,STMS!A:D,4,0),"")</f>
        <v/>
      </c>
      <c r="D116" s="23" t="str">
        <f>IF(IFERROR(VLOOKUP(B116,STMS!A:E,5,0),"")=0,"",IFERROR(VLOOKUP(B116,STMS!A:E,5,0),""))</f>
        <v/>
      </c>
      <c r="E116" s="23" t="str">
        <f>IFERROR(VLOOKUP(B116,STMS!A:AE,31,0),"")</f>
        <v/>
      </c>
      <c r="F116" s="24" t="str">
        <f>IFERROR(VLOOKUP(B116,STMS!A:U,21,0),"")</f>
        <v/>
      </c>
      <c r="G116" s="24" t="str">
        <f>IFERROR(VLOOKUP(B116,STMS!A:V,22,0),"")</f>
        <v/>
      </c>
      <c r="H116" s="36"/>
      <c r="I116" s="35"/>
      <c r="J116" s="35"/>
      <c r="K116" s="35"/>
      <c r="L116" s="35"/>
      <c r="M116" s="35"/>
    </row>
    <row r="117" spans="1:13" ht="21">
      <c r="A117" s="35"/>
      <c r="C117" s="22" t="str">
        <f>IFERROR(VLOOKUP(B117,STMS!A:D,4,0),"")</f>
        <v/>
      </c>
      <c r="D117" s="23" t="str">
        <f>IF(IFERROR(VLOOKUP(B117,STMS!A:E,5,0),"")=0,"",IFERROR(VLOOKUP(B117,STMS!A:E,5,0),""))</f>
        <v/>
      </c>
      <c r="E117" s="23" t="str">
        <f>IFERROR(VLOOKUP(B117,STMS!A:AE,31,0),"")</f>
        <v/>
      </c>
      <c r="F117" s="24" t="str">
        <f>IFERROR(VLOOKUP(B117,STMS!A:U,21,0),"")</f>
        <v/>
      </c>
      <c r="G117" s="24" t="str">
        <f>IFERROR(VLOOKUP(B117,STMS!A:V,22,0),"")</f>
        <v/>
      </c>
      <c r="H117" s="36"/>
      <c r="I117" s="35"/>
      <c r="J117" s="35"/>
      <c r="K117" s="35"/>
      <c r="L117" s="35"/>
      <c r="M117" s="35"/>
    </row>
    <row r="118" spans="1:13" ht="21">
      <c r="A118" s="35"/>
      <c r="C118" s="22" t="str">
        <f>IFERROR(VLOOKUP(B118,STMS!A:D,4,0),"")</f>
        <v/>
      </c>
      <c r="D118" s="23" t="str">
        <f>IF(IFERROR(VLOOKUP(B118,STMS!A:E,5,0),"")=0,"",IFERROR(VLOOKUP(B118,STMS!A:E,5,0),""))</f>
        <v/>
      </c>
      <c r="E118" s="23" t="str">
        <f>IFERROR(VLOOKUP(B118,STMS!A:AE,31,0),"")</f>
        <v/>
      </c>
      <c r="F118" s="24" t="str">
        <f>IFERROR(VLOOKUP(B118,STMS!A:U,21,0),"")</f>
        <v/>
      </c>
      <c r="G118" s="24" t="str">
        <f>IFERROR(VLOOKUP(B118,STMS!A:V,22,0),"")</f>
        <v/>
      </c>
      <c r="H118" s="36"/>
      <c r="I118" s="35"/>
      <c r="J118" s="35"/>
      <c r="K118" s="35"/>
      <c r="L118" s="35"/>
      <c r="M118" s="35"/>
    </row>
    <row r="119" spans="1:13" ht="21">
      <c r="A119" s="35"/>
      <c r="C119" s="22" t="str">
        <f>IFERROR(VLOOKUP(B119,STMS!A:D,4,0),"")</f>
        <v/>
      </c>
      <c r="D119" s="23" t="str">
        <f>IF(IFERROR(VLOOKUP(B119,STMS!A:E,5,0),"")=0,"",IFERROR(VLOOKUP(B119,STMS!A:E,5,0),""))</f>
        <v/>
      </c>
      <c r="E119" s="23" t="str">
        <f>IFERROR(VLOOKUP(B119,STMS!A:AE,31,0),"")</f>
        <v/>
      </c>
      <c r="F119" s="24" t="str">
        <f>IFERROR(VLOOKUP(B119,STMS!A:U,21,0),"")</f>
        <v/>
      </c>
      <c r="G119" s="24" t="str">
        <f>IFERROR(VLOOKUP(B119,STMS!A:V,22,0),"")</f>
        <v/>
      </c>
      <c r="H119" s="36"/>
      <c r="I119" s="35"/>
      <c r="J119" s="35"/>
      <c r="K119" s="35"/>
      <c r="L119" s="35"/>
      <c r="M119" s="35"/>
    </row>
    <row r="120" spans="1:13" ht="21">
      <c r="A120" s="35"/>
      <c r="C120" s="22" t="str">
        <f>IFERROR(VLOOKUP(B120,STMS!A:D,4,0),"")</f>
        <v/>
      </c>
      <c r="D120" s="23" t="str">
        <f>IF(IFERROR(VLOOKUP(B120,STMS!A:E,5,0),"")=0,"",IFERROR(VLOOKUP(B120,STMS!A:E,5,0),""))</f>
        <v/>
      </c>
      <c r="E120" s="23" t="str">
        <f>IFERROR(VLOOKUP(B120,STMS!A:AE,31,0),"")</f>
        <v/>
      </c>
      <c r="F120" s="24" t="str">
        <f>IFERROR(VLOOKUP(B120,STMS!A:U,21,0),"")</f>
        <v/>
      </c>
      <c r="G120" s="24" t="str">
        <f>IFERROR(VLOOKUP(B120,STMS!A:V,22,0),"")</f>
        <v/>
      </c>
      <c r="H120" s="36"/>
      <c r="I120" s="35"/>
      <c r="J120" s="35"/>
      <c r="K120" s="35"/>
      <c r="L120" s="35"/>
      <c r="M120" s="35"/>
    </row>
    <row r="121" spans="1:13" ht="21">
      <c r="A121" s="35"/>
      <c r="C121" s="22" t="str">
        <f>IFERROR(VLOOKUP(B121,STMS!A:D,4,0),"")</f>
        <v/>
      </c>
      <c r="D121" s="23" t="str">
        <f>IF(IFERROR(VLOOKUP(B121,STMS!A:E,5,0),"")=0,"",IFERROR(VLOOKUP(B121,STMS!A:E,5,0),""))</f>
        <v/>
      </c>
      <c r="E121" s="23" t="str">
        <f>IFERROR(VLOOKUP(B121,STMS!A:AE,31,0),"")</f>
        <v/>
      </c>
      <c r="F121" s="24" t="str">
        <f>IFERROR(VLOOKUP(B121,STMS!A:U,21,0),"")</f>
        <v/>
      </c>
      <c r="G121" s="24" t="str">
        <f>IFERROR(VLOOKUP(B121,STMS!A:V,22,0),"")</f>
        <v/>
      </c>
      <c r="H121" s="36"/>
      <c r="I121" s="35"/>
      <c r="J121" s="35"/>
      <c r="K121" s="35"/>
      <c r="L121" s="35"/>
      <c r="M121" s="35"/>
    </row>
    <row r="122" spans="1:13" ht="21">
      <c r="A122" s="35"/>
      <c r="C122" s="22" t="str">
        <f>IFERROR(VLOOKUP(B122,STMS!A:D,4,0),"")</f>
        <v/>
      </c>
      <c r="D122" s="23" t="str">
        <f>IF(IFERROR(VLOOKUP(B122,STMS!A:E,5,0),"")=0,"",IFERROR(VLOOKUP(B122,STMS!A:E,5,0),""))</f>
        <v/>
      </c>
      <c r="E122" s="23" t="str">
        <f>IFERROR(VLOOKUP(B122,STMS!A:AE,31,0),"")</f>
        <v/>
      </c>
      <c r="F122" s="24" t="str">
        <f>IFERROR(VLOOKUP(B122,STMS!A:U,21,0),"")</f>
        <v/>
      </c>
      <c r="G122" s="24" t="str">
        <f>IFERROR(VLOOKUP(B122,STMS!A:V,22,0),"")</f>
        <v/>
      </c>
      <c r="H122" s="36"/>
      <c r="I122" s="35"/>
      <c r="J122" s="35"/>
      <c r="K122" s="35"/>
      <c r="L122" s="35"/>
      <c r="M122" s="35"/>
    </row>
    <row r="123" spans="1:13" ht="21">
      <c r="A123" s="35"/>
      <c r="C123" s="22" t="str">
        <f>IFERROR(VLOOKUP(B123,STMS!A:D,4,0),"")</f>
        <v/>
      </c>
      <c r="D123" s="23" t="str">
        <f>IF(IFERROR(VLOOKUP(B123,STMS!A:E,5,0),"")=0,"",IFERROR(VLOOKUP(B123,STMS!A:E,5,0),""))</f>
        <v/>
      </c>
      <c r="E123" s="23" t="str">
        <f>IFERROR(VLOOKUP(B123,STMS!A:AE,31,0),"")</f>
        <v/>
      </c>
      <c r="F123" s="24" t="str">
        <f>IFERROR(VLOOKUP(B123,STMS!A:U,21,0),"")</f>
        <v/>
      </c>
      <c r="G123" s="24" t="str">
        <f>IFERROR(VLOOKUP(B123,STMS!A:V,22,0),"")</f>
        <v/>
      </c>
      <c r="H123" s="36"/>
      <c r="I123" s="35"/>
      <c r="J123" s="35"/>
      <c r="K123" s="35"/>
      <c r="L123" s="35"/>
      <c r="M123" s="35"/>
    </row>
    <row r="124" spans="1:13" ht="21">
      <c r="A124" s="35"/>
      <c r="C124" s="22" t="str">
        <f>IFERROR(VLOOKUP(B124,STMS!A:D,4,0),"")</f>
        <v/>
      </c>
      <c r="D124" s="23" t="str">
        <f>IF(IFERROR(VLOOKUP(B124,STMS!A:E,5,0),"")=0,"",IFERROR(VLOOKUP(B124,STMS!A:E,5,0),""))</f>
        <v/>
      </c>
      <c r="E124" s="23" t="str">
        <f>IFERROR(VLOOKUP(B124,STMS!A:AE,31,0),"")</f>
        <v/>
      </c>
      <c r="F124" s="24" t="str">
        <f>IFERROR(VLOOKUP(B124,STMS!A:U,21,0),"")</f>
        <v/>
      </c>
      <c r="G124" s="24" t="str">
        <f>IFERROR(VLOOKUP(B124,STMS!A:V,22,0),"")</f>
        <v/>
      </c>
      <c r="H124" s="36"/>
      <c r="I124" s="35"/>
      <c r="J124" s="35"/>
      <c r="K124" s="35"/>
      <c r="L124" s="35"/>
      <c r="M124" s="35"/>
    </row>
    <row r="125" spans="1:13" ht="21">
      <c r="A125" s="35"/>
      <c r="C125" s="22" t="str">
        <f>IFERROR(VLOOKUP(B125,STMS!A:D,4,0),"")</f>
        <v/>
      </c>
      <c r="D125" s="23" t="str">
        <f>IF(IFERROR(VLOOKUP(B125,STMS!A:E,5,0),"")=0,"",IFERROR(VLOOKUP(B125,STMS!A:E,5,0),""))</f>
        <v/>
      </c>
      <c r="E125" s="23" t="str">
        <f>IFERROR(VLOOKUP(B125,STMS!A:AE,31,0),"")</f>
        <v/>
      </c>
      <c r="F125" s="24" t="str">
        <f>IFERROR(VLOOKUP(B125,STMS!A:U,21,0),"")</f>
        <v/>
      </c>
      <c r="G125" s="24" t="str">
        <f>IFERROR(VLOOKUP(B125,STMS!A:V,22,0),"")</f>
        <v/>
      </c>
      <c r="H125" s="36"/>
      <c r="I125" s="35"/>
      <c r="J125" s="35"/>
      <c r="K125" s="35"/>
      <c r="L125" s="35"/>
      <c r="M125" s="35"/>
    </row>
    <row r="126" spans="1:13" ht="21">
      <c r="A126" s="35"/>
      <c r="C126" s="22" t="str">
        <f>IFERROR(VLOOKUP(B126,STMS!A:D,4,0),"")</f>
        <v/>
      </c>
      <c r="D126" s="23" t="str">
        <f>IF(IFERROR(VLOOKUP(B126,STMS!A:E,5,0),"")=0,"",IFERROR(VLOOKUP(B126,STMS!A:E,5,0),""))</f>
        <v/>
      </c>
      <c r="E126" s="23" t="str">
        <f>IFERROR(VLOOKUP(B126,STMS!A:AE,31,0),"")</f>
        <v/>
      </c>
      <c r="F126" s="24" t="str">
        <f>IFERROR(VLOOKUP(B126,STMS!A:U,21,0),"")</f>
        <v/>
      </c>
      <c r="G126" s="24" t="str">
        <f>IFERROR(VLOOKUP(B126,STMS!A:V,22,0),"")</f>
        <v/>
      </c>
      <c r="H126" s="36"/>
      <c r="I126" s="35"/>
      <c r="J126" s="35"/>
      <c r="K126" s="35"/>
      <c r="L126" s="35"/>
      <c r="M126" s="35"/>
    </row>
    <row r="127" spans="1:13" ht="21">
      <c r="A127" s="35"/>
      <c r="C127" s="22" t="str">
        <f>IFERROR(VLOOKUP(B127,STMS!A:D,4,0),"")</f>
        <v/>
      </c>
      <c r="D127" s="23" t="str">
        <f>IF(IFERROR(VLOOKUP(B127,STMS!A:E,5,0),"")=0,"",IFERROR(VLOOKUP(B127,STMS!A:E,5,0),""))</f>
        <v/>
      </c>
      <c r="E127" s="23" t="str">
        <f>IFERROR(VLOOKUP(B127,STMS!A:AE,31,0),"")</f>
        <v/>
      </c>
      <c r="F127" s="24" t="str">
        <f>IFERROR(VLOOKUP(B127,STMS!A:U,21,0),"")</f>
        <v/>
      </c>
      <c r="G127" s="24" t="str">
        <f>IFERROR(VLOOKUP(B127,STMS!A:V,22,0),"")</f>
        <v/>
      </c>
      <c r="H127" s="36"/>
      <c r="I127" s="35"/>
      <c r="J127" s="35"/>
      <c r="K127" s="35"/>
      <c r="L127" s="35"/>
      <c r="M127" s="35"/>
    </row>
    <row r="128" spans="1:13" ht="21">
      <c r="A128" s="35"/>
      <c r="C128" s="22" t="str">
        <f>IFERROR(VLOOKUP(B128,STMS!A:D,4,0),"")</f>
        <v/>
      </c>
      <c r="D128" s="23" t="str">
        <f>IF(IFERROR(VLOOKUP(B128,STMS!A:E,5,0),"")=0,"",IFERROR(VLOOKUP(B128,STMS!A:E,5,0),""))</f>
        <v/>
      </c>
      <c r="E128" s="23" t="str">
        <f>IFERROR(VLOOKUP(B128,STMS!A:AE,31,0),"")</f>
        <v/>
      </c>
      <c r="F128" s="24" t="str">
        <f>IFERROR(VLOOKUP(B128,STMS!A:U,21,0),"")</f>
        <v/>
      </c>
      <c r="G128" s="24" t="str">
        <f>IFERROR(VLOOKUP(B128,STMS!A:V,22,0),"")</f>
        <v/>
      </c>
      <c r="H128" s="36"/>
      <c r="I128" s="35"/>
      <c r="J128" s="35"/>
      <c r="K128" s="35"/>
      <c r="L128" s="35"/>
      <c r="M128" s="35"/>
    </row>
    <row r="129" spans="1:13" ht="21">
      <c r="A129" s="35"/>
      <c r="C129" s="22" t="str">
        <f>IFERROR(VLOOKUP(B129,STMS!A:D,4,0),"")</f>
        <v/>
      </c>
      <c r="D129" s="23" t="str">
        <f>IF(IFERROR(VLOOKUP(B129,STMS!A:E,5,0),"")=0,"",IFERROR(VLOOKUP(B129,STMS!A:E,5,0),""))</f>
        <v/>
      </c>
      <c r="E129" s="23" t="str">
        <f>IFERROR(VLOOKUP(B129,STMS!A:AE,31,0),"")</f>
        <v/>
      </c>
      <c r="F129" s="24" t="str">
        <f>IFERROR(VLOOKUP(B129,STMS!A:U,21,0),"")</f>
        <v/>
      </c>
      <c r="G129" s="24" t="str">
        <f>IFERROR(VLOOKUP(B129,STMS!A:V,22,0),"")</f>
        <v/>
      </c>
      <c r="H129" s="36"/>
      <c r="I129" s="35"/>
      <c r="J129" s="35"/>
      <c r="K129" s="35"/>
      <c r="L129" s="35"/>
      <c r="M129" s="35"/>
    </row>
    <row r="130" spans="1:13" ht="21">
      <c r="A130" s="35"/>
      <c r="C130" s="22" t="str">
        <f>IFERROR(VLOOKUP(B130,STMS!A:D,4,0),"")</f>
        <v/>
      </c>
      <c r="D130" s="23" t="str">
        <f>IF(IFERROR(VLOOKUP(B130,STMS!A:E,5,0),"")=0,"",IFERROR(VLOOKUP(B130,STMS!A:E,5,0),""))</f>
        <v/>
      </c>
      <c r="E130" s="23" t="str">
        <f>IFERROR(VLOOKUP(B130,STMS!A:AE,31,0),"")</f>
        <v/>
      </c>
      <c r="F130" s="24" t="str">
        <f>IFERROR(VLOOKUP(B130,STMS!A:U,21,0),"")</f>
        <v/>
      </c>
      <c r="G130" s="24" t="str">
        <f>IFERROR(VLOOKUP(B130,STMS!A:V,22,0),"")</f>
        <v/>
      </c>
      <c r="H130" s="36"/>
      <c r="I130" s="35"/>
      <c r="J130" s="35"/>
      <c r="K130" s="35"/>
      <c r="L130" s="35"/>
      <c r="M130" s="35"/>
    </row>
    <row r="131" spans="1:13" ht="21">
      <c r="A131" s="35"/>
      <c r="C131" s="22" t="str">
        <f>IFERROR(VLOOKUP(B131,STMS!A:D,4,0),"")</f>
        <v/>
      </c>
      <c r="D131" s="23" t="str">
        <f>IF(IFERROR(VLOOKUP(B131,STMS!A:E,5,0),"")=0,"",IFERROR(VLOOKUP(B131,STMS!A:E,5,0),""))</f>
        <v/>
      </c>
      <c r="E131" s="23" t="str">
        <f>IFERROR(VLOOKUP(B131,STMS!A:AE,31,0),"")</f>
        <v/>
      </c>
      <c r="F131" s="24" t="str">
        <f>IFERROR(VLOOKUP(B131,STMS!A:U,21,0),"")</f>
        <v/>
      </c>
      <c r="G131" s="24" t="str">
        <f>IFERROR(VLOOKUP(B131,STMS!A:V,22,0),"")</f>
        <v/>
      </c>
      <c r="H131" s="36"/>
      <c r="I131" s="35"/>
      <c r="J131" s="35"/>
      <c r="K131" s="35"/>
      <c r="L131" s="35"/>
      <c r="M131" s="35"/>
    </row>
    <row r="132" spans="1:13" ht="21">
      <c r="A132" s="35"/>
      <c r="C132" s="22" t="str">
        <f>IFERROR(VLOOKUP(B132,STMS!A:D,4,0),"")</f>
        <v/>
      </c>
      <c r="D132" s="23" t="str">
        <f>IF(IFERROR(VLOOKUP(B132,STMS!A:E,5,0),"")=0,"",IFERROR(VLOOKUP(B132,STMS!A:E,5,0),""))</f>
        <v/>
      </c>
      <c r="E132" s="23" t="str">
        <f>IFERROR(VLOOKUP(B132,STMS!A:AE,31,0),"")</f>
        <v/>
      </c>
      <c r="F132" s="24" t="str">
        <f>IFERROR(VLOOKUP(B132,STMS!A:U,21,0),"")</f>
        <v/>
      </c>
      <c r="G132" s="24" t="str">
        <f>IFERROR(VLOOKUP(B132,STMS!A:V,22,0),"")</f>
        <v/>
      </c>
      <c r="H132" s="36"/>
      <c r="I132" s="35"/>
      <c r="J132" s="35"/>
      <c r="K132" s="35"/>
      <c r="L132" s="35"/>
      <c r="M132" s="35"/>
    </row>
    <row r="133" spans="1:13" ht="21">
      <c r="A133" s="35"/>
      <c r="C133" s="22" t="str">
        <f>IFERROR(VLOOKUP(B133,STMS!A:D,4,0),"")</f>
        <v/>
      </c>
      <c r="D133" s="23" t="str">
        <f>IF(IFERROR(VLOOKUP(B133,STMS!A:E,5,0),"")=0,"",IFERROR(VLOOKUP(B133,STMS!A:E,5,0),""))</f>
        <v/>
      </c>
      <c r="E133" s="23" t="str">
        <f>IFERROR(VLOOKUP(B133,STMS!A:AE,31,0),"")</f>
        <v/>
      </c>
      <c r="F133" s="24" t="str">
        <f>IFERROR(VLOOKUP(B133,STMS!A:U,21,0),"")</f>
        <v/>
      </c>
      <c r="G133" s="24" t="str">
        <f>IFERROR(VLOOKUP(B133,STMS!A:V,22,0),"")</f>
        <v/>
      </c>
      <c r="H133" s="36"/>
      <c r="I133" s="35"/>
      <c r="J133" s="35"/>
      <c r="K133" s="35"/>
      <c r="L133" s="35"/>
      <c r="M133" s="35"/>
    </row>
    <row r="134" spans="1:13" ht="21">
      <c r="A134" s="35"/>
      <c r="C134" s="22" t="str">
        <f>IFERROR(VLOOKUP(B134,STMS!A:D,4,0),"")</f>
        <v/>
      </c>
      <c r="D134" s="23" t="str">
        <f>IF(IFERROR(VLOOKUP(B134,STMS!A:E,5,0),"")=0,"",IFERROR(VLOOKUP(B134,STMS!A:E,5,0),""))</f>
        <v/>
      </c>
      <c r="E134" s="23" t="str">
        <f>IFERROR(VLOOKUP(B134,STMS!A:AE,31,0),"")</f>
        <v/>
      </c>
      <c r="F134" s="24" t="str">
        <f>IFERROR(VLOOKUP(B134,STMS!A:U,21,0),"")</f>
        <v/>
      </c>
      <c r="G134" s="24" t="str">
        <f>IFERROR(VLOOKUP(B134,STMS!A:V,22,0),"")</f>
        <v/>
      </c>
      <c r="H134" s="36"/>
      <c r="I134" s="35"/>
      <c r="J134" s="35"/>
      <c r="K134" s="35"/>
      <c r="L134" s="35"/>
      <c r="M134" s="35"/>
    </row>
    <row r="135" spans="1:13" ht="21">
      <c r="A135" s="35"/>
      <c r="C135" s="22" t="str">
        <f>IFERROR(VLOOKUP(B135,STMS!A:D,4,0),"")</f>
        <v/>
      </c>
      <c r="D135" s="23" t="str">
        <f>IF(IFERROR(VLOOKUP(B135,STMS!A:E,5,0),"")=0,"",IFERROR(VLOOKUP(B135,STMS!A:E,5,0),""))</f>
        <v/>
      </c>
      <c r="E135" s="23" t="str">
        <f>IFERROR(VLOOKUP(B135,STMS!A:AE,31,0),"")</f>
        <v/>
      </c>
      <c r="F135" s="24" t="str">
        <f>IFERROR(VLOOKUP(B135,STMS!A:U,21,0),"")</f>
        <v/>
      </c>
      <c r="G135" s="24" t="str">
        <f>IFERROR(VLOOKUP(B135,STMS!A:V,22,0),"")</f>
        <v/>
      </c>
      <c r="H135" s="36"/>
      <c r="I135" s="35"/>
      <c r="J135" s="35"/>
      <c r="K135" s="35"/>
      <c r="L135" s="35"/>
      <c r="M135" s="35"/>
    </row>
    <row r="136" spans="1:13" ht="21">
      <c r="A136" s="35"/>
      <c r="C136" s="22" t="str">
        <f>IFERROR(VLOOKUP(B136,STMS!A:D,4,0),"")</f>
        <v/>
      </c>
      <c r="D136" s="23" t="str">
        <f>IF(IFERROR(VLOOKUP(B136,STMS!A:E,5,0),"")=0,"",IFERROR(VLOOKUP(B136,STMS!A:E,5,0),""))</f>
        <v/>
      </c>
      <c r="E136" s="23" t="str">
        <f>IFERROR(VLOOKUP(B136,STMS!A:AE,31,0),"")</f>
        <v/>
      </c>
      <c r="F136" s="24" t="str">
        <f>IFERROR(VLOOKUP(B136,STMS!A:U,21,0),"")</f>
        <v/>
      </c>
      <c r="G136" s="24" t="str">
        <f>IFERROR(VLOOKUP(B136,STMS!A:V,22,0),"")</f>
        <v/>
      </c>
      <c r="H136" s="36"/>
      <c r="I136" s="35"/>
      <c r="J136" s="35"/>
      <c r="K136" s="35"/>
      <c r="L136" s="35"/>
      <c r="M136" s="35"/>
    </row>
    <row r="137" spans="1:13" ht="21">
      <c r="A137" s="35"/>
      <c r="C137" s="22" t="str">
        <f>IFERROR(VLOOKUP(B137,STMS!A:D,4,0),"")</f>
        <v/>
      </c>
      <c r="D137" s="23" t="str">
        <f>IF(IFERROR(VLOOKUP(B137,STMS!A:E,5,0),"")=0,"",IFERROR(VLOOKUP(B137,STMS!A:E,5,0),""))</f>
        <v/>
      </c>
      <c r="E137" s="23" t="str">
        <f>IFERROR(VLOOKUP(B137,STMS!A:AE,31,0),"")</f>
        <v/>
      </c>
      <c r="F137" s="24" t="str">
        <f>IFERROR(VLOOKUP(B137,STMS!A:U,21,0),"")</f>
        <v/>
      </c>
      <c r="G137" s="24" t="str">
        <f>IFERROR(VLOOKUP(B137,STMS!A:V,22,0),"")</f>
        <v/>
      </c>
      <c r="H137" s="36"/>
      <c r="I137" s="35"/>
      <c r="J137" s="35"/>
      <c r="K137" s="35"/>
      <c r="L137" s="35"/>
      <c r="M137" s="35"/>
    </row>
    <row r="138" spans="1:13" ht="21">
      <c r="A138" s="35"/>
      <c r="C138" s="22" t="str">
        <f>IFERROR(VLOOKUP(B138,STMS!A:D,4,0),"")</f>
        <v/>
      </c>
      <c r="D138" s="23" t="str">
        <f>IF(IFERROR(VLOOKUP(B138,STMS!A:E,5,0),"")=0,"",IFERROR(VLOOKUP(B138,STMS!A:E,5,0),""))</f>
        <v/>
      </c>
      <c r="E138" s="23" t="str">
        <f>IFERROR(VLOOKUP(B138,STMS!A:AE,31,0),"")</f>
        <v/>
      </c>
      <c r="F138" s="24" t="str">
        <f>IFERROR(VLOOKUP(B138,STMS!A:U,21,0),"")</f>
        <v/>
      </c>
      <c r="G138" s="24" t="str">
        <f>IFERROR(VLOOKUP(B138,STMS!A:V,22,0),"")</f>
        <v/>
      </c>
      <c r="H138" s="36"/>
      <c r="I138" s="35"/>
      <c r="J138" s="35"/>
      <c r="K138" s="35"/>
      <c r="L138" s="35"/>
      <c r="M138" s="35"/>
    </row>
    <row r="139" spans="1:13" ht="21">
      <c r="A139" s="35"/>
      <c r="C139" s="22" t="str">
        <f>IFERROR(VLOOKUP(B139,STMS!A:D,4,0),"")</f>
        <v/>
      </c>
      <c r="D139" s="23" t="str">
        <f>IF(IFERROR(VLOOKUP(B139,STMS!A:E,5,0),"")=0,"",IFERROR(VLOOKUP(B139,STMS!A:E,5,0),""))</f>
        <v/>
      </c>
      <c r="E139" s="23" t="str">
        <f>IFERROR(VLOOKUP(B139,STMS!A:AE,31,0),"")</f>
        <v/>
      </c>
      <c r="F139" s="24" t="str">
        <f>IFERROR(VLOOKUP(B139,STMS!A:U,21,0),"")</f>
        <v/>
      </c>
      <c r="G139" s="24" t="str">
        <f>IFERROR(VLOOKUP(B139,STMS!A:V,22,0),"")</f>
        <v/>
      </c>
      <c r="H139" s="36"/>
      <c r="I139" s="35"/>
      <c r="J139" s="35"/>
      <c r="K139" s="35"/>
      <c r="L139" s="35"/>
      <c r="M139" s="35"/>
    </row>
    <row r="140" spans="1:13" ht="21">
      <c r="A140" s="35"/>
      <c r="C140" s="22" t="str">
        <f>IFERROR(VLOOKUP(B140,STMS!A:D,4,0),"")</f>
        <v/>
      </c>
      <c r="D140" s="23" t="str">
        <f>IF(IFERROR(VLOOKUP(B140,STMS!A:E,5,0),"")=0,"",IFERROR(VLOOKUP(B140,STMS!A:E,5,0),""))</f>
        <v/>
      </c>
      <c r="E140" s="23" t="str">
        <f>IFERROR(VLOOKUP(B140,STMS!A:AE,31,0),"")</f>
        <v/>
      </c>
      <c r="F140" s="24" t="str">
        <f>IFERROR(VLOOKUP(B140,STMS!A:U,21,0),"")</f>
        <v/>
      </c>
      <c r="G140" s="24" t="str">
        <f>IFERROR(VLOOKUP(B140,STMS!A:V,22,0),"")</f>
        <v/>
      </c>
      <c r="H140" s="36"/>
      <c r="I140" s="35"/>
      <c r="J140" s="35"/>
      <c r="K140" s="35"/>
      <c r="L140" s="35"/>
      <c r="M140" s="35"/>
    </row>
    <row r="141" spans="1:13" ht="21">
      <c r="A141" s="35"/>
      <c r="C141" s="22" t="str">
        <f>IFERROR(VLOOKUP(B141,STMS!A:D,4,0),"")</f>
        <v/>
      </c>
      <c r="D141" s="23" t="str">
        <f>IF(IFERROR(VLOOKUP(B141,STMS!A:E,5,0),"")=0,"",IFERROR(VLOOKUP(B141,STMS!A:E,5,0),""))</f>
        <v/>
      </c>
      <c r="E141" s="23" t="str">
        <f>IFERROR(VLOOKUP(B141,STMS!A:AE,31,0),"")</f>
        <v/>
      </c>
      <c r="F141" s="24" t="str">
        <f>IFERROR(VLOOKUP(B141,STMS!A:U,21,0),"")</f>
        <v/>
      </c>
      <c r="G141" s="24" t="str">
        <f>IFERROR(VLOOKUP(B141,STMS!A:V,22,0),"")</f>
        <v/>
      </c>
      <c r="H141" s="36"/>
      <c r="I141" s="35"/>
      <c r="J141" s="35"/>
      <c r="K141" s="35"/>
      <c r="L141" s="35"/>
      <c r="M141" s="35"/>
    </row>
    <row r="142" spans="1:13" ht="21">
      <c r="A142" s="35"/>
      <c r="C142" s="22" t="str">
        <f>IFERROR(VLOOKUP(B142,STMS!A:D,4,0),"")</f>
        <v/>
      </c>
      <c r="D142" s="23" t="str">
        <f>IF(IFERROR(VLOOKUP(B142,STMS!A:E,5,0),"")=0,"",IFERROR(VLOOKUP(B142,STMS!A:E,5,0),""))</f>
        <v/>
      </c>
      <c r="E142" s="23" t="str">
        <f>IFERROR(VLOOKUP(B142,STMS!A:AE,31,0),"")</f>
        <v/>
      </c>
      <c r="F142" s="24" t="str">
        <f>IFERROR(VLOOKUP(B142,STMS!A:U,21,0),"")</f>
        <v/>
      </c>
      <c r="G142" s="24" t="str">
        <f>IFERROR(VLOOKUP(B142,STMS!A:V,22,0),"")</f>
        <v/>
      </c>
      <c r="H142" s="36"/>
      <c r="I142" s="35"/>
      <c r="J142" s="35"/>
      <c r="K142" s="35"/>
      <c r="L142" s="35"/>
      <c r="M142" s="35"/>
    </row>
    <row r="143" spans="1:13" ht="21">
      <c r="A143" s="35"/>
      <c r="C143" s="22" t="str">
        <f>IFERROR(VLOOKUP(B143,STMS!A:D,4,0),"")</f>
        <v/>
      </c>
      <c r="D143" s="23" t="str">
        <f>IF(IFERROR(VLOOKUP(B143,STMS!A:E,5,0),"")=0,"",IFERROR(VLOOKUP(B143,STMS!A:E,5,0),""))</f>
        <v/>
      </c>
      <c r="E143" s="23" t="str">
        <f>IFERROR(VLOOKUP(B143,STMS!A:AE,31,0),"")</f>
        <v/>
      </c>
      <c r="F143" s="24" t="str">
        <f>IFERROR(VLOOKUP(B143,STMS!A:U,21,0),"")</f>
        <v/>
      </c>
      <c r="G143" s="24" t="str">
        <f>IFERROR(VLOOKUP(B143,STMS!A:V,22,0),"")</f>
        <v/>
      </c>
      <c r="H143" s="36"/>
      <c r="I143" s="35"/>
      <c r="J143" s="35"/>
      <c r="K143" s="35"/>
      <c r="L143" s="35"/>
      <c r="M143" s="35"/>
    </row>
    <row r="144" spans="1:13" ht="21">
      <c r="A144" s="35"/>
      <c r="C144" s="22" t="str">
        <f>IFERROR(VLOOKUP(B144,STMS!A:D,4,0),"")</f>
        <v/>
      </c>
      <c r="D144" s="23" t="str">
        <f>IF(IFERROR(VLOOKUP(B144,STMS!A:E,5,0),"")=0,"",IFERROR(VLOOKUP(B144,STMS!A:E,5,0),""))</f>
        <v/>
      </c>
      <c r="E144" s="23" t="str">
        <f>IFERROR(VLOOKUP(B144,STMS!A:AE,31,0),"")</f>
        <v/>
      </c>
      <c r="F144" s="24" t="str">
        <f>IFERROR(VLOOKUP(B144,STMS!A:U,21,0),"")</f>
        <v/>
      </c>
      <c r="G144" s="24" t="str">
        <f>IFERROR(VLOOKUP(B144,STMS!A:V,22,0),"")</f>
        <v/>
      </c>
      <c r="H144" s="36"/>
      <c r="I144" s="35"/>
      <c r="J144" s="35"/>
      <c r="K144" s="35"/>
      <c r="L144" s="35"/>
      <c r="M144" s="35"/>
    </row>
    <row r="145" spans="1:13" ht="21">
      <c r="A145" s="35"/>
      <c r="C145" s="22" t="str">
        <f>IFERROR(VLOOKUP(B145,STMS!A:D,4,0),"")</f>
        <v/>
      </c>
      <c r="D145" s="23" t="str">
        <f>IF(IFERROR(VLOOKUP(B145,STMS!A:E,5,0),"")=0,"",IFERROR(VLOOKUP(B145,STMS!A:E,5,0),""))</f>
        <v/>
      </c>
      <c r="E145" s="23" t="str">
        <f>IFERROR(VLOOKUP(B145,STMS!A:AE,31,0),"")</f>
        <v/>
      </c>
      <c r="F145" s="24" t="str">
        <f>IFERROR(VLOOKUP(B145,STMS!A:U,21,0),"")</f>
        <v/>
      </c>
      <c r="G145" s="24" t="str">
        <f>IFERROR(VLOOKUP(B145,STMS!A:V,22,0),"")</f>
        <v/>
      </c>
      <c r="H145" s="36"/>
      <c r="I145" s="35"/>
      <c r="J145" s="35"/>
      <c r="K145" s="35"/>
      <c r="L145" s="35"/>
      <c r="M145" s="35"/>
    </row>
    <row r="146" spans="1:13" ht="21">
      <c r="A146" s="35"/>
      <c r="C146" s="22" t="str">
        <f>IFERROR(VLOOKUP(B146,STMS!A:D,4,0),"")</f>
        <v/>
      </c>
      <c r="D146" s="23" t="str">
        <f>IF(IFERROR(VLOOKUP(B146,STMS!A:E,5,0),"")=0,"",IFERROR(VLOOKUP(B146,STMS!A:E,5,0),""))</f>
        <v/>
      </c>
      <c r="E146" s="23" t="str">
        <f>IFERROR(VLOOKUP(B146,STMS!A:AE,31,0),"")</f>
        <v/>
      </c>
      <c r="F146" s="24" t="str">
        <f>IFERROR(VLOOKUP(B146,STMS!A:U,21,0),"")</f>
        <v/>
      </c>
      <c r="G146" s="24" t="str">
        <f>IFERROR(VLOOKUP(B146,STMS!A:V,22,0),"")</f>
        <v/>
      </c>
      <c r="H146" s="36"/>
      <c r="I146" s="35"/>
      <c r="J146" s="35"/>
      <c r="K146" s="35"/>
      <c r="L146" s="35"/>
      <c r="M146" s="35"/>
    </row>
    <row r="147" spans="1:13" ht="21">
      <c r="A147" s="35"/>
      <c r="C147" s="22" t="str">
        <f>IFERROR(VLOOKUP(B147,STMS!A:D,4,0),"")</f>
        <v/>
      </c>
      <c r="D147" s="23" t="str">
        <f>IF(IFERROR(VLOOKUP(B147,STMS!A:E,5,0),"")=0,"",IFERROR(VLOOKUP(B147,STMS!A:E,5,0),""))</f>
        <v/>
      </c>
      <c r="E147" s="23" t="str">
        <f>IFERROR(VLOOKUP(B147,STMS!A:AE,31,0),"")</f>
        <v/>
      </c>
      <c r="F147" s="24" t="str">
        <f>IFERROR(VLOOKUP(B147,STMS!A:U,21,0),"")</f>
        <v/>
      </c>
      <c r="G147" s="24" t="str">
        <f>IFERROR(VLOOKUP(B147,STMS!A:V,22,0),"")</f>
        <v/>
      </c>
      <c r="H147" s="36"/>
      <c r="I147" s="35"/>
      <c r="J147" s="35"/>
      <c r="K147" s="35"/>
      <c r="L147" s="35"/>
      <c r="M147" s="35"/>
    </row>
    <row r="148" spans="1:13" ht="21">
      <c r="A148" s="35"/>
      <c r="C148" s="22" t="str">
        <f>IFERROR(VLOOKUP(B148,STMS!A:D,4,0),"")</f>
        <v/>
      </c>
      <c r="D148" s="23" t="str">
        <f>IF(IFERROR(VLOOKUP(B148,STMS!A:E,5,0),"")=0,"",IFERROR(VLOOKUP(B148,STMS!A:E,5,0),""))</f>
        <v/>
      </c>
      <c r="E148" s="23" t="str">
        <f>IFERROR(VLOOKUP(B148,STMS!A:AE,31,0),"")</f>
        <v/>
      </c>
      <c r="F148" s="24" t="str">
        <f>IFERROR(VLOOKUP(B148,STMS!A:U,21,0),"")</f>
        <v/>
      </c>
      <c r="G148" s="24" t="str">
        <f>IFERROR(VLOOKUP(B148,STMS!A:V,22,0),"")</f>
        <v/>
      </c>
      <c r="H148" s="36"/>
      <c r="I148" s="35"/>
      <c r="J148" s="35"/>
      <c r="K148" s="35"/>
      <c r="L148" s="35"/>
      <c r="M148" s="35"/>
    </row>
    <row r="149" spans="1:13" ht="21">
      <c r="A149" s="35"/>
      <c r="C149" s="22" t="str">
        <f>IFERROR(VLOOKUP(B149,STMS!A:D,4,0),"")</f>
        <v/>
      </c>
      <c r="D149" s="23" t="str">
        <f>IF(IFERROR(VLOOKUP(B149,STMS!A:E,5,0),"")=0,"",IFERROR(VLOOKUP(B149,STMS!A:E,5,0),""))</f>
        <v/>
      </c>
      <c r="E149" s="23" t="str">
        <f>IFERROR(VLOOKUP(B149,STMS!A:AE,31,0),"")</f>
        <v/>
      </c>
      <c r="F149" s="24" t="str">
        <f>IFERROR(VLOOKUP(B149,STMS!A:U,21,0),"")</f>
        <v/>
      </c>
      <c r="G149" s="24" t="str">
        <f>IFERROR(VLOOKUP(B149,STMS!A:V,22,0),"")</f>
        <v/>
      </c>
      <c r="H149" s="36"/>
      <c r="I149" s="35"/>
      <c r="J149" s="35"/>
      <c r="K149" s="35"/>
      <c r="L149" s="35"/>
      <c r="M149" s="35"/>
    </row>
    <row r="150" spans="1:13" ht="21">
      <c r="A150" s="35"/>
      <c r="C150" s="22" t="str">
        <f>IFERROR(VLOOKUP(B150,STMS!A:D,4,0),"")</f>
        <v/>
      </c>
      <c r="D150" s="23" t="str">
        <f>IF(IFERROR(VLOOKUP(B150,STMS!A:E,5,0),"")=0,"",IFERROR(VLOOKUP(B150,STMS!A:E,5,0),""))</f>
        <v/>
      </c>
      <c r="E150" s="23" t="str">
        <f>IFERROR(VLOOKUP(B150,STMS!A:AE,31,0),"")</f>
        <v/>
      </c>
      <c r="F150" s="24" t="str">
        <f>IFERROR(VLOOKUP(B150,STMS!A:U,21,0),"")</f>
        <v/>
      </c>
      <c r="G150" s="24" t="str">
        <f>IFERROR(VLOOKUP(B150,STMS!A:V,22,0),"")</f>
        <v/>
      </c>
      <c r="H150" s="36"/>
      <c r="I150" s="35"/>
      <c r="J150" s="35"/>
      <c r="K150" s="35"/>
      <c r="L150" s="35"/>
      <c r="M150" s="35"/>
    </row>
    <row r="151" spans="1:13" ht="21">
      <c r="A151" s="35"/>
      <c r="C151" s="22" t="str">
        <f>IFERROR(VLOOKUP(B151,STMS!A:D,4,0),"")</f>
        <v/>
      </c>
      <c r="D151" s="23" t="str">
        <f>IF(IFERROR(VLOOKUP(B151,STMS!A:E,5,0),"")=0,"",IFERROR(VLOOKUP(B151,STMS!A:E,5,0),""))</f>
        <v/>
      </c>
      <c r="E151" s="23" t="str">
        <f>IFERROR(VLOOKUP(B151,STMS!A:AE,31,0),"")</f>
        <v/>
      </c>
      <c r="F151" s="24" t="str">
        <f>IFERROR(VLOOKUP(B151,STMS!A:U,21,0),"")</f>
        <v/>
      </c>
      <c r="G151" s="24" t="str">
        <f>IFERROR(VLOOKUP(B151,STMS!A:V,22,0),"")</f>
        <v/>
      </c>
      <c r="H151" s="36"/>
      <c r="I151" s="35"/>
      <c r="J151" s="35"/>
      <c r="K151" s="35"/>
      <c r="L151" s="35"/>
      <c r="M151" s="35"/>
    </row>
    <row r="152" spans="1:13" ht="21">
      <c r="A152" s="35"/>
      <c r="C152" s="22" t="str">
        <f>IFERROR(VLOOKUP(B152,STMS!A:D,4,0),"")</f>
        <v/>
      </c>
      <c r="D152" s="23" t="str">
        <f>IF(IFERROR(VLOOKUP(B152,STMS!A:E,5,0),"")=0,"",IFERROR(VLOOKUP(B152,STMS!A:E,5,0),""))</f>
        <v/>
      </c>
      <c r="E152" s="23" t="str">
        <f>IFERROR(VLOOKUP(B152,STMS!A:AE,31,0),"")</f>
        <v/>
      </c>
      <c r="F152" s="24" t="str">
        <f>IFERROR(VLOOKUP(B152,STMS!A:U,21,0),"")</f>
        <v/>
      </c>
      <c r="G152" s="24" t="str">
        <f>IFERROR(VLOOKUP(B152,STMS!A:V,22,0),"")</f>
        <v/>
      </c>
      <c r="H152" s="36"/>
      <c r="I152" s="35"/>
      <c r="J152" s="35"/>
      <c r="K152" s="35"/>
      <c r="L152" s="35"/>
      <c r="M152" s="35"/>
    </row>
    <row r="153" spans="1:13" ht="21">
      <c r="A153" s="35"/>
      <c r="C153" s="22" t="str">
        <f>IFERROR(VLOOKUP(B153,STMS!A:D,4,0),"")</f>
        <v/>
      </c>
      <c r="D153" s="23" t="str">
        <f>IF(IFERROR(VLOOKUP(B153,STMS!A:E,5,0),"")=0,"",IFERROR(VLOOKUP(B153,STMS!A:E,5,0),""))</f>
        <v/>
      </c>
      <c r="E153" s="23" t="str">
        <f>IFERROR(VLOOKUP(B153,STMS!A:AE,31,0),"")</f>
        <v/>
      </c>
      <c r="F153" s="24" t="str">
        <f>IFERROR(VLOOKUP(B153,STMS!A:U,21,0),"")</f>
        <v/>
      </c>
      <c r="G153" s="24" t="str">
        <f>IFERROR(VLOOKUP(B153,STMS!A:V,22,0),"")</f>
        <v/>
      </c>
      <c r="H153" s="36"/>
      <c r="I153" s="35"/>
      <c r="J153" s="35"/>
      <c r="K153" s="35"/>
      <c r="L153" s="35"/>
      <c r="M153" s="35"/>
    </row>
    <row r="154" spans="1:13" ht="21">
      <c r="A154" s="35"/>
      <c r="C154" s="22" t="str">
        <f>IFERROR(VLOOKUP(B154,STMS!A:D,4,0),"")</f>
        <v/>
      </c>
      <c r="D154" s="23" t="str">
        <f>IF(IFERROR(VLOOKUP(B154,STMS!A:E,5,0),"")=0,"",IFERROR(VLOOKUP(B154,STMS!A:E,5,0),""))</f>
        <v/>
      </c>
      <c r="E154" s="23" t="str">
        <f>IFERROR(VLOOKUP(B154,STMS!A:AE,31,0),"")</f>
        <v/>
      </c>
      <c r="F154" s="24" t="str">
        <f>IFERROR(VLOOKUP(B154,STMS!A:U,21,0),"")</f>
        <v/>
      </c>
      <c r="G154" s="24" t="str">
        <f>IFERROR(VLOOKUP(B154,STMS!A:V,22,0),"")</f>
        <v/>
      </c>
      <c r="H154" s="36"/>
      <c r="I154" s="35"/>
      <c r="J154" s="35"/>
      <c r="K154" s="35"/>
      <c r="L154" s="35"/>
      <c r="M154" s="35"/>
    </row>
    <row r="155" spans="1:13" ht="21">
      <c r="A155" s="35"/>
      <c r="C155" s="22" t="str">
        <f>IFERROR(VLOOKUP(B155,STMS!A:D,4,0),"")</f>
        <v/>
      </c>
      <c r="D155" s="23" t="str">
        <f>IF(IFERROR(VLOOKUP(B155,STMS!A:E,5,0),"")=0,"",IFERROR(VLOOKUP(B155,STMS!A:E,5,0),""))</f>
        <v/>
      </c>
      <c r="E155" s="23" t="str">
        <f>IFERROR(VLOOKUP(B155,STMS!A:AE,31,0),"")</f>
        <v/>
      </c>
      <c r="F155" s="24" t="str">
        <f>IFERROR(VLOOKUP(B155,STMS!A:U,21,0),"")</f>
        <v/>
      </c>
      <c r="G155" s="24" t="str">
        <f>IFERROR(VLOOKUP(B155,STMS!A:V,22,0),"")</f>
        <v/>
      </c>
      <c r="H155" s="36"/>
      <c r="I155" s="35"/>
      <c r="J155" s="35"/>
      <c r="K155" s="35"/>
      <c r="L155" s="35"/>
      <c r="M155" s="35"/>
    </row>
    <row r="156" spans="1:13" ht="21">
      <c r="A156" s="35"/>
      <c r="C156" s="22" t="str">
        <f>IFERROR(VLOOKUP(B156,STMS!A:D,4,0),"")</f>
        <v/>
      </c>
      <c r="D156" s="23" t="str">
        <f>IF(IFERROR(VLOOKUP(B156,STMS!A:E,5,0),"")=0,"",IFERROR(VLOOKUP(B156,STMS!A:E,5,0),""))</f>
        <v/>
      </c>
      <c r="E156" s="23" t="str">
        <f>IFERROR(VLOOKUP(B156,STMS!A:AE,31,0),"")</f>
        <v/>
      </c>
      <c r="F156" s="24" t="str">
        <f>IFERROR(VLOOKUP(B156,STMS!A:U,21,0),"")</f>
        <v/>
      </c>
      <c r="G156" s="24" t="str">
        <f>IFERROR(VLOOKUP(B156,STMS!A:V,22,0),"")</f>
        <v/>
      </c>
      <c r="H156" s="36"/>
      <c r="I156" s="35"/>
      <c r="J156" s="35"/>
      <c r="K156" s="35"/>
      <c r="L156" s="35"/>
      <c r="M156" s="35"/>
    </row>
    <row r="157" spans="1:13" ht="21">
      <c r="A157" s="35"/>
      <c r="C157" s="22" t="str">
        <f>IFERROR(VLOOKUP(B157,STMS!A:D,4,0),"")</f>
        <v/>
      </c>
      <c r="D157" s="23" t="str">
        <f>IF(IFERROR(VLOOKUP(B157,STMS!A:E,5,0),"")=0,"",IFERROR(VLOOKUP(B157,STMS!A:E,5,0),""))</f>
        <v/>
      </c>
      <c r="E157" s="23" t="str">
        <f>IFERROR(VLOOKUP(B157,STMS!A:AE,31,0),"")</f>
        <v/>
      </c>
      <c r="F157" s="24" t="str">
        <f>IFERROR(VLOOKUP(B157,STMS!A:U,21,0),"")</f>
        <v/>
      </c>
      <c r="G157" s="24" t="str">
        <f>IFERROR(VLOOKUP(B157,STMS!A:V,22,0),"")</f>
        <v/>
      </c>
      <c r="H157" s="36"/>
      <c r="I157" s="35"/>
      <c r="J157" s="35"/>
      <c r="K157" s="35"/>
      <c r="L157" s="35"/>
      <c r="M157" s="35"/>
    </row>
    <row r="158" spans="1:13" ht="21">
      <c r="A158" s="35"/>
      <c r="C158" s="22" t="str">
        <f>IFERROR(VLOOKUP(B158,STMS!A:D,4,0),"")</f>
        <v/>
      </c>
      <c r="D158" s="23" t="str">
        <f>IF(IFERROR(VLOOKUP(B158,STMS!A:E,5,0),"")=0,"",IFERROR(VLOOKUP(B158,STMS!A:E,5,0),""))</f>
        <v/>
      </c>
      <c r="E158" s="23" t="str">
        <f>IFERROR(VLOOKUP(B158,STMS!A:AE,31,0),"")</f>
        <v/>
      </c>
      <c r="F158" s="24" t="str">
        <f>IFERROR(VLOOKUP(B158,STMS!A:U,21,0),"")</f>
        <v/>
      </c>
      <c r="G158" s="24" t="str">
        <f>IFERROR(VLOOKUP(B158,STMS!A:V,22,0),"")</f>
        <v/>
      </c>
      <c r="H158" s="36"/>
      <c r="I158" s="35"/>
      <c r="J158" s="35"/>
      <c r="K158" s="35"/>
      <c r="L158" s="35"/>
      <c r="M158" s="35"/>
    </row>
    <row r="159" spans="1:13" ht="21">
      <c r="A159" s="35"/>
      <c r="C159" s="22" t="str">
        <f>IFERROR(VLOOKUP(B159,STMS!A:D,4,0),"")</f>
        <v/>
      </c>
      <c r="D159" s="23" t="str">
        <f>IF(IFERROR(VLOOKUP(B159,STMS!A:E,5,0),"")=0,"",IFERROR(VLOOKUP(B159,STMS!A:E,5,0),""))</f>
        <v/>
      </c>
      <c r="E159" s="23" t="str">
        <f>IFERROR(VLOOKUP(B159,STMS!A:AE,31,0),"")</f>
        <v/>
      </c>
      <c r="F159" s="24" t="str">
        <f>IFERROR(VLOOKUP(B159,STMS!A:U,21,0),"")</f>
        <v/>
      </c>
      <c r="G159" s="24" t="str">
        <f>IFERROR(VLOOKUP(B159,STMS!A:V,22,0),"")</f>
        <v/>
      </c>
      <c r="H159" s="36"/>
      <c r="I159" s="35"/>
      <c r="J159" s="35"/>
      <c r="K159" s="35"/>
      <c r="L159" s="35"/>
      <c r="M159" s="35"/>
    </row>
    <row r="160" spans="1:13" ht="21">
      <c r="A160" s="35"/>
      <c r="C160" s="22" t="str">
        <f>IFERROR(VLOOKUP(B160,STMS!A:D,4,0),"")</f>
        <v/>
      </c>
      <c r="D160" s="23" t="str">
        <f>IF(IFERROR(VLOOKUP(B160,STMS!A:E,5,0),"")=0,"",IFERROR(VLOOKUP(B160,STMS!A:E,5,0),""))</f>
        <v/>
      </c>
      <c r="E160" s="23" t="str">
        <f>IFERROR(VLOOKUP(B160,STMS!A:AE,31,0),"")</f>
        <v/>
      </c>
      <c r="F160" s="24" t="str">
        <f>IFERROR(VLOOKUP(B160,STMS!A:U,21,0),"")</f>
        <v/>
      </c>
      <c r="G160" s="24" t="str">
        <f>IFERROR(VLOOKUP(B160,STMS!A:V,22,0),"")</f>
        <v/>
      </c>
      <c r="H160" s="36"/>
      <c r="I160" s="35"/>
      <c r="J160" s="35"/>
      <c r="K160" s="35"/>
      <c r="L160" s="35"/>
      <c r="M160" s="35"/>
    </row>
    <row r="161" spans="1:13" ht="21">
      <c r="A161" s="35"/>
      <c r="C161" s="22" t="str">
        <f>IFERROR(VLOOKUP(B161,STMS!A:D,4,0),"")</f>
        <v/>
      </c>
      <c r="D161" s="23" t="str">
        <f>IF(IFERROR(VLOOKUP(B161,STMS!A:E,5,0),"")=0,"",IFERROR(VLOOKUP(B161,STMS!A:E,5,0),""))</f>
        <v/>
      </c>
      <c r="E161" s="23" t="str">
        <f>IFERROR(VLOOKUP(B161,STMS!A:AE,31,0),"")</f>
        <v/>
      </c>
      <c r="F161" s="24" t="str">
        <f>IFERROR(VLOOKUP(B161,STMS!A:U,21,0),"")</f>
        <v/>
      </c>
      <c r="G161" s="24" t="str">
        <f>IFERROR(VLOOKUP(B161,STMS!A:V,22,0),"")</f>
        <v/>
      </c>
      <c r="H161" s="36"/>
      <c r="I161" s="35"/>
      <c r="J161" s="35"/>
      <c r="K161" s="35"/>
      <c r="L161" s="35"/>
      <c r="M161" s="35"/>
    </row>
    <row r="162" spans="1:13" ht="21">
      <c r="A162" s="35"/>
      <c r="C162" s="22" t="str">
        <f>IFERROR(VLOOKUP(B162,STMS!A:D,4,0),"")</f>
        <v/>
      </c>
      <c r="D162" s="23" t="str">
        <f>IF(IFERROR(VLOOKUP(B162,STMS!A:E,5,0),"")=0,"",IFERROR(VLOOKUP(B162,STMS!A:E,5,0),""))</f>
        <v/>
      </c>
      <c r="E162" s="23" t="str">
        <f>IFERROR(VLOOKUP(B162,STMS!A:AE,31,0),"")</f>
        <v/>
      </c>
      <c r="F162" s="24" t="str">
        <f>IFERROR(VLOOKUP(B162,STMS!A:U,21,0),"")</f>
        <v/>
      </c>
      <c r="G162" s="24" t="str">
        <f>IFERROR(VLOOKUP(B162,STMS!A:V,22,0),"")</f>
        <v/>
      </c>
      <c r="H162" s="36"/>
      <c r="I162" s="35"/>
      <c r="J162" s="35"/>
      <c r="K162" s="35"/>
      <c r="L162" s="35"/>
      <c r="M162" s="35"/>
    </row>
    <row r="163" spans="1:13" ht="21">
      <c r="A163" s="35"/>
      <c r="C163" s="22" t="str">
        <f>IFERROR(VLOOKUP(B163,STMS!A:D,4,0),"")</f>
        <v/>
      </c>
      <c r="D163" s="23" t="str">
        <f>IF(IFERROR(VLOOKUP(B163,STMS!A:E,5,0),"")=0,"",IFERROR(VLOOKUP(B163,STMS!A:E,5,0),""))</f>
        <v/>
      </c>
      <c r="E163" s="23" t="str">
        <f>IFERROR(VLOOKUP(B163,STMS!A:AE,31,0),"")</f>
        <v/>
      </c>
      <c r="F163" s="24" t="str">
        <f>IFERROR(VLOOKUP(B163,STMS!A:U,21,0),"")</f>
        <v/>
      </c>
      <c r="G163" s="24" t="str">
        <f>IFERROR(VLOOKUP(B163,STMS!A:V,22,0),"")</f>
        <v/>
      </c>
      <c r="H163" s="36"/>
      <c r="I163" s="35"/>
      <c r="J163" s="35"/>
      <c r="K163" s="35"/>
      <c r="L163" s="35"/>
      <c r="M163" s="35"/>
    </row>
    <row r="164" spans="1:13" ht="21">
      <c r="A164" s="35"/>
      <c r="C164" s="22" t="str">
        <f>IFERROR(VLOOKUP(B164,STMS!A:D,4,0),"")</f>
        <v/>
      </c>
      <c r="D164" s="23" t="str">
        <f>IF(IFERROR(VLOOKUP(B164,STMS!A:E,5,0),"")=0,"",IFERROR(VLOOKUP(B164,STMS!A:E,5,0),""))</f>
        <v/>
      </c>
      <c r="E164" s="23" t="str">
        <f>IFERROR(VLOOKUP(B164,STMS!A:AE,31,0),"")</f>
        <v/>
      </c>
      <c r="F164" s="24" t="str">
        <f>IFERROR(VLOOKUP(B164,STMS!A:U,21,0),"")</f>
        <v/>
      </c>
      <c r="G164" s="24" t="str">
        <f>IFERROR(VLOOKUP(B164,STMS!A:V,22,0),"")</f>
        <v/>
      </c>
      <c r="H164" s="36"/>
      <c r="I164" s="35"/>
      <c r="J164" s="35"/>
      <c r="K164" s="35"/>
      <c r="L164" s="35"/>
      <c r="M164" s="35"/>
    </row>
    <row r="165" spans="1:13" ht="21">
      <c r="A165" s="35"/>
      <c r="C165" s="22" t="str">
        <f>IFERROR(VLOOKUP(B165,STMS!A:D,4,0),"")</f>
        <v/>
      </c>
      <c r="D165" s="23" t="str">
        <f>IF(IFERROR(VLOOKUP(B165,STMS!A:E,5,0),"")=0,"",IFERROR(VLOOKUP(B165,STMS!A:E,5,0),""))</f>
        <v/>
      </c>
      <c r="E165" s="23" t="str">
        <f>IFERROR(VLOOKUP(B165,STMS!A:AE,31,0),"")</f>
        <v/>
      </c>
      <c r="F165" s="24" t="str">
        <f>IFERROR(VLOOKUP(B165,STMS!A:U,21,0),"")</f>
        <v/>
      </c>
      <c r="G165" s="24" t="str">
        <f>IFERROR(VLOOKUP(B165,STMS!A:V,22,0),"")</f>
        <v/>
      </c>
      <c r="H165" s="36"/>
      <c r="I165" s="35"/>
      <c r="J165" s="35"/>
      <c r="K165" s="35"/>
      <c r="L165" s="35"/>
      <c r="M165" s="35"/>
    </row>
    <row r="166" spans="1:13" ht="21">
      <c r="A166" s="35"/>
      <c r="C166" s="22" t="str">
        <f>IFERROR(VLOOKUP(B166,STMS!A:D,4,0),"")</f>
        <v/>
      </c>
      <c r="D166" s="23" t="str">
        <f>IF(IFERROR(VLOOKUP(B166,STMS!A:E,5,0),"")=0,"",IFERROR(VLOOKUP(B166,STMS!A:E,5,0),""))</f>
        <v/>
      </c>
      <c r="E166" s="23" t="str">
        <f>IFERROR(VLOOKUP(B166,STMS!A:AE,31,0),"")</f>
        <v/>
      </c>
      <c r="F166" s="24" t="str">
        <f>IFERROR(VLOOKUP(B166,STMS!A:U,21,0),"")</f>
        <v/>
      </c>
      <c r="G166" s="24" t="str">
        <f>IFERROR(VLOOKUP(B166,STMS!A:V,22,0),"")</f>
        <v/>
      </c>
      <c r="H166" s="36"/>
      <c r="I166" s="35"/>
      <c r="J166" s="35"/>
      <c r="K166" s="35"/>
      <c r="L166" s="35"/>
      <c r="M166" s="35"/>
    </row>
    <row r="167" spans="1:13" ht="21">
      <c r="A167" s="35"/>
      <c r="C167" s="22" t="str">
        <f>IFERROR(VLOOKUP(B167,STMS!A:D,4,0),"")</f>
        <v/>
      </c>
      <c r="D167" s="23" t="str">
        <f>IF(IFERROR(VLOOKUP(B167,STMS!A:E,5,0),"")=0,"",IFERROR(VLOOKUP(B167,STMS!A:E,5,0),""))</f>
        <v/>
      </c>
      <c r="E167" s="23" t="str">
        <f>IFERROR(VLOOKUP(B167,STMS!A:AE,31,0),"")</f>
        <v/>
      </c>
      <c r="F167" s="24" t="str">
        <f>IFERROR(VLOOKUP(B167,STMS!A:U,21,0),"")</f>
        <v/>
      </c>
      <c r="G167" s="24" t="str">
        <f>IFERROR(VLOOKUP(B167,STMS!A:V,22,0),"")</f>
        <v/>
      </c>
      <c r="H167" s="36"/>
      <c r="I167" s="35"/>
      <c r="J167" s="35"/>
      <c r="K167" s="35"/>
      <c r="L167" s="35"/>
      <c r="M167" s="35"/>
    </row>
    <row r="168" spans="1:13" ht="21">
      <c r="A168" s="35"/>
      <c r="C168" s="22" t="str">
        <f>IFERROR(VLOOKUP(B168,STMS!A:D,4,0),"")</f>
        <v/>
      </c>
      <c r="D168" s="23" t="str">
        <f>IF(IFERROR(VLOOKUP(B168,STMS!A:E,5,0),"")=0,"",IFERROR(VLOOKUP(B168,STMS!A:E,5,0),""))</f>
        <v/>
      </c>
      <c r="E168" s="23" t="str">
        <f>IFERROR(VLOOKUP(B168,STMS!A:AE,31,0),"")</f>
        <v/>
      </c>
      <c r="F168" s="24" t="str">
        <f>IFERROR(VLOOKUP(B168,STMS!A:U,21,0),"")</f>
        <v/>
      </c>
      <c r="G168" s="24" t="str">
        <f>IFERROR(VLOOKUP(B168,STMS!A:V,22,0),"")</f>
        <v/>
      </c>
      <c r="H168" s="36"/>
      <c r="I168" s="35"/>
      <c r="J168" s="35"/>
      <c r="K168" s="35"/>
      <c r="L168" s="35"/>
      <c r="M168" s="35"/>
    </row>
    <row r="169" spans="1:13" ht="21">
      <c r="A169" s="35"/>
      <c r="C169" s="22" t="str">
        <f>IFERROR(VLOOKUP(B169,STMS!A:D,4,0),"")</f>
        <v/>
      </c>
      <c r="D169" s="23" t="str">
        <f>IF(IFERROR(VLOOKUP(B169,STMS!A:E,5,0),"")=0,"",IFERROR(VLOOKUP(B169,STMS!A:E,5,0),""))</f>
        <v/>
      </c>
      <c r="E169" s="23" t="str">
        <f>IFERROR(VLOOKUP(B169,STMS!A:AE,31,0),"")</f>
        <v/>
      </c>
      <c r="F169" s="24" t="str">
        <f>IFERROR(VLOOKUP(B169,STMS!A:U,21,0),"")</f>
        <v/>
      </c>
      <c r="G169" s="24" t="str">
        <f>IFERROR(VLOOKUP(B169,STMS!A:V,22,0),"")</f>
        <v/>
      </c>
      <c r="H169" s="36"/>
      <c r="I169" s="35"/>
      <c r="J169" s="35"/>
      <c r="K169" s="35"/>
      <c r="L169" s="35"/>
      <c r="M169" s="35"/>
    </row>
    <row r="170" spans="1:13" ht="21">
      <c r="A170" s="35"/>
      <c r="C170" s="22" t="str">
        <f>IFERROR(VLOOKUP(B170,STMS!A:D,4,0),"")</f>
        <v/>
      </c>
      <c r="D170" s="23" t="str">
        <f>IF(IFERROR(VLOOKUP(B170,STMS!A:E,5,0),"")=0,"",IFERROR(VLOOKUP(B170,STMS!A:E,5,0),""))</f>
        <v/>
      </c>
      <c r="E170" s="23" t="str">
        <f>IFERROR(VLOOKUP(B170,STMS!A:AE,31,0),"")</f>
        <v/>
      </c>
      <c r="F170" s="24" t="str">
        <f>IFERROR(VLOOKUP(B170,STMS!A:U,21,0),"")</f>
        <v/>
      </c>
      <c r="G170" s="24" t="str">
        <f>IFERROR(VLOOKUP(B170,STMS!A:V,22,0),"")</f>
        <v/>
      </c>
      <c r="H170" s="36"/>
      <c r="I170" s="35"/>
      <c r="J170" s="35"/>
      <c r="K170" s="35"/>
      <c r="L170" s="35"/>
      <c r="M170" s="35"/>
    </row>
    <row r="171" spans="1:13" ht="21">
      <c r="A171" s="35"/>
      <c r="C171" s="22" t="str">
        <f>IFERROR(VLOOKUP(B171,STMS!A:D,4,0),"")</f>
        <v/>
      </c>
      <c r="D171" s="23" t="str">
        <f>IF(IFERROR(VLOOKUP(B171,STMS!A:E,5,0),"")=0,"",IFERROR(VLOOKUP(B171,STMS!A:E,5,0),""))</f>
        <v/>
      </c>
      <c r="E171" s="23" t="str">
        <f>IFERROR(VLOOKUP(B171,STMS!A:AE,31,0),"")</f>
        <v/>
      </c>
      <c r="F171" s="24" t="str">
        <f>IFERROR(VLOOKUP(B171,STMS!A:U,21,0),"")</f>
        <v/>
      </c>
      <c r="G171" s="24" t="str">
        <f>IFERROR(VLOOKUP(B171,STMS!A:V,22,0),"")</f>
        <v/>
      </c>
      <c r="H171" s="36"/>
      <c r="I171" s="35"/>
      <c r="J171" s="35"/>
      <c r="K171" s="35"/>
      <c r="L171" s="35"/>
      <c r="M171" s="35"/>
    </row>
    <row r="172" spans="1:13" ht="21">
      <c r="A172" s="35"/>
      <c r="C172" s="22" t="str">
        <f>IFERROR(VLOOKUP(B172,STMS!A:D,4,0),"")</f>
        <v/>
      </c>
      <c r="D172" s="23" t="str">
        <f>IF(IFERROR(VLOOKUP(B172,STMS!A:E,5,0),"")=0,"",IFERROR(VLOOKUP(B172,STMS!A:E,5,0),""))</f>
        <v/>
      </c>
      <c r="E172" s="23" t="str">
        <f>IFERROR(VLOOKUP(B172,STMS!A:AE,31,0),"")</f>
        <v/>
      </c>
      <c r="F172" s="24" t="str">
        <f>IFERROR(VLOOKUP(B172,STMS!A:U,21,0),"")</f>
        <v/>
      </c>
      <c r="G172" s="24" t="str">
        <f>IFERROR(VLOOKUP(B172,STMS!A:V,22,0),"")</f>
        <v/>
      </c>
      <c r="H172" s="36"/>
      <c r="I172" s="35"/>
      <c r="J172" s="35"/>
      <c r="K172" s="35"/>
      <c r="L172" s="35"/>
      <c r="M172" s="35"/>
    </row>
    <row r="173" spans="1:13" ht="21">
      <c r="A173" s="35"/>
      <c r="C173" s="22" t="str">
        <f>IFERROR(VLOOKUP(B173,STMS!A:D,4,0),"")</f>
        <v/>
      </c>
      <c r="D173" s="23" t="str">
        <f>IF(IFERROR(VLOOKUP(B173,STMS!A:E,5,0),"")=0,"",IFERROR(VLOOKUP(B173,STMS!A:E,5,0),""))</f>
        <v/>
      </c>
      <c r="E173" s="23" t="str">
        <f>IFERROR(VLOOKUP(B173,STMS!A:AE,31,0),"")</f>
        <v/>
      </c>
      <c r="F173" s="24" t="str">
        <f>IFERROR(VLOOKUP(B173,STMS!A:U,21,0),"")</f>
        <v/>
      </c>
      <c r="G173" s="24" t="str">
        <f>IFERROR(VLOOKUP(B173,STMS!A:V,22,0),"")</f>
        <v/>
      </c>
      <c r="H173" s="36"/>
      <c r="I173" s="35"/>
      <c r="J173" s="35"/>
      <c r="K173" s="35"/>
      <c r="L173" s="35"/>
      <c r="M173" s="35"/>
    </row>
    <row r="174" spans="1:13" ht="21">
      <c r="A174" s="35"/>
      <c r="C174" s="22" t="str">
        <f>IFERROR(VLOOKUP(B174,STMS!A:D,4,0),"")</f>
        <v/>
      </c>
      <c r="D174" s="23" t="str">
        <f>IF(IFERROR(VLOOKUP(B174,STMS!A:E,5,0),"")=0,"",IFERROR(VLOOKUP(B174,STMS!A:E,5,0),""))</f>
        <v/>
      </c>
      <c r="E174" s="23" t="str">
        <f>IFERROR(VLOOKUP(B174,STMS!A:AE,31,0),"")</f>
        <v/>
      </c>
      <c r="F174" s="24" t="str">
        <f>IFERROR(VLOOKUP(B174,STMS!A:U,21,0),"")</f>
        <v/>
      </c>
      <c r="G174" s="24" t="str">
        <f>IFERROR(VLOOKUP(B174,STMS!A:V,22,0),"")</f>
        <v/>
      </c>
      <c r="H174" s="36"/>
      <c r="I174" s="35"/>
      <c r="J174" s="35"/>
      <c r="K174" s="35"/>
      <c r="L174" s="35"/>
      <c r="M174" s="35"/>
    </row>
    <row r="175" spans="1:13" ht="21">
      <c r="A175" s="35"/>
      <c r="C175" s="22" t="str">
        <f>IFERROR(VLOOKUP(B175,STMS!A:D,4,0),"")</f>
        <v/>
      </c>
      <c r="D175" s="23" t="str">
        <f>IF(IFERROR(VLOOKUP(B175,STMS!A:E,5,0),"")=0,"",IFERROR(VLOOKUP(B175,STMS!A:E,5,0),""))</f>
        <v/>
      </c>
      <c r="E175" s="23" t="str">
        <f>IFERROR(VLOOKUP(B175,STMS!A:AE,31,0),"")</f>
        <v/>
      </c>
      <c r="F175" s="24" t="str">
        <f>IFERROR(VLOOKUP(B175,STMS!A:U,21,0),"")</f>
        <v/>
      </c>
      <c r="G175" s="24" t="str">
        <f>IFERROR(VLOOKUP(B175,STMS!A:V,22,0),"")</f>
        <v/>
      </c>
      <c r="H175" s="36"/>
      <c r="I175" s="35"/>
      <c r="J175" s="35"/>
      <c r="K175" s="35"/>
      <c r="L175" s="35"/>
      <c r="M175" s="35"/>
    </row>
    <row r="176" spans="1:13" ht="21">
      <c r="A176" s="35"/>
      <c r="C176" s="22" t="str">
        <f>IFERROR(VLOOKUP(B176,STMS!A:D,4,0),"")</f>
        <v/>
      </c>
      <c r="D176" s="23" t="str">
        <f>IF(IFERROR(VLOOKUP(B176,STMS!A:E,5,0),"")=0,"",IFERROR(VLOOKUP(B176,STMS!A:E,5,0),""))</f>
        <v/>
      </c>
      <c r="E176" s="23" t="str">
        <f>IFERROR(VLOOKUP(B176,STMS!A:AE,31,0),"")</f>
        <v/>
      </c>
      <c r="F176" s="24" t="str">
        <f>IFERROR(VLOOKUP(B176,STMS!A:U,21,0),"")</f>
        <v/>
      </c>
      <c r="G176" s="24" t="str">
        <f>IFERROR(VLOOKUP(B176,STMS!A:V,22,0),"")</f>
        <v/>
      </c>
      <c r="H176" s="36"/>
      <c r="I176" s="35"/>
      <c r="J176" s="35"/>
      <c r="K176" s="35"/>
      <c r="L176" s="35"/>
      <c r="M176" s="35"/>
    </row>
    <row r="177" spans="1:13" ht="21">
      <c r="A177" s="35"/>
      <c r="C177" s="22" t="str">
        <f>IFERROR(VLOOKUP(B177,STMS!A:D,4,0),"")</f>
        <v/>
      </c>
      <c r="D177" s="23" t="str">
        <f>IF(IFERROR(VLOOKUP(B177,STMS!A:E,5,0),"")=0,"",IFERROR(VLOOKUP(B177,STMS!A:E,5,0),""))</f>
        <v/>
      </c>
      <c r="E177" s="23" t="str">
        <f>IFERROR(VLOOKUP(B177,STMS!A:AE,31,0),"")</f>
        <v/>
      </c>
      <c r="F177" s="24" t="str">
        <f>IFERROR(VLOOKUP(B177,STMS!A:U,21,0),"")</f>
        <v/>
      </c>
      <c r="G177" s="24" t="str">
        <f>IFERROR(VLOOKUP(B177,STMS!A:V,22,0),"")</f>
        <v/>
      </c>
      <c r="H177" s="36"/>
      <c r="I177" s="35"/>
      <c r="J177" s="35"/>
      <c r="K177" s="35"/>
      <c r="L177" s="35"/>
      <c r="M177" s="35"/>
    </row>
    <row r="178" spans="1:13" ht="21">
      <c r="A178" s="35"/>
      <c r="C178" s="22" t="str">
        <f>IFERROR(VLOOKUP(B178,STMS!A:D,4,0),"")</f>
        <v/>
      </c>
      <c r="D178" s="23" t="str">
        <f>IF(IFERROR(VLOOKUP(B178,STMS!A:E,5,0),"")=0,"",IFERROR(VLOOKUP(B178,STMS!A:E,5,0),""))</f>
        <v/>
      </c>
      <c r="E178" s="23" t="str">
        <f>IFERROR(VLOOKUP(B178,STMS!A:AE,31,0),"")</f>
        <v/>
      </c>
      <c r="F178" s="24" t="str">
        <f>IFERROR(VLOOKUP(B178,STMS!A:U,21,0),"")</f>
        <v/>
      </c>
      <c r="G178" s="24" t="str">
        <f>IFERROR(VLOOKUP(B178,STMS!A:V,22,0),"")</f>
        <v/>
      </c>
      <c r="H178" s="36"/>
      <c r="I178" s="35"/>
      <c r="J178" s="35"/>
      <c r="K178" s="35"/>
      <c r="L178" s="35"/>
      <c r="M178" s="35"/>
    </row>
    <row r="179" spans="1:13" ht="21">
      <c r="A179" s="35"/>
      <c r="C179" s="22" t="str">
        <f>IFERROR(VLOOKUP(B179,STMS!A:D,4,0),"")</f>
        <v/>
      </c>
      <c r="D179" s="23" t="str">
        <f>IF(IFERROR(VLOOKUP(B179,STMS!A:E,5,0),"")=0,"",IFERROR(VLOOKUP(B179,STMS!A:E,5,0),""))</f>
        <v/>
      </c>
      <c r="E179" s="23" t="str">
        <f>IFERROR(VLOOKUP(B179,STMS!A:AE,31,0),"")</f>
        <v/>
      </c>
      <c r="F179" s="24" t="str">
        <f>IFERROR(VLOOKUP(B179,STMS!A:U,21,0),"")</f>
        <v/>
      </c>
      <c r="G179" s="24" t="str">
        <f>IFERROR(VLOOKUP(B179,STMS!A:V,22,0),"")</f>
        <v/>
      </c>
      <c r="H179" s="36"/>
      <c r="I179" s="35"/>
      <c r="J179" s="35"/>
      <c r="K179" s="35"/>
      <c r="L179" s="35"/>
      <c r="M179" s="35"/>
    </row>
    <row r="180" spans="1:13" ht="21">
      <c r="A180" s="35"/>
      <c r="C180" s="22" t="str">
        <f>IFERROR(VLOOKUP(B180,STMS!A:D,4,0),"")</f>
        <v/>
      </c>
      <c r="D180" s="23" t="str">
        <f>IF(IFERROR(VLOOKUP(B180,STMS!A:E,5,0),"")=0,"",IFERROR(VLOOKUP(B180,STMS!A:E,5,0),""))</f>
        <v/>
      </c>
      <c r="E180" s="23" t="str">
        <f>IFERROR(VLOOKUP(B180,STMS!A:AE,31,0),"")</f>
        <v/>
      </c>
      <c r="F180" s="24" t="str">
        <f>IFERROR(VLOOKUP(B180,STMS!A:U,21,0),"")</f>
        <v/>
      </c>
      <c r="G180" s="24" t="str">
        <f>IFERROR(VLOOKUP(B180,STMS!A:V,22,0),"")</f>
        <v/>
      </c>
      <c r="H180" s="36"/>
      <c r="I180" s="35"/>
      <c r="J180" s="35"/>
      <c r="K180" s="35"/>
      <c r="L180" s="35"/>
      <c r="M180" s="35"/>
    </row>
    <row r="181" spans="1:13" ht="21">
      <c r="A181" s="35"/>
      <c r="C181" s="22" t="str">
        <f>IFERROR(VLOOKUP(B181,STMS!A:D,4,0),"")</f>
        <v/>
      </c>
      <c r="D181" s="23" t="str">
        <f>IF(IFERROR(VLOOKUP(B181,STMS!A:E,5,0),"")=0,"",IFERROR(VLOOKUP(B181,STMS!A:E,5,0),""))</f>
        <v/>
      </c>
      <c r="E181" s="23" t="str">
        <f>IFERROR(VLOOKUP(B181,STMS!A:AE,31,0),"")</f>
        <v/>
      </c>
      <c r="F181" s="24" t="str">
        <f>IFERROR(VLOOKUP(B181,STMS!A:U,21,0),"")</f>
        <v/>
      </c>
      <c r="G181" s="24" t="str">
        <f>IFERROR(VLOOKUP(B181,STMS!A:V,22,0),"")</f>
        <v/>
      </c>
      <c r="H181" s="36"/>
      <c r="I181" s="35"/>
      <c r="J181" s="35"/>
      <c r="K181" s="35"/>
      <c r="L181" s="35"/>
      <c r="M181" s="35"/>
    </row>
    <row r="182" spans="1:13" ht="21">
      <c r="A182" s="35"/>
      <c r="C182" s="22" t="str">
        <f>IFERROR(VLOOKUP(B182,STMS!A:D,4,0),"")</f>
        <v/>
      </c>
      <c r="D182" s="23" t="str">
        <f>IF(IFERROR(VLOOKUP(B182,STMS!A:E,5,0),"")=0,"",IFERROR(VLOOKUP(B182,STMS!A:E,5,0),""))</f>
        <v/>
      </c>
      <c r="E182" s="23" t="str">
        <f>IFERROR(VLOOKUP(B182,STMS!A:AE,31,0),"")</f>
        <v/>
      </c>
      <c r="F182" s="24" t="str">
        <f>IFERROR(VLOOKUP(B182,STMS!A:U,21,0),"")</f>
        <v/>
      </c>
      <c r="G182" s="24" t="str">
        <f>IFERROR(VLOOKUP(B182,STMS!A:V,22,0),"")</f>
        <v/>
      </c>
      <c r="H182" s="36"/>
      <c r="I182" s="35"/>
      <c r="J182" s="35"/>
      <c r="K182" s="35"/>
      <c r="L182" s="35"/>
      <c r="M182" s="35"/>
    </row>
    <row r="183" spans="1:13" ht="21">
      <c r="A183" s="35"/>
      <c r="C183" s="22" t="str">
        <f>IFERROR(VLOOKUP(B183,STMS!A:D,4,0),"")</f>
        <v/>
      </c>
      <c r="D183" s="23" t="str">
        <f>IF(IFERROR(VLOOKUP(B183,STMS!A:E,5,0),"")=0,"",IFERROR(VLOOKUP(B183,STMS!A:E,5,0),""))</f>
        <v/>
      </c>
      <c r="E183" s="23" t="str">
        <f>IFERROR(VLOOKUP(B183,STMS!A:AE,31,0),"")</f>
        <v/>
      </c>
      <c r="F183" s="24" t="str">
        <f>IFERROR(VLOOKUP(B183,STMS!A:U,21,0),"")</f>
        <v/>
      </c>
      <c r="G183" s="24" t="str">
        <f>IFERROR(VLOOKUP(B183,STMS!A:V,22,0),"")</f>
        <v/>
      </c>
      <c r="H183" s="36"/>
      <c r="I183" s="35"/>
      <c r="J183" s="35"/>
      <c r="K183" s="35"/>
      <c r="L183" s="35"/>
      <c r="M183" s="35"/>
    </row>
    <row r="184" spans="1:13" ht="21">
      <c r="A184" s="35"/>
      <c r="C184" s="22" t="str">
        <f>IFERROR(VLOOKUP(B184,STMS!A:D,4,0),"")</f>
        <v/>
      </c>
      <c r="D184" s="23" t="str">
        <f>IF(IFERROR(VLOOKUP(B184,STMS!A:E,5,0),"")=0,"",IFERROR(VLOOKUP(B184,STMS!A:E,5,0),""))</f>
        <v/>
      </c>
      <c r="E184" s="23" t="str">
        <f>IFERROR(VLOOKUP(B184,STMS!A:AE,31,0),"")</f>
        <v/>
      </c>
      <c r="F184" s="24" t="str">
        <f>IFERROR(VLOOKUP(B184,STMS!A:U,21,0),"")</f>
        <v/>
      </c>
      <c r="G184" s="24" t="str">
        <f>IFERROR(VLOOKUP(B184,STMS!A:V,22,0),"")</f>
        <v/>
      </c>
      <c r="H184" s="36"/>
      <c r="I184" s="35"/>
      <c r="J184" s="35"/>
      <c r="K184" s="35"/>
      <c r="L184" s="35"/>
      <c r="M184" s="35"/>
    </row>
    <row r="185" spans="1:13" ht="21">
      <c r="A185" s="35"/>
      <c r="C185" s="22" t="str">
        <f>IFERROR(VLOOKUP(B185,STMS!A:D,4,0),"")</f>
        <v/>
      </c>
      <c r="D185" s="23" t="str">
        <f>IF(IFERROR(VLOOKUP(B185,STMS!A:E,5,0),"")=0,"",IFERROR(VLOOKUP(B185,STMS!A:E,5,0),""))</f>
        <v/>
      </c>
      <c r="E185" s="23" t="str">
        <f>IFERROR(VLOOKUP(B185,STMS!A:AE,31,0),"")</f>
        <v/>
      </c>
      <c r="F185" s="24" t="str">
        <f>IFERROR(VLOOKUP(B185,STMS!A:U,21,0),"")</f>
        <v/>
      </c>
      <c r="G185" s="24" t="str">
        <f>IFERROR(VLOOKUP(B185,STMS!A:V,22,0),"")</f>
        <v/>
      </c>
      <c r="H185" s="36"/>
      <c r="I185" s="35"/>
      <c r="J185" s="35"/>
      <c r="K185" s="35"/>
      <c r="L185" s="35"/>
      <c r="M185" s="35"/>
    </row>
    <row r="186" spans="1:13" ht="21">
      <c r="A186" s="35"/>
      <c r="C186" s="22" t="str">
        <f>IFERROR(VLOOKUP(B186,STMS!A:D,4,0),"")</f>
        <v/>
      </c>
      <c r="D186" s="23" t="str">
        <f>IF(IFERROR(VLOOKUP(B186,STMS!A:E,5,0),"")=0,"",IFERROR(VLOOKUP(B186,STMS!A:E,5,0),""))</f>
        <v/>
      </c>
      <c r="E186" s="23" t="str">
        <f>IFERROR(VLOOKUP(B186,STMS!A:AE,31,0),"")</f>
        <v/>
      </c>
      <c r="F186" s="24" t="str">
        <f>IFERROR(VLOOKUP(B186,STMS!A:U,21,0),"")</f>
        <v/>
      </c>
      <c r="G186" s="24" t="str">
        <f>IFERROR(VLOOKUP(B186,STMS!A:V,22,0),"")</f>
        <v/>
      </c>
      <c r="H186" s="36"/>
      <c r="I186" s="35"/>
      <c r="J186" s="35"/>
      <c r="K186" s="35"/>
      <c r="L186" s="35"/>
      <c r="M186" s="35"/>
    </row>
    <row r="187" spans="1:13" ht="21">
      <c r="A187" s="35"/>
      <c r="C187" s="22" t="str">
        <f>IFERROR(VLOOKUP(B187,STMS!A:D,4,0),"")</f>
        <v/>
      </c>
      <c r="D187" s="23" t="str">
        <f>IF(IFERROR(VLOOKUP(B187,STMS!A:E,5,0),"")=0,"",IFERROR(VLOOKUP(B187,STMS!A:E,5,0),""))</f>
        <v/>
      </c>
      <c r="E187" s="23" t="str">
        <f>IFERROR(VLOOKUP(B187,STMS!A:AE,31,0),"")</f>
        <v/>
      </c>
      <c r="F187" s="24" t="str">
        <f>IFERROR(VLOOKUP(B187,STMS!A:U,21,0),"")</f>
        <v/>
      </c>
      <c r="G187" s="24" t="str">
        <f>IFERROR(VLOOKUP(B187,STMS!A:V,22,0),"")</f>
        <v/>
      </c>
      <c r="H187" s="36"/>
      <c r="I187" s="35"/>
      <c r="J187" s="35"/>
      <c r="K187" s="35"/>
      <c r="L187" s="35"/>
      <c r="M187" s="35"/>
    </row>
    <row r="188" spans="1:13" ht="21">
      <c r="A188" s="35"/>
      <c r="C188" s="22" t="str">
        <f>IFERROR(VLOOKUP(B188,STMS!A:D,4,0),"")</f>
        <v/>
      </c>
      <c r="D188" s="23" t="str">
        <f>IF(IFERROR(VLOOKUP(B188,STMS!A:E,5,0),"")=0,"",IFERROR(VLOOKUP(B188,STMS!A:E,5,0),""))</f>
        <v/>
      </c>
      <c r="E188" s="23" t="str">
        <f>IFERROR(VLOOKUP(B188,STMS!A:AE,31,0),"")</f>
        <v/>
      </c>
      <c r="F188" s="24" t="str">
        <f>IFERROR(VLOOKUP(B188,STMS!A:U,21,0),"")</f>
        <v/>
      </c>
      <c r="G188" s="24" t="str">
        <f>IFERROR(VLOOKUP(B188,STMS!A:V,22,0),"")</f>
        <v/>
      </c>
      <c r="H188" s="36"/>
      <c r="I188" s="35"/>
      <c r="J188" s="35"/>
      <c r="K188" s="35"/>
      <c r="L188" s="35"/>
      <c r="M188" s="35"/>
    </row>
    <row r="189" spans="1:13" ht="21">
      <c r="A189" s="35"/>
      <c r="C189" s="22" t="str">
        <f>IFERROR(VLOOKUP(B189,STMS!A:D,4,0),"")</f>
        <v/>
      </c>
      <c r="D189" s="23" t="str">
        <f>IF(IFERROR(VLOOKUP(B189,STMS!A:E,5,0),"")=0,"",IFERROR(VLOOKUP(B189,STMS!A:E,5,0),""))</f>
        <v/>
      </c>
      <c r="E189" s="23" t="str">
        <f>IFERROR(VLOOKUP(B189,STMS!A:AE,31,0),"")</f>
        <v/>
      </c>
      <c r="F189" s="24" t="str">
        <f>IFERROR(VLOOKUP(B189,STMS!A:U,21,0),"")</f>
        <v/>
      </c>
      <c r="G189" s="24" t="str">
        <f>IFERROR(VLOOKUP(B189,STMS!A:V,22,0),"")</f>
        <v/>
      </c>
      <c r="H189" s="36"/>
      <c r="I189" s="35"/>
      <c r="J189" s="35"/>
      <c r="K189" s="35"/>
      <c r="L189" s="35"/>
      <c r="M189" s="35"/>
    </row>
    <row r="190" spans="1:13" ht="21">
      <c r="A190" s="35"/>
      <c r="C190" s="22" t="str">
        <f>IFERROR(VLOOKUP(B190,STMS!A:D,4,0),"")</f>
        <v/>
      </c>
      <c r="D190" s="23" t="str">
        <f>IF(IFERROR(VLOOKUP(B190,STMS!A:E,5,0),"")=0,"",IFERROR(VLOOKUP(B190,STMS!A:E,5,0),""))</f>
        <v/>
      </c>
      <c r="E190" s="23" t="str">
        <f>IFERROR(VLOOKUP(B190,STMS!A:AE,31,0),"")</f>
        <v/>
      </c>
      <c r="F190" s="24" t="str">
        <f>IFERROR(VLOOKUP(B190,STMS!A:U,21,0),"")</f>
        <v/>
      </c>
      <c r="G190" s="24" t="str">
        <f>IFERROR(VLOOKUP(B190,STMS!A:V,22,0),"")</f>
        <v/>
      </c>
      <c r="H190" s="36"/>
      <c r="I190" s="35"/>
      <c r="J190" s="35"/>
      <c r="K190" s="35"/>
      <c r="L190" s="35"/>
      <c r="M190" s="35"/>
    </row>
    <row r="191" spans="1:13" ht="21">
      <c r="A191" s="35"/>
      <c r="C191" s="22" t="str">
        <f>IFERROR(VLOOKUP(B191,STMS!A:D,4,0),"")</f>
        <v/>
      </c>
      <c r="D191" s="23" t="str">
        <f>IF(IFERROR(VLOOKUP(B191,STMS!A:E,5,0),"")=0,"",IFERROR(VLOOKUP(B191,STMS!A:E,5,0),""))</f>
        <v/>
      </c>
      <c r="E191" s="23" t="str">
        <f>IFERROR(VLOOKUP(B191,STMS!A:AE,31,0),"")</f>
        <v/>
      </c>
      <c r="F191" s="24" t="str">
        <f>IFERROR(VLOOKUP(B191,STMS!A:U,21,0),"")</f>
        <v/>
      </c>
      <c r="G191" s="24" t="str">
        <f>IFERROR(VLOOKUP(B191,STMS!A:V,22,0),"")</f>
        <v/>
      </c>
      <c r="H191" s="36"/>
      <c r="I191" s="35"/>
      <c r="J191" s="35"/>
      <c r="K191" s="35"/>
      <c r="L191" s="35"/>
      <c r="M191" s="35"/>
    </row>
    <row r="192" spans="1:13" ht="21">
      <c r="A192" s="35"/>
      <c r="C192" s="22" t="str">
        <f>IFERROR(VLOOKUP(B192,STMS!A:D,4,0),"")</f>
        <v/>
      </c>
      <c r="D192" s="23" t="str">
        <f>IF(IFERROR(VLOOKUP(B192,STMS!A:E,5,0),"")=0,"",IFERROR(VLOOKUP(B192,STMS!A:E,5,0),""))</f>
        <v/>
      </c>
      <c r="E192" s="23" t="str">
        <f>IFERROR(VLOOKUP(B192,STMS!A:AE,31,0),"")</f>
        <v/>
      </c>
      <c r="F192" s="24" t="str">
        <f>IFERROR(VLOOKUP(B192,STMS!A:U,21,0),"")</f>
        <v/>
      </c>
      <c r="G192" s="24" t="str">
        <f>IFERROR(VLOOKUP(B192,STMS!A:V,22,0),"")</f>
        <v/>
      </c>
      <c r="H192" s="36"/>
      <c r="I192" s="35"/>
      <c r="J192" s="35"/>
      <c r="K192" s="35"/>
      <c r="L192" s="35"/>
      <c r="M192" s="35"/>
    </row>
    <row r="193" spans="1:13" ht="21">
      <c r="A193" s="35"/>
      <c r="C193" s="22" t="str">
        <f>IFERROR(VLOOKUP(B193,STMS!A:D,4,0),"")</f>
        <v/>
      </c>
      <c r="D193" s="23" t="str">
        <f>IF(IFERROR(VLOOKUP(B193,STMS!A:E,5,0),"")=0,"",IFERROR(VLOOKUP(B193,STMS!A:E,5,0),""))</f>
        <v/>
      </c>
      <c r="E193" s="23" t="str">
        <f>IFERROR(VLOOKUP(B193,STMS!A:AE,31,0),"")</f>
        <v/>
      </c>
      <c r="F193" s="24" t="str">
        <f>IFERROR(VLOOKUP(B193,STMS!A:U,21,0),"")</f>
        <v/>
      </c>
      <c r="G193" s="24" t="str">
        <f>IFERROR(VLOOKUP(B193,STMS!A:V,22,0),"")</f>
        <v/>
      </c>
      <c r="H193" s="36"/>
      <c r="I193" s="35"/>
      <c r="J193" s="35"/>
      <c r="K193" s="35"/>
      <c r="L193" s="35"/>
      <c r="M193" s="35"/>
    </row>
    <row r="194" spans="1:13" ht="21">
      <c r="A194" s="35"/>
      <c r="C194" s="22" t="str">
        <f>IFERROR(VLOOKUP(B194,STMS!A:D,4,0),"")</f>
        <v/>
      </c>
      <c r="D194" s="23" t="str">
        <f>IF(IFERROR(VLOOKUP(B194,STMS!A:E,5,0),"")=0,"",IFERROR(VLOOKUP(B194,STMS!A:E,5,0),""))</f>
        <v/>
      </c>
      <c r="E194" s="23" t="str">
        <f>IFERROR(VLOOKUP(B194,STMS!A:AE,31,0),"")</f>
        <v/>
      </c>
      <c r="F194" s="24" t="str">
        <f>IFERROR(VLOOKUP(B194,STMS!A:U,21,0),"")</f>
        <v/>
      </c>
      <c r="G194" s="24" t="str">
        <f>IFERROR(VLOOKUP(B194,STMS!A:V,22,0),"")</f>
        <v/>
      </c>
      <c r="H194" s="36"/>
      <c r="I194" s="35"/>
      <c r="J194" s="35"/>
      <c r="K194" s="35"/>
      <c r="L194" s="35"/>
      <c r="M194" s="35"/>
    </row>
    <row r="195" spans="1:13" ht="21">
      <c r="A195" s="35"/>
      <c r="C195" s="22" t="str">
        <f>IFERROR(VLOOKUP(B195,STMS!A:D,4,0),"")</f>
        <v/>
      </c>
      <c r="D195" s="23" t="str">
        <f>IF(IFERROR(VLOOKUP(B195,STMS!A:E,5,0),"")=0,"",IFERROR(VLOOKUP(B195,STMS!A:E,5,0),""))</f>
        <v/>
      </c>
      <c r="E195" s="23" t="str">
        <f>IFERROR(VLOOKUP(B195,STMS!A:AE,31,0),"")</f>
        <v/>
      </c>
      <c r="F195" s="24" t="str">
        <f>IFERROR(VLOOKUP(B195,STMS!A:U,21,0),"")</f>
        <v/>
      </c>
      <c r="G195" s="24" t="str">
        <f>IFERROR(VLOOKUP(B195,STMS!A:V,22,0),"")</f>
        <v/>
      </c>
      <c r="H195" s="36"/>
      <c r="I195" s="35"/>
      <c r="J195" s="35"/>
      <c r="K195" s="35"/>
      <c r="L195" s="35"/>
      <c r="M195" s="35"/>
    </row>
    <row r="196" spans="1:13" ht="21">
      <c r="A196" s="35"/>
      <c r="C196" s="22" t="str">
        <f>IFERROR(VLOOKUP(B196,STMS!A:D,4,0),"")</f>
        <v/>
      </c>
      <c r="D196" s="23" t="str">
        <f>IF(IFERROR(VLOOKUP(B196,STMS!A:E,5,0),"")=0,"",IFERROR(VLOOKUP(B196,STMS!A:E,5,0),""))</f>
        <v/>
      </c>
      <c r="E196" s="23" t="str">
        <f>IFERROR(VLOOKUP(B196,STMS!A:AE,31,0),"")</f>
        <v/>
      </c>
      <c r="F196" s="24" t="str">
        <f>IFERROR(VLOOKUP(B196,STMS!A:U,21,0),"")</f>
        <v/>
      </c>
      <c r="G196" s="24" t="str">
        <f>IFERROR(VLOOKUP(B196,STMS!A:V,22,0),"")</f>
        <v/>
      </c>
      <c r="H196" s="36"/>
      <c r="I196" s="35"/>
      <c r="J196" s="35"/>
      <c r="K196" s="35"/>
      <c r="L196" s="35"/>
      <c r="M196" s="35"/>
    </row>
    <row r="197" spans="1:13" ht="21">
      <c r="A197" s="35"/>
      <c r="C197" s="22" t="str">
        <f>IFERROR(VLOOKUP(B197,STMS!A:D,4,0),"")</f>
        <v/>
      </c>
      <c r="D197" s="23" t="str">
        <f>IF(IFERROR(VLOOKUP(B197,STMS!A:E,5,0),"")=0,"",IFERROR(VLOOKUP(B197,STMS!A:E,5,0),""))</f>
        <v/>
      </c>
      <c r="E197" s="23" t="str">
        <f>IFERROR(VLOOKUP(B197,STMS!A:AE,31,0),"")</f>
        <v/>
      </c>
      <c r="F197" s="24" t="str">
        <f>IFERROR(VLOOKUP(B197,STMS!A:U,21,0),"")</f>
        <v/>
      </c>
      <c r="G197" s="24" t="str">
        <f>IFERROR(VLOOKUP(B197,STMS!A:V,22,0),"")</f>
        <v/>
      </c>
      <c r="H197" s="36"/>
      <c r="I197" s="35"/>
      <c r="J197" s="35"/>
      <c r="K197" s="35"/>
      <c r="L197" s="35"/>
      <c r="M197" s="35"/>
    </row>
    <row r="198" spans="1:13" ht="21">
      <c r="A198" s="35"/>
      <c r="C198" s="22" t="str">
        <f>IFERROR(VLOOKUP(B198,STMS!A:D,4,0),"")</f>
        <v/>
      </c>
      <c r="D198" s="23" t="str">
        <f>IF(IFERROR(VLOOKUP(B198,STMS!A:E,5,0),"")=0,"",IFERROR(VLOOKUP(B198,STMS!A:E,5,0),""))</f>
        <v/>
      </c>
      <c r="E198" s="23" t="str">
        <f>IFERROR(VLOOKUP(B198,STMS!A:AE,31,0),"")</f>
        <v/>
      </c>
      <c r="F198" s="24" t="str">
        <f>IFERROR(VLOOKUP(B198,STMS!A:U,21,0),"")</f>
        <v/>
      </c>
      <c r="G198" s="24" t="str">
        <f>IFERROR(VLOOKUP(B198,STMS!A:V,22,0),"")</f>
        <v/>
      </c>
      <c r="H198" s="36"/>
      <c r="I198" s="35"/>
      <c r="J198" s="35"/>
      <c r="K198" s="35"/>
      <c r="L198" s="35"/>
      <c r="M198" s="35"/>
    </row>
    <row r="199" spans="1:13" ht="21">
      <c r="A199" s="35"/>
      <c r="C199" s="22" t="str">
        <f>IFERROR(VLOOKUP(B199,STMS!A:D,4,0),"")</f>
        <v/>
      </c>
      <c r="D199" s="23" t="str">
        <f>IF(IFERROR(VLOOKUP(B199,STMS!A:E,5,0),"")=0,"",IFERROR(VLOOKUP(B199,STMS!A:E,5,0),""))</f>
        <v/>
      </c>
      <c r="E199" s="23" t="str">
        <f>IFERROR(VLOOKUP(B199,STMS!A:AE,31,0),"")</f>
        <v/>
      </c>
      <c r="F199" s="24" t="str">
        <f>IFERROR(VLOOKUP(B199,STMS!A:U,21,0),"")</f>
        <v/>
      </c>
      <c r="G199" s="24" t="str">
        <f>IFERROR(VLOOKUP(B199,STMS!A:V,22,0),"")</f>
        <v/>
      </c>
      <c r="H199" s="36"/>
      <c r="I199" s="35"/>
      <c r="J199" s="35"/>
      <c r="K199" s="35"/>
      <c r="L199" s="35"/>
      <c r="M199" s="35"/>
    </row>
    <row r="200" spans="1:13" ht="21">
      <c r="A200" s="35"/>
      <c r="C200" s="22" t="str">
        <f>IFERROR(VLOOKUP(B200,STMS!A:D,4,0),"")</f>
        <v/>
      </c>
      <c r="D200" s="23" t="str">
        <f>IF(IFERROR(VLOOKUP(B200,STMS!A:E,5,0),"")=0,"",IFERROR(VLOOKUP(B200,STMS!A:E,5,0),""))</f>
        <v/>
      </c>
      <c r="E200" s="23" t="str">
        <f>IFERROR(VLOOKUP(B200,STMS!A:AE,31,0),"")</f>
        <v/>
      </c>
      <c r="F200" s="24" t="str">
        <f>IFERROR(VLOOKUP(B200,STMS!A:U,21,0),"")</f>
        <v/>
      </c>
      <c r="G200" s="24" t="str">
        <f>IFERROR(VLOOKUP(B200,STMS!A:V,22,0),"")</f>
        <v/>
      </c>
      <c r="H200" s="36"/>
      <c r="I200" s="35"/>
      <c r="J200" s="35"/>
      <c r="K200" s="35"/>
      <c r="L200" s="35"/>
      <c r="M200" s="35"/>
    </row>
    <row r="201" spans="1:13" ht="21">
      <c r="A201" s="35"/>
      <c r="C201" s="22" t="str">
        <f>IFERROR(VLOOKUP(B201,STMS!A:D,4,0),"")</f>
        <v/>
      </c>
      <c r="D201" s="23" t="str">
        <f>IF(IFERROR(VLOOKUP(B201,STMS!A:E,5,0),"")=0,"",IFERROR(VLOOKUP(B201,STMS!A:E,5,0),""))</f>
        <v/>
      </c>
      <c r="E201" s="23" t="str">
        <f>IFERROR(VLOOKUP(B201,STMS!A:AE,31,0),"")</f>
        <v/>
      </c>
      <c r="F201" s="24" t="str">
        <f>IFERROR(VLOOKUP(B201,STMS!A:U,21,0),"")</f>
        <v/>
      </c>
      <c r="G201" s="24" t="str">
        <f>IFERROR(VLOOKUP(B201,STMS!A:V,22,0),"")</f>
        <v/>
      </c>
      <c r="H201" s="36"/>
      <c r="I201" s="35"/>
      <c r="J201" s="35"/>
      <c r="K201" s="35"/>
      <c r="L201" s="35"/>
      <c r="M201" s="35"/>
    </row>
    <row r="202" spans="1:13" ht="21">
      <c r="A202" s="35"/>
      <c r="C202" s="22" t="str">
        <f>IFERROR(VLOOKUP(B202,STMS!A:D,4,0),"")</f>
        <v/>
      </c>
      <c r="D202" s="23" t="str">
        <f>IF(IFERROR(VLOOKUP(B202,STMS!A:E,5,0),"")=0,"",IFERROR(VLOOKUP(B202,STMS!A:E,5,0),""))</f>
        <v/>
      </c>
      <c r="E202" s="23" t="str">
        <f>IFERROR(VLOOKUP(B202,STMS!A:AE,31,0),"")</f>
        <v/>
      </c>
      <c r="F202" s="24" t="str">
        <f>IFERROR(VLOOKUP(B202,STMS!A:U,21,0),"")</f>
        <v/>
      </c>
      <c r="G202" s="24" t="str">
        <f>IFERROR(VLOOKUP(B202,STMS!A:V,22,0),"")</f>
        <v/>
      </c>
      <c r="H202" s="36"/>
      <c r="I202" s="35"/>
      <c r="J202" s="35"/>
      <c r="K202" s="35"/>
      <c r="L202" s="35"/>
      <c r="M202" s="35"/>
    </row>
    <row r="203" spans="1:13" ht="21">
      <c r="A203" s="35"/>
      <c r="C203" s="22" t="str">
        <f>IFERROR(VLOOKUP(B203,STMS!A:D,4,0),"")</f>
        <v/>
      </c>
      <c r="D203" s="23" t="str">
        <f>IF(IFERROR(VLOOKUP(B203,STMS!A:E,5,0),"")=0,"",IFERROR(VLOOKUP(B203,STMS!A:E,5,0),""))</f>
        <v/>
      </c>
      <c r="E203" s="23" t="str">
        <f>IFERROR(VLOOKUP(B203,STMS!A:AE,31,0),"")</f>
        <v/>
      </c>
      <c r="F203" s="24" t="str">
        <f>IFERROR(VLOOKUP(B203,STMS!A:U,21,0),"")</f>
        <v/>
      </c>
      <c r="G203" s="24" t="str">
        <f>IFERROR(VLOOKUP(B203,STMS!A:V,22,0),"")</f>
        <v/>
      </c>
      <c r="H203" s="36"/>
      <c r="I203" s="35"/>
      <c r="J203" s="35"/>
      <c r="K203" s="35"/>
      <c r="L203" s="35"/>
      <c r="M203" s="35"/>
    </row>
    <row r="204" spans="1:13" ht="21">
      <c r="A204" s="35"/>
      <c r="C204" s="22" t="str">
        <f>IFERROR(VLOOKUP(B204,STMS!A:D,4,0),"")</f>
        <v/>
      </c>
      <c r="D204" s="23" t="str">
        <f>IF(IFERROR(VLOOKUP(B204,STMS!A:E,5,0),"")=0,"",IFERROR(VLOOKUP(B204,STMS!A:E,5,0),""))</f>
        <v/>
      </c>
      <c r="E204" s="23" t="str">
        <f>IFERROR(VLOOKUP(B204,STMS!A:AE,31,0),"")</f>
        <v/>
      </c>
      <c r="F204" s="24" t="str">
        <f>IFERROR(VLOOKUP(B204,STMS!A:U,21,0),"")</f>
        <v/>
      </c>
      <c r="G204" s="24" t="str">
        <f>IFERROR(VLOOKUP(B204,STMS!A:V,22,0),"")</f>
        <v/>
      </c>
      <c r="H204" s="36"/>
      <c r="I204" s="35"/>
      <c r="J204" s="35"/>
      <c r="K204" s="35"/>
      <c r="L204" s="35"/>
      <c r="M204" s="35"/>
    </row>
    <row r="205" spans="1:13" ht="21">
      <c r="A205" s="35"/>
      <c r="C205" s="22" t="str">
        <f>IFERROR(VLOOKUP(B205,STMS!A:D,4,0),"")</f>
        <v/>
      </c>
      <c r="D205" s="23" t="str">
        <f>IF(IFERROR(VLOOKUP(B205,STMS!A:E,5,0),"")=0,"",IFERROR(VLOOKUP(B205,STMS!A:E,5,0),""))</f>
        <v/>
      </c>
      <c r="E205" s="23" t="str">
        <f>IFERROR(VLOOKUP(B205,STMS!A:AE,31,0),"")</f>
        <v/>
      </c>
      <c r="F205" s="24" t="str">
        <f>IFERROR(VLOOKUP(B205,STMS!A:U,21,0),"")</f>
        <v/>
      </c>
      <c r="G205" s="24" t="str">
        <f>IFERROR(VLOOKUP(B205,STMS!A:V,22,0),"")</f>
        <v/>
      </c>
      <c r="H205" s="36"/>
      <c r="I205" s="35"/>
      <c r="J205" s="35"/>
      <c r="K205" s="35"/>
      <c r="L205" s="35"/>
      <c r="M205" s="35"/>
    </row>
    <row r="206" spans="1:13" ht="21">
      <c r="A206" s="35"/>
      <c r="C206" s="22" t="str">
        <f>IFERROR(VLOOKUP(B206,STMS!A:D,4,0),"")</f>
        <v/>
      </c>
      <c r="D206" s="23" t="str">
        <f>IF(IFERROR(VLOOKUP(B206,STMS!A:E,5,0),"")=0,"",IFERROR(VLOOKUP(B206,STMS!A:E,5,0),""))</f>
        <v/>
      </c>
      <c r="E206" s="23" t="str">
        <f>IFERROR(VLOOKUP(B206,STMS!A:AE,31,0),"")</f>
        <v/>
      </c>
      <c r="F206" s="24" t="str">
        <f>IFERROR(VLOOKUP(B206,STMS!A:U,21,0),"")</f>
        <v/>
      </c>
      <c r="G206" s="24" t="str">
        <f>IFERROR(VLOOKUP(B206,STMS!A:V,22,0),"")</f>
        <v/>
      </c>
      <c r="H206" s="36"/>
      <c r="I206" s="35"/>
      <c r="J206" s="35"/>
      <c r="K206" s="35"/>
      <c r="L206" s="35"/>
      <c r="M206" s="35"/>
    </row>
    <row r="207" spans="1:13" ht="21">
      <c r="A207" s="35"/>
      <c r="C207" s="22" t="str">
        <f>IFERROR(VLOOKUP(B207,STMS!A:D,4,0),"")</f>
        <v/>
      </c>
      <c r="D207" s="23" t="str">
        <f>IF(IFERROR(VLOOKUP(B207,STMS!A:E,5,0),"")=0,"",IFERROR(VLOOKUP(B207,STMS!A:E,5,0),""))</f>
        <v/>
      </c>
      <c r="E207" s="23" t="str">
        <f>IFERROR(VLOOKUP(B207,STMS!A:AE,31,0),"")</f>
        <v/>
      </c>
      <c r="F207" s="24" t="str">
        <f>IFERROR(VLOOKUP(B207,STMS!A:U,21,0),"")</f>
        <v/>
      </c>
      <c r="G207" s="24" t="str">
        <f>IFERROR(VLOOKUP(B207,STMS!A:V,22,0),"")</f>
        <v/>
      </c>
      <c r="H207" s="36"/>
      <c r="I207" s="35"/>
      <c r="J207" s="35"/>
      <c r="K207" s="35"/>
      <c r="L207" s="35"/>
      <c r="M207" s="35"/>
    </row>
    <row r="208" spans="1:13" ht="21">
      <c r="A208" s="35"/>
      <c r="C208" s="22" t="str">
        <f>IFERROR(VLOOKUP(B208,STMS!A:D,4,0),"")</f>
        <v/>
      </c>
      <c r="D208" s="23" t="str">
        <f>IF(IFERROR(VLOOKUP(B208,STMS!A:E,5,0),"")=0,"",IFERROR(VLOOKUP(B208,STMS!A:E,5,0),""))</f>
        <v/>
      </c>
      <c r="E208" s="23" t="str">
        <f>IFERROR(VLOOKUP(B208,STMS!A:AE,31,0),"")</f>
        <v/>
      </c>
      <c r="F208" s="24" t="str">
        <f>IFERROR(VLOOKUP(B208,STMS!A:U,21,0),"")</f>
        <v/>
      </c>
      <c r="G208" s="24" t="str">
        <f>IFERROR(VLOOKUP(B208,STMS!A:V,22,0),"")</f>
        <v/>
      </c>
      <c r="H208" s="36"/>
      <c r="I208" s="35"/>
      <c r="J208" s="35"/>
      <c r="K208" s="35"/>
      <c r="L208" s="35"/>
      <c r="M208" s="35"/>
    </row>
    <row r="209" spans="1:13" ht="21">
      <c r="A209" s="35"/>
      <c r="C209" s="22" t="str">
        <f>IFERROR(VLOOKUP(B209,STMS!A:D,4,0),"")</f>
        <v/>
      </c>
      <c r="D209" s="23" t="str">
        <f>IF(IFERROR(VLOOKUP(B209,STMS!A:E,5,0),"")=0,"",IFERROR(VLOOKUP(B209,STMS!A:E,5,0),""))</f>
        <v/>
      </c>
      <c r="E209" s="23" t="str">
        <f>IFERROR(VLOOKUP(B209,STMS!A:AE,31,0),"")</f>
        <v/>
      </c>
      <c r="F209" s="24" t="str">
        <f>IFERROR(VLOOKUP(B209,STMS!A:U,21,0),"")</f>
        <v/>
      </c>
      <c r="G209" s="24" t="str">
        <f>IFERROR(VLOOKUP(B209,STMS!A:V,22,0),"")</f>
        <v/>
      </c>
      <c r="H209" s="36"/>
      <c r="I209" s="35"/>
      <c r="J209" s="35"/>
      <c r="K209" s="35"/>
      <c r="L209" s="35"/>
      <c r="M209" s="35"/>
    </row>
    <row r="210" spans="1:13" ht="21">
      <c r="A210" s="35"/>
      <c r="C210" s="22" t="str">
        <f>IFERROR(VLOOKUP(B210,STMS!A:D,4,0),"")</f>
        <v/>
      </c>
      <c r="D210" s="23" t="str">
        <f>IF(IFERROR(VLOOKUP(B210,STMS!A:E,5,0),"")=0,"",IFERROR(VLOOKUP(B210,STMS!A:E,5,0),""))</f>
        <v/>
      </c>
      <c r="E210" s="23" t="str">
        <f>IFERROR(VLOOKUP(B210,STMS!A:AE,31,0),"")</f>
        <v/>
      </c>
      <c r="F210" s="24" t="str">
        <f>IFERROR(VLOOKUP(B210,STMS!A:U,21,0),"")</f>
        <v/>
      </c>
      <c r="G210" s="24" t="str">
        <f>IFERROR(VLOOKUP(B210,STMS!A:V,22,0),"")</f>
        <v/>
      </c>
      <c r="H210" s="36"/>
      <c r="I210" s="35"/>
      <c r="J210" s="35"/>
      <c r="K210" s="35"/>
      <c r="L210" s="35"/>
      <c r="M210" s="35"/>
    </row>
    <row r="211" spans="1:13" ht="21">
      <c r="A211" s="35"/>
      <c r="C211" s="22" t="str">
        <f>IFERROR(VLOOKUP(B211,STMS!A:D,4,0),"")</f>
        <v/>
      </c>
      <c r="D211" s="23" t="str">
        <f>IF(IFERROR(VLOOKUP(B211,STMS!A:E,5,0),"")=0,"",IFERROR(VLOOKUP(B211,STMS!A:E,5,0),""))</f>
        <v/>
      </c>
      <c r="E211" s="23" t="str">
        <f>IFERROR(VLOOKUP(B211,STMS!A:AE,31,0),"")</f>
        <v/>
      </c>
      <c r="F211" s="24" t="str">
        <f>IFERROR(VLOOKUP(B211,STMS!A:U,21,0),"")</f>
        <v/>
      </c>
      <c r="G211" s="24" t="str">
        <f>IFERROR(VLOOKUP(B211,STMS!A:V,22,0),"")</f>
        <v/>
      </c>
      <c r="H211" s="36"/>
      <c r="I211" s="35"/>
      <c r="J211" s="35"/>
      <c r="K211" s="35"/>
      <c r="L211" s="35"/>
      <c r="M211" s="35"/>
    </row>
    <row r="212" spans="1:13" ht="21">
      <c r="A212" s="35"/>
      <c r="C212" s="22" t="str">
        <f>IFERROR(VLOOKUP(B212,STMS!A:D,4,0),"")</f>
        <v/>
      </c>
      <c r="D212" s="23" t="str">
        <f>IF(IFERROR(VLOOKUP(B212,STMS!A:E,5,0),"")=0,"",IFERROR(VLOOKUP(B212,STMS!A:E,5,0),""))</f>
        <v/>
      </c>
      <c r="E212" s="23" t="str">
        <f>IFERROR(VLOOKUP(B212,STMS!A:AE,31,0),"")</f>
        <v/>
      </c>
      <c r="F212" s="24" t="str">
        <f>IFERROR(VLOOKUP(B212,STMS!A:U,21,0),"")</f>
        <v/>
      </c>
      <c r="G212" s="24" t="str">
        <f>IFERROR(VLOOKUP(B212,STMS!A:V,22,0),"")</f>
        <v/>
      </c>
      <c r="H212" s="36"/>
      <c r="I212" s="35"/>
      <c r="J212" s="35"/>
      <c r="K212" s="35"/>
      <c r="L212" s="35"/>
      <c r="M212" s="35"/>
    </row>
    <row r="213" spans="1:13" ht="21">
      <c r="A213" s="35"/>
      <c r="C213" s="22" t="str">
        <f>IFERROR(VLOOKUP(B213,STMS!A:D,4,0),"")</f>
        <v/>
      </c>
      <c r="D213" s="23" t="str">
        <f>IF(IFERROR(VLOOKUP(B213,STMS!A:E,5,0),"")=0,"",IFERROR(VLOOKUP(B213,STMS!A:E,5,0),""))</f>
        <v/>
      </c>
      <c r="E213" s="23" t="str">
        <f>IFERROR(VLOOKUP(B213,STMS!A:AE,31,0),"")</f>
        <v/>
      </c>
      <c r="F213" s="24" t="str">
        <f>IFERROR(VLOOKUP(B213,STMS!A:U,21,0),"")</f>
        <v/>
      </c>
      <c r="G213" s="24" t="str">
        <f>IFERROR(VLOOKUP(B213,STMS!A:V,22,0),"")</f>
        <v/>
      </c>
      <c r="H213" s="36"/>
      <c r="I213" s="35"/>
      <c r="J213" s="35"/>
      <c r="K213" s="35"/>
      <c r="L213" s="35"/>
      <c r="M213" s="35"/>
    </row>
    <row r="214" spans="1:13" ht="21">
      <c r="A214" s="35"/>
      <c r="C214" s="22" t="str">
        <f>IFERROR(VLOOKUP(B214,STMS!A:D,4,0),"")</f>
        <v/>
      </c>
      <c r="D214" s="23" t="str">
        <f>IF(IFERROR(VLOOKUP(B214,STMS!A:E,5,0),"")=0,"",IFERROR(VLOOKUP(B214,STMS!A:E,5,0),""))</f>
        <v/>
      </c>
      <c r="E214" s="23" t="str">
        <f>IFERROR(VLOOKUP(B214,STMS!A:AE,31,0),"")</f>
        <v/>
      </c>
      <c r="F214" s="24" t="str">
        <f>IFERROR(VLOOKUP(B214,STMS!A:U,21,0),"")</f>
        <v/>
      </c>
      <c r="G214" s="24" t="str">
        <f>IFERROR(VLOOKUP(B214,STMS!A:V,22,0),"")</f>
        <v/>
      </c>
      <c r="H214" s="36"/>
      <c r="I214" s="35"/>
      <c r="J214" s="35"/>
      <c r="K214" s="35"/>
      <c r="L214" s="35"/>
      <c r="M214" s="35"/>
    </row>
    <row r="215" spans="1:13" ht="21">
      <c r="A215" s="35"/>
      <c r="C215" s="22" t="str">
        <f>IFERROR(VLOOKUP(B215,STMS!A:D,4,0),"")</f>
        <v/>
      </c>
      <c r="D215" s="23" t="str">
        <f>IF(IFERROR(VLOOKUP(B215,STMS!A:E,5,0),"")=0,"",IFERROR(VLOOKUP(B215,STMS!A:E,5,0),""))</f>
        <v/>
      </c>
      <c r="E215" s="23" t="str">
        <f>IFERROR(VLOOKUP(B215,STMS!A:AE,31,0),"")</f>
        <v/>
      </c>
      <c r="F215" s="24" t="str">
        <f>IFERROR(VLOOKUP(B215,STMS!A:U,21,0),"")</f>
        <v/>
      </c>
      <c r="G215" s="24" t="str">
        <f>IFERROR(VLOOKUP(B215,STMS!A:V,22,0),"")</f>
        <v/>
      </c>
      <c r="H215" s="36"/>
      <c r="I215" s="35"/>
      <c r="J215" s="35"/>
      <c r="K215" s="35"/>
      <c r="L215" s="35"/>
      <c r="M215" s="35"/>
    </row>
    <row r="216" spans="1:13" ht="21">
      <c r="A216" s="35"/>
      <c r="C216" s="22" t="str">
        <f>IFERROR(VLOOKUP(B216,STMS!A:D,4,0),"")</f>
        <v/>
      </c>
      <c r="D216" s="23" t="str">
        <f>IF(IFERROR(VLOOKUP(B216,STMS!A:E,5,0),"")=0,"",IFERROR(VLOOKUP(B216,STMS!A:E,5,0),""))</f>
        <v/>
      </c>
      <c r="E216" s="23" t="str">
        <f>IFERROR(VLOOKUP(B216,STMS!A:AE,31,0),"")</f>
        <v/>
      </c>
      <c r="F216" s="24" t="str">
        <f>IFERROR(VLOOKUP(B216,STMS!A:U,21,0),"")</f>
        <v/>
      </c>
      <c r="G216" s="24" t="str">
        <f>IFERROR(VLOOKUP(B216,STMS!A:V,22,0),"")</f>
        <v/>
      </c>
      <c r="H216" s="36"/>
      <c r="I216" s="35"/>
      <c r="J216" s="35"/>
      <c r="K216" s="35"/>
      <c r="L216" s="35"/>
      <c r="M216" s="35"/>
    </row>
    <row r="217" spans="1:13" ht="21">
      <c r="A217" s="35"/>
      <c r="C217" s="22" t="str">
        <f>IFERROR(VLOOKUP(B217,STMS!A:D,4,0),"")</f>
        <v/>
      </c>
      <c r="D217" s="23" t="str">
        <f>IF(IFERROR(VLOOKUP(B217,STMS!A:E,5,0),"")=0,"",IFERROR(VLOOKUP(B217,STMS!A:E,5,0),""))</f>
        <v/>
      </c>
      <c r="E217" s="23" t="str">
        <f>IFERROR(VLOOKUP(B217,STMS!A:AE,31,0),"")</f>
        <v/>
      </c>
      <c r="F217" s="24" t="str">
        <f>IFERROR(VLOOKUP(B217,STMS!A:U,21,0),"")</f>
        <v/>
      </c>
      <c r="G217" s="24" t="str">
        <f>IFERROR(VLOOKUP(B217,STMS!A:V,22,0),"")</f>
        <v/>
      </c>
      <c r="H217" s="36"/>
      <c r="I217" s="35"/>
      <c r="J217" s="35"/>
      <c r="K217" s="35"/>
      <c r="L217" s="35"/>
      <c r="M217" s="35"/>
    </row>
    <row r="218" spans="1:13" ht="21">
      <c r="A218" s="35"/>
      <c r="C218" s="22" t="str">
        <f>IFERROR(VLOOKUP(B218,STMS!A:D,4,0),"")</f>
        <v/>
      </c>
      <c r="D218" s="23" t="str">
        <f>IF(IFERROR(VLOOKUP(B218,STMS!A:E,5,0),"")=0,"",IFERROR(VLOOKUP(B218,STMS!A:E,5,0),""))</f>
        <v/>
      </c>
      <c r="E218" s="23" t="str">
        <f>IFERROR(VLOOKUP(B218,STMS!A:AE,31,0),"")</f>
        <v/>
      </c>
      <c r="F218" s="24" t="str">
        <f>IFERROR(VLOOKUP(B218,STMS!A:U,21,0),"")</f>
        <v/>
      </c>
      <c r="G218" s="24" t="str">
        <f>IFERROR(VLOOKUP(B218,STMS!A:V,22,0),"")</f>
        <v/>
      </c>
      <c r="H218" s="36"/>
      <c r="I218" s="35"/>
      <c r="J218" s="35"/>
      <c r="K218" s="35"/>
      <c r="L218" s="35"/>
      <c r="M218" s="35"/>
    </row>
    <row r="219" spans="1:13" ht="21">
      <c r="A219" s="35"/>
      <c r="C219" s="22" t="str">
        <f>IFERROR(VLOOKUP(B219,STMS!A:D,4,0),"")</f>
        <v/>
      </c>
      <c r="D219" s="23" t="str">
        <f>IF(IFERROR(VLOOKUP(B219,STMS!A:E,5,0),"")=0,"",IFERROR(VLOOKUP(B219,STMS!A:E,5,0),""))</f>
        <v/>
      </c>
      <c r="E219" s="23" t="str">
        <f>IFERROR(VLOOKUP(B219,STMS!A:AE,31,0),"")</f>
        <v/>
      </c>
      <c r="F219" s="24" t="str">
        <f>IFERROR(VLOOKUP(B219,STMS!A:U,21,0),"")</f>
        <v/>
      </c>
      <c r="G219" s="24" t="str">
        <f>IFERROR(VLOOKUP(B219,STMS!A:V,22,0),"")</f>
        <v/>
      </c>
      <c r="H219" s="36"/>
      <c r="I219" s="35"/>
      <c r="J219" s="35"/>
      <c r="K219" s="35"/>
      <c r="L219" s="35"/>
      <c r="M219" s="35"/>
    </row>
    <row r="220" spans="1:13" ht="21">
      <c r="A220" s="35"/>
      <c r="C220" s="22" t="str">
        <f>IFERROR(VLOOKUP(B220,STMS!A:D,4,0),"")</f>
        <v/>
      </c>
      <c r="D220" s="23" t="str">
        <f>IF(IFERROR(VLOOKUP(B220,STMS!A:E,5,0),"")=0,"",IFERROR(VLOOKUP(B220,STMS!A:E,5,0),""))</f>
        <v/>
      </c>
      <c r="E220" s="23" t="str">
        <f>IFERROR(VLOOKUP(B220,STMS!A:AE,31,0),"")</f>
        <v/>
      </c>
      <c r="F220" s="24" t="str">
        <f>IFERROR(VLOOKUP(B220,STMS!A:U,21,0),"")</f>
        <v/>
      </c>
      <c r="G220" s="24" t="str">
        <f>IFERROR(VLOOKUP(B220,STMS!A:V,22,0),"")</f>
        <v/>
      </c>
      <c r="H220" s="36"/>
      <c r="I220" s="35"/>
      <c r="J220" s="35"/>
      <c r="K220" s="35"/>
      <c r="L220" s="35"/>
      <c r="M220" s="35"/>
    </row>
    <row r="221" spans="1:13" ht="21">
      <c r="A221" s="35"/>
      <c r="C221" s="22" t="str">
        <f>IFERROR(VLOOKUP(B221,STMS!A:D,4,0),"")</f>
        <v/>
      </c>
      <c r="D221" s="23" t="str">
        <f>IF(IFERROR(VLOOKUP(B221,STMS!A:E,5,0),"")=0,"",IFERROR(VLOOKUP(B221,STMS!A:E,5,0),""))</f>
        <v/>
      </c>
      <c r="E221" s="23" t="str">
        <f>IFERROR(VLOOKUP(B221,STMS!A:AE,31,0),"")</f>
        <v/>
      </c>
      <c r="F221" s="24" t="str">
        <f>IFERROR(VLOOKUP(B221,STMS!A:U,21,0),"")</f>
        <v/>
      </c>
      <c r="G221" s="24" t="str">
        <f>IFERROR(VLOOKUP(B221,STMS!A:V,22,0),"")</f>
        <v/>
      </c>
      <c r="H221" s="36"/>
      <c r="I221" s="35"/>
      <c r="J221" s="35"/>
      <c r="K221" s="35"/>
      <c r="L221" s="35"/>
      <c r="M221" s="35"/>
    </row>
    <row r="222" spans="1:13" ht="21">
      <c r="A222" s="35"/>
      <c r="C222" s="22" t="str">
        <f>IFERROR(VLOOKUP(B222,STMS!A:D,4,0),"")</f>
        <v/>
      </c>
      <c r="D222" s="23" t="str">
        <f>IF(IFERROR(VLOOKUP(B222,STMS!A:E,5,0),"")=0,"",IFERROR(VLOOKUP(B222,STMS!A:E,5,0),""))</f>
        <v/>
      </c>
      <c r="E222" s="23" t="str">
        <f>IFERROR(VLOOKUP(B222,STMS!A:AE,31,0),"")</f>
        <v/>
      </c>
      <c r="F222" s="24" t="str">
        <f>IFERROR(VLOOKUP(B222,STMS!A:U,21,0),"")</f>
        <v/>
      </c>
      <c r="G222" s="24" t="str">
        <f>IFERROR(VLOOKUP(B222,STMS!A:V,22,0),"")</f>
        <v/>
      </c>
      <c r="H222" s="36"/>
      <c r="I222" s="35"/>
      <c r="J222" s="35"/>
      <c r="K222" s="35"/>
      <c r="L222" s="35"/>
      <c r="M222" s="35"/>
    </row>
    <row r="223" spans="1:13" ht="21">
      <c r="A223" s="35"/>
      <c r="C223" s="22" t="str">
        <f>IFERROR(VLOOKUP(B223,STMS!A:D,4,0),"")</f>
        <v/>
      </c>
      <c r="D223" s="23" t="str">
        <f>IF(IFERROR(VLOOKUP(B223,STMS!A:E,5,0),"")=0,"",IFERROR(VLOOKUP(B223,STMS!A:E,5,0),""))</f>
        <v/>
      </c>
      <c r="E223" s="23" t="str">
        <f>IFERROR(VLOOKUP(B223,STMS!A:AE,31,0),"")</f>
        <v/>
      </c>
      <c r="F223" s="24" t="str">
        <f>IFERROR(VLOOKUP(B223,STMS!A:U,21,0),"")</f>
        <v/>
      </c>
      <c r="G223" s="24" t="str">
        <f>IFERROR(VLOOKUP(B223,STMS!A:V,22,0),"")</f>
        <v/>
      </c>
      <c r="H223" s="36"/>
      <c r="I223" s="35"/>
      <c r="J223" s="35"/>
      <c r="K223" s="35"/>
      <c r="L223" s="35"/>
      <c r="M223" s="35"/>
    </row>
    <row r="224" spans="1:13" ht="21">
      <c r="A224" s="35"/>
      <c r="C224" s="22" t="str">
        <f>IFERROR(VLOOKUP(B224,STMS!A:D,4,0),"")</f>
        <v/>
      </c>
      <c r="D224" s="23" t="str">
        <f>IF(IFERROR(VLOOKUP(B224,STMS!A:E,5,0),"")=0,"",IFERROR(VLOOKUP(B224,STMS!A:E,5,0),""))</f>
        <v/>
      </c>
      <c r="E224" s="23" t="str">
        <f>IFERROR(VLOOKUP(B224,STMS!A:AE,31,0),"")</f>
        <v/>
      </c>
      <c r="F224" s="24" t="str">
        <f>IFERROR(VLOOKUP(B224,STMS!A:U,21,0),"")</f>
        <v/>
      </c>
      <c r="G224" s="24" t="str">
        <f>IFERROR(VLOOKUP(B224,STMS!A:V,22,0),"")</f>
        <v/>
      </c>
      <c r="H224" s="36"/>
      <c r="I224" s="35"/>
      <c r="J224" s="35"/>
      <c r="K224" s="35"/>
      <c r="L224" s="35"/>
      <c r="M224" s="35"/>
    </row>
    <row r="225" spans="1:13" ht="21">
      <c r="A225" s="35"/>
      <c r="C225" s="22" t="str">
        <f>IFERROR(VLOOKUP(B225,STMS!A:D,4,0),"")</f>
        <v/>
      </c>
      <c r="D225" s="23" t="str">
        <f>IF(IFERROR(VLOOKUP(B225,STMS!A:E,5,0),"")=0,"",IFERROR(VLOOKUP(B225,STMS!A:E,5,0),""))</f>
        <v/>
      </c>
      <c r="E225" s="23" t="str">
        <f>IFERROR(VLOOKUP(B225,STMS!A:AE,31,0),"")</f>
        <v/>
      </c>
      <c r="F225" s="24" t="str">
        <f>IFERROR(VLOOKUP(B225,STMS!A:U,21,0),"")</f>
        <v/>
      </c>
      <c r="G225" s="24" t="str">
        <f>IFERROR(VLOOKUP(B225,STMS!A:V,22,0),"")</f>
        <v/>
      </c>
      <c r="H225" s="36"/>
      <c r="I225" s="35"/>
      <c r="J225" s="35"/>
      <c r="K225" s="35"/>
      <c r="L225" s="35"/>
      <c r="M225" s="35"/>
    </row>
    <row r="226" spans="1:13" ht="21">
      <c r="A226" s="35"/>
      <c r="C226" s="22" t="str">
        <f>IFERROR(VLOOKUP(B226,STMS!A:D,4,0),"")</f>
        <v/>
      </c>
      <c r="D226" s="23" t="str">
        <f>IF(IFERROR(VLOOKUP(B226,STMS!A:E,5,0),"")=0,"",IFERROR(VLOOKUP(B226,STMS!A:E,5,0),""))</f>
        <v/>
      </c>
      <c r="E226" s="23" t="str">
        <f>IFERROR(VLOOKUP(B226,STMS!A:AE,31,0),"")</f>
        <v/>
      </c>
      <c r="F226" s="24" t="str">
        <f>IFERROR(VLOOKUP(B226,STMS!A:U,21,0),"")</f>
        <v/>
      </c>
      <c r="G226" s="24" t="str">
        <f>IFERROR(VLOOKUP(B226,STMS!A:V,22,0),"")</f>
        <v/>
      </c>
      <c r="H226" s="36"/>
      <c r="I226" s="35"/>
      <c r="J226" s="35"/>
      <c r="K226" s="35"/>
      <c r="L226" s="35"/>
      <c r="M226" s="35"/>
    </row>
    <row r="227" spans="1:13" ht="21">
      <c r="A227" s="35"/>
      <c r="C227" s="22" t="str">
        <f>IFERROR(VLOOKUP(B227,STMS!A:D,4,0),"")</f>
        <v/>
      </c>
      <c r="D227" s="23" t="str">
        <f>IF(IFERROR(VLOOKUP(B227,STMS!A:E,5,0),"")=0,"",IFERROR(VLOOKUP(B227,STMS!A:E,5,0),""))</f>
        <v/>
      </c>
      <c r="E227" s="23" t="str">
        <f>IFERROR(VLOOKUP(B227,STMS!A:AE,31,0),"")</f>
        <v/>
      </c>
      <c r="F227" s="24" t="str">
        <f>IFERROR(VLOOKUP(B227,STMS!A:U,21,0),"")</f>
        <v/>
      </c>
      <c r="G227" s="24" t="str">
        <f>IFERROR(VLOOKUP(B227,STMS!A:V,22,0),"")</f>
        <v/>
      </c>
      <c r="H227" s="36"/>
      <c r="I227" s="35"/>
      <c r="J227" s="35"/>
      <c r="K227" s="35"/>
      <c r="L227" s="35"/>
      <c r="M227" s="35"/>
    </row>
    <row r="228" spans="1:13" ht="21">
      <c r="A228" s="35"/>
      <c r="C228" s="22" t="str">
        <f>IFERROR(VLOOKUP(B228,STMS!A:D,4,0),"")</f>
        <v/>
      </c>
      <c r="D228" s="23" t="str">
        <f>IF(IFERROR(VLOOKUP(B228,STMS!A:E,5,0),"")=0,"",IFERROR(VLOOKUP(B228,STMS!A:E,5,0),""))</f>
        <v/>
      </c>
      <c r="E228" s="23" t="str">
        <f>IFERROR(VLOOKUP(B228,STMS!A:AE,31,0),"")</f>
        <v/>
      </c>
      <c r="F228" s="24" t="str">
        <f>IFERROR(VLOOKUP(B228,STMS!A:U,21,0),"")</f>
        <v/>
      </c>
      <c r="G228" s="24" t="str">
        <f>IFERROR(VLOOKUP(B228,STMS!A:V,22,0),"")</f>
        <v/>
      </c>
      <c r="H228" s="36"/>
      <c r="I228" s="35"/>
      <c r="J228" s="35"/>
      <c r="K228" s="35"/>
      <c r="L228" s="35"/>
      <c r="M228" s="35"/>
    </row>
    <row r="229" spans="1:13" ht="21">
      <c r="A229" s="35"/>
      <c r="C229" s="22" t="str">
        <f>IFERROR(VLOOKUP(B229,STMS!A:D,4,0),"")</f>
        <v/>
      </c>
      <c r="D229" s="23" t="str">
        <f>IF(IFERROR(VLOOKUP(B229,STMS!A:E,5,0),"")=0,"",IFERROR(VLOOKUP(B229,STMS!A:E,5,0),""))</f>
        <v/>
      </c>
      <c r="E229" s="23" t="str">
        <f>IFERROR(VLOOKUP(B229,STMS!A:AE,31,0),"")</f>
        <v/>
      </c>
      <c r="F229" s="24" t="str">
        <f>IFERROR(VLOOKUP(B229,STMS!A:U,21,0),"")</f>
        <v/>
      </c>
      <c r="G229" s="24" t="str">
        <f>IFERROR(VLOOKUP(B229,STMS!A:V,22,0),"")</f>
        <v/>
      </c>
      <c r="H229" s="36"/>
      <c r="I229" s="35"/>
      <c r="J229" s="35"/>
      <c r="K229" s="35"/>
      <c r="L229" s="35"/>
      <c r="M229" s="35"/>
    </row>
    <row r="230" spans="1:13" ht="21">
      <c r="A230" s="35"/>
      <c r="C230" s="22" t="str">
        <f>IFERROR(VLOOKUP(B230,STMS!A:D,4,0),"")</f>
        <v/>
      </c>
      <c r="D230" s="23" t="str">
        <f>IF(IFERROR(VLOOKUP(B230,STMS!A:E,5,0),"")=0,"",IFERROR(VLOOKUP(B230,STMS!A:E,5,0),""))</f>
        <v/>
      </c>
      <c r="E230" s="23" t="str">
        <f>IFERROR(VLOOKUP(B230,STMS!A:AE,31,0),"")</f>
        <v/>
      </c>
      <c r="F230" s="24" t="str">
        <f>IFERROR(VLOOKUP(B230,STMS!A:U,21,0),"")</f>
        <v/>
      </c>
      <c r="G230" s="24" t="str">
        <f>IFERROR(VLOOKUP(B230,STMS!A:V,22,0),"")</f>
        <v/>
      </c>
      <c r="H230" s="36"/>
      <c r="I230" s="35"/>
      <c r="J230" s="35"/>
      <c r="K230" s="35"/>
      <c r="L230" s="35"/>
      <c r="M230" s="35"/>
    </row>
    <row r="231" spans="1:13" ht="21">
      <c r="A231" s="35"/>
      <c r="C231" s="22" t="str">
        <f>IFERROR(VLOOKUP(B231,STMS!A:D,4,0),"")</f>
        <v/>
      </c>
      <c r="D231" s="23" t="str">
        <f>IF(IFERROR(VLOOKUP(B231,STMS!A:E,5,0),"")=0,"",IFERROR(VLOOKUP(B231,STMS!A:E,5,0),""))</f>
        <v/>
      </c>
      <c r="E231" s="23" t="str">
        <f>IFERROR(VLOOKUP(B231,STMS!A:AE,31,0),"")</f>
        <v/>
      </c>
      <c r="F231" s="24" t="str">
        <f>IFERROR(VLOOKUP(B231,STMS!A:U,21,0),"")</f>
        <v/>
      </c>
      <c r="G231" s="24" t="str">
        <f>IFERROR(VLOOKUP(B231,STMS!A:V,22,0),"")</f>
        <v/>
      </c>
      <c r="H231" s="36"/>
      <c r="I231" s="35"/>
      <c r="J231" s="35"/>
      <c r="K231" s="35"/>
      <c r="L231" s="35"/>
      <c r="M231" s="35"/>
    </row>
    <row r="232" spans="1:13" ht="21">
      <c r="A232" s="35"/>
      <c r="C232" s="22" t="str">
        <f>IFERROR(VLOOKUP(B232,STMS!A:D,4,0),"")</f>
        <v/>
      </c>
      <c r="D232" s="23" t="str">
        <f>IF(IFERROR(VLOOKUP(B232,STMS!A:E,5,0),"")=0,"",IFERROR(VLOOKUP(B232,STMS!A:E,5,0),""))</f>
        <v/>
      </c>
      <c r="E232" s="23" t="str">
        <f>IFERROR(VLOOKUP(B232,STMS!A:AE,31,0),"")</f>
        <v/>
      </c>
      <c r="F232" s="24" t="str">
        <f>IFERROR(VLOOKUP(B232,STMS!A:U,21,0),"")</f>
        <v/>
      </c>
      <c r="G232" s="24" t="str">
        <f>IFERROR(VLOOKUP(B232,STMS!A:V,22,0),"")</f>
        <v/>
      </c>
      <c r="H232" s="36"/>
      <c r="I232" s="35"/>
      <c r="J232" s="35"/>
      <c r="K232" s="35"/>
      <c r="L232" s="35"/>
      <c r="M232" s="35"/>
    </row>
    <row r="233" spans="1:13" ht="21">
      <c r="A233" s="35"/>
      <c r="C233" s="22" t="str">
        <f>IFERROR(VLOOKUP(B233,STMS!A:D,4,0),"")</f>
        <v/>
      </c>
      <c r="D233" s="23" t="str">
        <f>IF(IFERROR(VLOOKUP(B233,STMS!A:E,5,0),"")=0,"",IFERROR(VLOOKUP(B233,STMS!A:E,5,0),""))</f>
        <v/>
      </c>
      <c r="E233" s="23" t="str">
        <f>IFERROR(VLOOKUP(B233,STMS!A:AE,31,0),"")</f>
        <v/>
      </c>
      <c r="F233" s="24" t="str">
        <f>IFERROR(VLOOKUP(B233,STMS!A:U,21,0),"")</f>
        <v/>
      </c>
      <c r="G233" s="24" t="str">
        <f>IFERROR(VLOOKUP(B233,STMS!A:V,22,0),"")</f>
        <v/>
      </c>
      <c r="H233" s="36"/>
      <c r="I233" s="35"/>
      <c r="J233" s="35"/>
      <c r="K233" s="35"/>
      <c r="L233" s="35"/>
      <c r="M233" s="35"/>
    </row>
    <row r="234" spans="1:13" ht="21">
      <c r="A234" s="35"/>
      <c r="C234" s="22" t="str">
        <f>IFERROR(VLOOKUP(B234,STMS!A:D,4,0),"")</f>
        <v/>
      </c>
      <c r="D234" s="23" t="str">
        <f>IF(IFERROR(VLOOKUP(B234,STMS!A:E,5,0),"")=0,"",IFERROR(VLOOKUP(B234,STMS!A:E,5,0),""))</f>
        <v/>
      </c>
      <c r="E234" s="23" t="str">
        <f>IFERROR(VLOOKUP(B234,STMS!A:AE,31,0),"")</f>
        <v/>
      </c>
      <c r="F234" s="24" t="str">
        <f>IFERROR(VLOOKUP(B234,STMS!A:U,21,0),"")</f>
        <v/>
      </c>
      <c r="G234" s="24" t="str">
        <f>IFERROR(VLOOKUP(B234,STMS!A:V,22,0),"")</f>
        <v/>
      </c>
      <c r="H234" s="36"/>
      <c r="I234" s="35"/>
      <c r="J234" s="35"/>
      <c r="K234" s="35"/>
      <c r="L234" s="35"/>
      <c r="M234" s="35"/>
    </row>
    <row r="235" spans="1:13" ht="21">
      <c r="A235" s="35"/>
      <c r="C235" s="22" t="str">
        <f>IFERROR(VLOOKUP(B235,STMS!A:D,4,0),"")</f>
        <v/>
      </c>
      <c r="D235" s="23" t="str">
        <f>IF(IFERROR(VLOOKUP(B235,STMS!A:E,5,0),"")=0,"",IFERROR(VLOOKUP(B235,STMS!A:E,5,0),""))</f>
        <v/>
      </c>
      <c r="E235" s="23" t="str">
        <f>IFERROR(VLOOKUP(B235,STMS!A:AE,31,0),"")</f>
        <v/>
      </c>
      <c r="F235" s="24" t="str">
        <f>IFERROR(VLOOKUP(B235,STMS!A:U,21,0),"")</f>
        <v/>
      </c>
      <c r="G235" s="24" t="str">
        <f>IFERROR(VLOOKUP(B235,STMS!A:V,22,0),"")</f>
        <v/>
      </c>
      <c r="H235" s="36"/>
      <c r="I235" s="35"/>
      <c r="J235" s="35"/>
      <c r="K235" s="35"/>
      <c r="L235" s="35"/>
      <c r="M235" s="35"/>
    </row>
    <row r="236" spans="1:13" ht="21">
      <c r="A236" s="35"/>
      <c r="C236" s="22" t="str">
        <f>IFERROR(VLOOKUP(B236,STMS!A:D,4,0),"")</f>
        <v/>
      </c>
      <c r="D236" s="23" t="str">
        <f>IF(IFERROR(VLOOKUP(B236,STMS!A:E,5,0),"")=0,"",IFERROR(VLOOKUP(B236,STMS!A:E,5,0),""))</f>
        <v/>
      </c>
      <c r="E236" s="23" t="str">
        <f>IFERROR(VLOOKUP(B236,STMS!A:AE,31,0),"")</f>
        <v/>
      </c>
      <c r="F236" s="24" t="str">
        <f>IFERROR(VLOOKUP(B236,STMS!A:U,21,0),"")</f>
        <v/>
      </c>
      <c r="G236" s="24" t="str">
        <f>IFERROR(VLOOKUP(B236,STMS!A:V,22,0),"")</f>
        <v/>
      </c>
      <c r="H236" s="36"/>
      <c r="I236" s="35"/>
      <c r="J236" s="35"/>
      <c r="K236" s="35"/>
      <c r="L236" s="35"/>
      <c r="M236" s="35"/>
    </row>
    <row r="237" spans="1:13" ht="21">
      <c r="A237" s="35"/>
      <c r="C237" s="22" t="str">
        <f>IFERROR(VLOOKUP(B237,STMS!A:D,4,0),"")</f>
        <v/>
      </c>
      <c r="D237" s="23" t="str">
        <f>IF(IFERROR(VLOOKUP(B237,STMS!A:E,5,0),"")=0,"",IFERROR(VLOOKUP(B237,STMS!A:E,5,0),""))</f>
        <v/>
      </c>
      <c r="E237" s="23" t="str">
        <f>IFERROR(VLOOKUP(B237,STMS!A:AE,31,0),"")</f>
        <v/>
      </c>
      <c r="F237" s="24" t="str">
        <f>IFERROR(VLOOKUP(B237,STMS!A:U,21,0),"")</f>
        <v/>
      </c>
      <c r="G237" s="24" t="str">
        <f>IFERROR(VLOOKUP(B237,STMS!A:V,22,0),"")</f>
        <v/>
      </c>
      <c r="H237" s="36"/>
      <c r="I237" s="35"/>
      <c r="J237" s="35"/>
      <c r="K237" s="35"/>
      <c r="L237" s="35"/>
      <c r="M237" s="35"/>
    </row>
    <row r="238" spans="1:13" ht="21">
      <c r="A238" s="35"/>
      <c r="C238" s="22" t="str">
        <f>IFERROR(VLOOKUP(B238,STMS!A:D,4,0),"")</f>
        <v/>
      </c>
      <c r="D238" s="23" t="str">
        <f>IF(IFERROR(VLOOKUP(B238,STMS!A:E,5,0),"")=0,"",IFERROR(VLOOKUP(B238,STMS!A:E,5,0),""))</f>
        <v/>
      </c>
      <c r="E238" s="23" t="str">
        <f>IFERROR(VLOOKUP(B238,STMS!A:AE,31,0),"")</f>
        <v/>
      </c>
      <c r="F238" s="24" t="str">
        <f>IFERROR(VLOOKUP(B238,STMS!A:U,21,0),"")</f>
        <v/>
      </c>
      <c r="G238" s="24" t="str">
        <f>IFERROR(VLOOKUP(B238,STMS!A:V,22,0),"")</f>
        <v/>
      </c>
      <c r="H238" s="36"/>
      <c r="I238" s="35"/>
      <c r="J238" s="35"/>
      <c r="K238" s="35"/>
      <c r="L238" s="35"/>
      <c r="M238" s="35"/>
    </row>
    <row r="239" spans="1:13" ht="21">
      <c r="A239" s="35"/>
      <c r="C239" s="22" t="str">
        <f>IFERROR(VLOOKUP(B239,STMS!A:D,4,0),"")</f>
        <v/>
      </c>
      <c r="D239" s="23" t="str">
        <f>IF(IFERROR(VLOOKUP(B239,STMS!A:E,5,0),"")=0,"",IFERROR(VLOOKUP(B239,STMS!A:E,5,0),""))</f>
        <v/>
      </c>
      <c r="E239" s="23" t="str">
        <f>IFERROR(VLOOKUP(B239,STMS!A:AE,31,0),"")</f>
        <v/>
      </c>
      <c r="F239" s="24" t="str">
        <f>IFERROR(VLOOKUP(B239,STMS!A:U,21,0),"")</f>
        <v/>
      </c>
      <c r="G239" s="24" t="str">
        <f>IFERROR(VLOOKUP(B239,STMS!A:V,22,0),"")</f>
        <v/>
      </c>
      <c r="H239" s="36"/>
      <c r="I239" s="35"/>
      <c r="J239" s="35"/>
      <c r="K239" s="35"/>
      <c r="L239" s="35"/>
      <c r="M239" s="35"/>
    </row>
    <row r="240" spans="1:13" ht="21">
      <c r="A240" s="35"/>
      <c r="C240" s="22" t="str">
        <f>IFERROR(VLOOKUP(B240,STMS!A:D,4,0),"")</f>
        <v/>
      </c>
      <c r="D240" s="23" t="str">
        <f>IF(IFERROR(VLOOKUP(B240,STMS!A:E,5,0),"")=0,"",IFERROR(VLOOKUP(B240,STMS!A:E,5,0),""))</f>
        <v/>
      </c>
      <c r="E240" s="23" t="str">
        <f>IFERROR(VLOOKUP(B240,STMS!A:AE,31,0),"")</f>
        <v/>
      </c>
      <c r="F240" s="24" t="str">
        <f>IFERROR(VLOOKUP(B240,STMS!A:U,21,0),"")</f>
        <v/>
      </c>
      <c r="G240" s="24" t="str">
        <f>IFERROR(VLOOKUP(B240,STMS!A:V,22,0),"")</f>
        <v/>
      </c>
      <c r="H240" s="36"/>
      <c r="I240" s="35"/>
      <c r="J240" s="35"/>
      <c r="K240" s="35"/>
      <c r="L240" s="35"/>
      <c r="M240" s="35"/>
    </row>
    <row r="241" spans="1:13" ht="21">
      <c r="A241" s="35"/>
      <c r="C241" s="22" t="str">
        <f>IFERROR(VLOOKUP(B241,STMS!A:D,4,0),"")</f>
        <v/>
      </c>
      <c r="D241" s="23" t="str">
        <f>IF(IFERROR(VLOOKUP(B241,STMS!A:E,5,0),"")=0,"",IFERROR(VLOOKUP(B241,STMS!A:E,5,0),""))</f>
        <v/>
      </c>
      <c r="E241" s="23" t="str">
        <f>IFERROR(VLOOKUP(B241,STMS!A:AE,31,0),"")</f>
        <v/>
      </c>
      <c r="F241" s="24" t="str">
        <f>IFERROR(VLOOKUP(B241,STMS!A:U,21,0),"")</f>
        <v/>
      </c>
      <c r="G241" s="24" t="str">
        <f>IFERROR(VLOOKUP(B241,STMS!A:V,22,0),"")</f>
        <v/>
      </c>
      <c r="H241" s="36"/>
      <c r="I241" s="35"/>
      <c r="J241" s="35"/>
      <c r="K241" s="35"/>
      <c r="L241" s="35"/>
      <c r="M241" s="35"/>
    </row>
    <row r="242" spans="1:13" ht="21">
      <c r="A242" s="35"/>
      <c r="C242" s="22" t="str">
        <f>IFERROR(VLOOKUP(B242,STMS!A:D,4,0),"")</f>
        <v/>
      </c>
      <c r="D242" s="23" t="str">
        <f>IF(IFERROR(VLOOKUP(B242,STMS!A:E,5,0),"")=0,"",IFERROR(VLOOKUP(B242,STMS!A:E,5,0),""))</f>
        <v/>
      </c>
      <c r="E242" s="23" t="str">
        <f>IFERROR(VLOOKUP(B242,STMS!A:AE,31,0),"")</f>
        <v/>
      </c>
      <c r="F242" s="24" t="str">
        <f>IFERROR(VLOOKUP(B242,STMS!A:U,21,0),"")</f>
        <v/>
      </c>
      <c r="G242" s="24" t="str">
        <f>IFERROR(VLOOKUP(B242,STMS!A:V,22,0),"")</f>
        <v/>
      </c>
      <c r="H242" s="36"/>
      <c r="I242" s="35"/>
      <c r="J242" s="35"/>
      <c r="K242" s="35"/>
      <c r="L242" s="35"/>
      <c r="M242" s="35"/>
    </row>
    <row r="243" spans="1:13" ht="21">
      <c r="A243" s="35"/>
      <c r="C243" s="22" t="str">
        <f>IFERROR(VLOOKUP(B243,STMS!A:D,4,0),"")</f>
        <v/>
      </c>
      <c r="D243" s="23" t="str">
        <f>IF(IFERROR(VLOOKUP(B243,STMS!A:E,5,0),"")=0,"",IFERROR(VLOOKUP(B243,STMS!A:E,5,0),""))</f>
        <v/>
      </c>
      <c r="E243" s="23" t="str">
        <f>IFERROR(VLOOKUP(B243,STMS!A:AE,31,0),"")</f>
        <v/>
      </c>
      <c r="F243" s="24" t="str">
        <f>IFERROR(VLOOKUP(B243,STMS!A:U,21,0),"")</f>
        <v/>
      </c>
      <c r="G243" s="24" t="str">
        <f>IFERROR(VLOOKUP(B243,STMS!A:V,22,0),"")</f>
        <v/>
      </c>
      <c r="H243" s="36"/>
      <c r="I243" s="35"/>
      <c r="J243" s="35"/>
      <c r="K243" s="35"/>
      <c r="L243" s="35"/>
      <c r="M243" s="35"/>
    </row>
    <row r="244" spans="1:13" ht="21">
      <c r="A244" s="35"/>
      <c r="C244" s="22" t="str">
        <f>IFERROR(VLOOKUP(B244,STMS!A:D,4,0),"")</f>
        <v/>
      </c>
      <c r="D244" s="23" t="str">
        <f>IF(IFERROR(VLOOKUP(B244,STMS!A:E,5,0),"")=0,"",IFERROR(VLOOKUP(B244,STMS!A:E,5,0),""))</f>
        <v/>
      </c>
      <c r="E244" s="23" t="str">
        <f>IFERROR(VLOOKUP(B244,STMS!A:AE,31,0),"")</f>
        <v/>
      </c>
      <c r="F244" s="24" t="str">
        <f>IFERROR(VLOOKUP(B244,STMS!A:U,21,0),"")</f>
        <v/>
      </c>
      <c r="G244" s="24" t="str">
        <f>IFERROR(VLOOKUP(B244,STMS!A:V,22,0),"")</f>
        <v/>
      </c>
      <c r="H244" s="36"/>
      <c r="I244" s="35"/>
      <c r="J244" s="35"/>
      <c r="K244" s="35"/>
      <c r="L244" s="35"/>
      <c r="M244" s="35"/>
    </row>
    <row r="245" spans="1:13" ht="21">
      <c r="A245" s="35"/>
      <c r="C245" s="22" t="str">
        <f>IFERROR(VLOOKUP(B245,STMS!A:D,4,0),"")</f>
        <v/>
      </c>
      <c r="D245" s="23" t="str">
        <f>IF(IFERROR(VLOOKUP(B245,STMS!A:E,5,0),"")=0,"",IFERROR(VLOOKUP(B245,STMS!A:E,5,0),""))</f>
        <v/>
      </c>
      <c r="E245" s="23" t="str">
        <f>IFERROR(VLOOKUP(B245,STMS!A:AE,31,0),"")</f>
        <v/>
      </c>
      <c r="F245" s="24" t="str">
        <f>IFERROR(VLOOKUP(B245,STMS!A:U,21,0),"")</f>
        <v/>
      </c>
      <c r="G245" s="24" t="str">
        <f>IFERROR(VLOOKUP(B245,STMS!A:V,22,0),"")</f>
        <v/>
      </c>
      <c r="H245" s="36"/>
      <c r="I245" s="35"/>
      <c r="J245" s="35"/>
      <c r="K245" s="35"/>
      <c r="L245" s="35"/>
      <c r="M245" s="35"/>
    </row>
    <row r="246" spans="1:13" ht="21">
      <c r="A246" s="35"/>
      <c r="C246" s="22" t="str">
        <f>IFERROR(VLOOKUP(B246,STMS!A:D,4,0),"")</f>
        <v/>
      </c>
      <c r="D246" s="23" t="str">
        <f>IF(IFERROR(VLOOKUP(B246,STMS!A:E,5,0),"")=0,"",IFERROR(VLOOKUP(B246,STMS!A:E,5,0),""))</f>
        <v/>
      </c>
      <c r="E246" s="23" t="str">
        <f>IFERROR(VLOOKUP(B246,STMS!A:AE,31,0),"")</f>
        <v/>
      </c>
      <c r="F246" s="24" t="str">
        <f>IFERROR(VLOOKUP(B246,STMS!A:U,21,0),"")</f>
        <v/>
      </c>
      <c r="G246" s="24" t="str">
        <f>IFERROR(VLOOKUP(B246,STMS!A:V,22,0),"")</f>
        <v/>
      </c>
      <c r="H246" s="36"/>
      <c r="I246" s="35"/>
      <c r="J246" s="35"/>
      <c r="K246" s="35"/>
      <c r="L246" s="35"/>
      <c r="M246" s="35"/>
    </row>
    <row r="247" spans="1:13" ht="21">
      <c r="A247" s="35"/>
      <c r="C247" s="22" t="str">
        <f>IFERROR(VLOOKUP(B247,STMS!A:D,4,0),"")</f>
        <v/>
      </c>
      <c r="D247" s="23" t="str">
        <f>IF(IFERROR(VLOOKUP(B247,STMS!A:E,5,0),"")=0,"",IFERROR(VLOOKUP(B247,STMS!A:E,5,0),""))</f>
        <v/>
      </c>
      <c r="E247" s="23" t="str">
        <f>IFERROR(VLOOKUP(B247,STMS!A:AE,31,0),"")</f>
        <v/>
      </c>
      <c r="F247" s="24" t="str">
        <f>IFERROR(VLOOKUP(B247,STMS!A:U,21,0),"")</f>
        <v/>
      </c>
      <c r="G247" s="24" t="str">
        <f>IFERROR(VLOOKUP(B247,STMS!A:V,22,0),"")</f>
        <v/>
      </c>
      <c r="H247" s="36"/>
      <c r="I247" s="35"/>
      <c r="J247" s="35"/>
      <c r="K247" s="35"/>
      <c r="L247" s="35"/>
      <c r="M247" s="35"/>
    </row>
    <row r="248" spans="1:13" ht="21">
      <c r="A248" s="35"/>
      <c r="C248" s="22" t="str">
        <f>IFERROR(VLOOKUP(B248,STMS!A:D,4,0),"")</f>
        <v/>
      </c>
      <c r="D248" s="23" t="str">
        <f>IF(IFERROR(VLOOKUP(B248,STMS!A:E,5,0),"")=0,"",IFERROR(VLOOKUP(B248,STMS!A:E,5,0),""))</f>
        <v/>
      </c>
      <c r="E248" s="23" t="str">
        <f>IFERROR(VLOOKUP(B248,STMS!A:AE,31,0),"")</f>
        <v/>
      </c>
      <c r="F248" s="24" t="str">
        <f>IFERROR(VLOOKUP(B248,STMS!A:U,21,0),"")</f>
        <v/>
      </c>
      <c r="G248" s="24" t="str">
        <f>IFERROR(VLOOKUP(B248,STMS!A:V,22,0),"")</f>
        <v/>
      </c>
      <c r="H248" s="36"/>
      <c r="I248" s="35"/>
      <c r="J248" s="35"/>
      <c r="K248" s="35"/>
      <c r="L248" s="35"/>
      <c r="M248" s="35"/>
    </row>
    <row r="249" spans="1:13" ht="21">
      <c r="A249" s="35"/>
      <c r="C249" s="22" t="str">
        <f>IFERROR(VLOOKUP(B249,STMS!A:D,4,0),"")</f>
        <v/>
      </c>
      <c r="D249" s="23" t="str">
        <f>IF(IFERROR(VLOOKUP(B249,STMS!A:E,5,0),"")=0,"",IFERROR(VLOOKUP(B249,STMS!A:E,5,0),""))</f>
        <v/>
      </c>
      <c r="E249" s="23" t="str">
        <f>IFERROR(VLOOKUP(B249,STMS!A:AE,31,0),"")</f>
        <v/>
      </c>
      <c r="F249" s="24" t="str">
        <f>IFERROR(VLOOKUP(B249,STMS!A:U,21,0),"")</f>
        <v/>
      </c>
      <c r="G249" s="24" t="str">
        <f>IFERROR(VLOOKUP(B249,STMS!A:V,22,0),"")</f>
        <v/>
      </c>
      <c r="H249" s="36"/>
      <c r="I249" s="35"/>
      <c r="J249" s="35"/>
      <c r="K249" s="35"/>
      <c r="L249" s="35"/>
      <c r="M249" s="35"/>
    </row>
    <row r="250" spans="1:13" ht="21">
      <c r="A250" s="35"/>
      <c r="C250" s="22" t="str">
        <f>IFERROR(VLOOKUP(B250,STMS!A:D,4,0),"")</f>
        <v/>
      </c>
      <c r="D250" s="23" t="str">
        <f>IF(IFERROR(VLOOKUP(B250,STMS!A:E,5,0),"")=0,"",IFERROR(VLOOKUP(B250,STMS!A:E,5,0),""))</f>
        <v/>
      </c>
      <c r="E250" s="23" t="str">
        <f>IFERROR(VLOOKUP(B250,STMS!A:AE,31,0),"")</f>
        <v/>
      </c>
      <c r="F250" s="24" t="str">
        <f>IFERROR(VLOOKUP(B250,STMS!A:U,21,0),"")</f>
        <v/>
      </c>
      <c r="G250" s="24" t="str">
        <f>IFERROR(VLOOKUP(B250,STMS!A:V,22,0),"")</f>
        <v/>
      </c>
      <c r="H250" s="36"/>
      <c r="I250" s="35"/>
      <c r="J250" s="35"/>
      <c r="K250" s="35"/>
      <c r="L250" s="35"/>
      <c r="M250" s="35"/>
    </row>
    <row r="251" spans="1:13" ht="21">
      <c r="A251" s="35"/>
      <c r="C251" s="22" t="str">
        <f>IFERROR(VLOOKUP(B251,STMS!A:D,4,0),"")</f>
        <v/>
      </c>
      <c r="D251" s="23" t="str">
        <f>IF(IFERROR(VLOOKUP(B251,STMS!A:E,5,0),"")=0,"",IFERROR(VLOOKUP(B251,STMS!A:E,5,0),""))</f>
        <v/>
      </c>
      <c r="E251" s="23" t="str">
        <f>IFERROR(VLOOKUP(B251,STMS!A:AE,31,0),"")</f>
        <v/>
      </c>
      <c r="F251" s="24" t="str">
        <f>IFERROR(VLOOKUP(B251,STMS!A:U,21,0),"")</f>
        <v/>
      </c>
      <c r="G251" s="24" t="str">
        <f>IFERROR(VLOOKUP(B251,STMS!A:V,22,0),"")</f>
        <v/>
      </c>
      <c r="H251" s="36"/>
      <c r="I251" s="35"/>
      <c r="J251" s="35"/>
      <c r="K251" s="35"/>
      <c r="L251" s="35"/>
      <c r="M251" s="35"/>
    </row>
    <row r="252" spans="1:13" ht="21">
      <c r="A252" s="35"/>
      <c r="C252" s="22" t="str">
        <f>IFERROR(VLOOKUP(B252,STMS!A:D,4,0),"")</f>
        <v/>
      </c>
      <c r="D252" s="23" t="str">
        <f>IF(IFERROR(VLOOKUP(B252,STMS!A:E,5,0),"")=0,"",IFERROR(VLOOKUP(B252,STMS!A:E,5,0),""))</f>
        <v/>
      </c>
      <c r="E252" s="23" t="str">
        <f>IFERROR(VLOOKUP(B252,STMS!A:AE,31,0),"")</f>
        <v/>
      </c>
      <c r="F252" s="24" t="str">
        <f>IFERROR(VLOOKUP(B252,STMS!A:U,21,0),"")</f>
        <v/>
      </c>
      <c r="G252" s="24" t="str">
        <f>IFERROR(VLOOKUP(B252,STMS!A:V,22,0),"")</f>
        <v/>
      </c>
      <c r="H252" s="36"/>
      <c r="I252" s="35"/>
      <c r="J252" s="35"/>
      <c r="K252" s="35"/>
      <c r="L252" s="35"/>
      <c r="M252" s="35"/>
    </row>
    <row r="253" spans="1:13" ht="21">
      <c r="A253" s="35"/>
      <c r="C253" s="22" t="str">
        <f>IFERROR(VLOOKUP(B253,STMS!A:D,4,0),"")</f>
        <v/>
      </c>
      <c r="D253" s="23" t="str">
        <f>IF(IFERROR(VLOOKUP(B253,STMS!A:E,5,0),"")=0,"",IFERROR(VLOOKUP(B253,STMS!A:E,5,0),""))</f>
        <v/>
      </c>
      <c r="E253" s="23" t="str">
        <f>IFERROR(VLOOKUP(B253,STMS!A:AE,31,0),"")</f>
        <v/>
      </c>
      <c r="F253" s="24" t="str">
        <f>IFERROR(VLOOKUP(B253,STMS!A:U,21,0),"")</f>
        <v/>
      </c>
      <c r="G253" s="24" t="str">
        <f>IFERROR(VLOOKUP(B253,STMS!A:V,22,0),"")</f>
        <v/>
      </c>
      <c r="H253" s="36"/>
      <c r="I253" s="35"/>
      <c r="J253" s="35"/>
      <c r="K253" s="35"/>
      <c r="L253" s="35"/>
      <c r="M253" s="35"/>
    </row>
    <row r="254" spans="1:13" ht="21">
      <c r="A254" s="35"/>
      <c r="C254" s="22" t="str">
        <f>IFERROR(VLOOKUP(B254,STMS!A:D,4,0),"")</f>
        <v/>
      </c>
      <c r="D254" s="23" t="str">
        <f>IF(IFERROR(VLOOKUP(B254,STMS!A:E,5,0),"")=0,"",IFERROR(VLOOKUP(B254,STMS!A:E,5,0),""))</f>
        <v/>
      </c>
      <c r="E254" s="23" t="str">
        <f>IFERROR(VLOOKUP(B254,STMS!A:AE,31,0),"")</f>
        <v/>
      </c>
      <c r="F254" s="24" t="str">
        <f>IFERROR(VLOOKUP(B254,STMS!A:U,21,0),"")</f>
        <v/>
      </c>
      <c r="G254" s="24" t="str">
        <f>IFERROR(VLOOKUP(B254,STMS!A:V,22,0),"")</f>
        <v/>
      </c>
      <c r="H254" s="36"/>
      <c r="I254" s="35"/>
      <c r="J254" s="35"/>
      <c r="K254" s="35"/>
      <c r="L254" s="35"/>
      <c r="M254" s="35"/>
    </row>
    <row r="255" spans="1:13" ht="21">
      <c r="A255" s="35"/>
      <c r="C255" s="22" t="str">
        <f>IFERROR(VLOOKUP(B255,STMS!A:D,4,0),"")</f>
        <v/>
      </c>
      <c r="D255" s="23" t="str">
        <f>IF(IFERROR(VLOOKUP(B255,STMS!A:E,5,0),"")=0,"",IFERROR(VLOOKUP(B255,STMS!A:E,5,0),""))</f>
        <v/>
      </c>
      <c r="E255" s="23" t="str">
        <f>IFERROR(VLOOKUP(B255,STMS!A:AE,31,0),"")</f>
        <v/>
      </c>
      <c r="F255" s="24" t="str">
        <f>IFERROR(VLOOKUP(B255,STMS!A:U,21,0),"")</f>
        <v/>
      </c>
      <c r="G255" s="24" t="str">
        <f>IFERROR(VLOOKUP(B255,STMS!A:V,22,0),"")</f>
        <v/>
      </c>
      <c r="H255" s="36"/>
      <c r="I255" s="35"/>
      <c r="J255" s="35"/>
      <c r="K255" s="35"/>
      <c r="L255" s="35"/>
      <c r="M255" s="35"/>
    </row>
    <row r="256" spans="1:13" ht="21">
      <c r="A256" s="35"/>
      <c r="C256" s="22" t="str">
        <f>IFERROR(VLOOKUP(B256,STMS!A:D,4,0),"")</f>
        <v/>
      </c>
      <c r="D256" s="23" t="str">
        <f>IF(IFERROR(VLOOKUP(B256,STMS!A:E,5,0),"")=0,"",IFERROR(VLOOKUP(B256,STMS!A:E,5,0),""))</f>
        <v/>
      </c>
      <c r="E256" s="23" t="str">
        <f>IFERROR(VLOOKUP(B256,STMS!A:AE,31,0),"")</f>
        <v/>
      </c>
      <c r="F256" s="24" t="str">
        <f>IFERROR(VLOOKUP(B256,STMS!A:U,21,0),"")</f>
        <v/>
      </c>
      <c r="G256" s="24" t="str">
        <f>IFERROR(VLOOKUP(B256,STMS!A:V,22,0),"")</f>
        <v/>
      </c>
      <c r="H256" s="36"/>
      <c r="I256" s="35"/>
      <c r="J256" s="35"/>
      <c r="K256" s="35"/>
      <c r="L256" s="35"/>
      <c r="M256" s="35"/>
    </row>
    <row r="257" spans="1:13" ht="21">
      <c r="A257" s="35"/>
      <c r="C257" s="22" t="str">
        <f>IFERROR(VLOOKUP(B257,STMS!A:D,4,0),"")</f>
        <v/>
      </c>
      <c r="D257" s="23" t="str">
        <f>IF(IFERROR(VLOOKUP(B257,STMS!A:E,5,0),"")=0,"",IFERROR(VLOOKUP(B257,STMS!A:E,5,0),""))</f>
        <v/>
      </c>
      <c r="E257" s="23" t="str">
        <f>IFERROR(VLOOKUP(B257,STMS!A:AE,31,0),"")</f>
        <v/>
      </c>
      <c r="F257" s="24" t="str">
        <f>IFERROR(VLOOKUP(B257,STMS!A:U,21,0),"")</f>
        <v/>
      </c>
      <c r="G257" s="24" t="str">
        <f>IFERROR(VLOOKUP(B257,STMS!A:V,22,0),"")</f>
        <v/>
      </c>
      <c r="H257" s="36"/>
      <c r="I257" s="35"/>
      <c r="J257" s="35"/>
      <c r="K257" s="35"/>
      <c r="L257" s="35"/>
      <c r="M257" s="35"/>
    </row>
    <row r="258" spans="1:13" ht="21">
      <c r="A258" s="35"/>
      <c r="C258" s="22" t="str">
        <f>IFERROR(VLOOKUP(B258,STMS!A:D,4,0),"")</f>
        <v/>
      </c>
      <c r="D258" s="23" t="str">
        <f>IF(IFERROR(VLOOKUP(B258,STMS!A:E,5,0),"")=0,"",IFERROR(VLOOKUP(B258,STMS!A:E,5,0),""))</f>
        <v/>
      </c>
      <c r="E258" s="23" t="str">
        <f>IFERROR(VLOOKUP(B258,STMS!A:AE,31,0),"")</f>
        <v/>
      </c>
      <c r="F258" s="24" t="str">
        <f>IFERROR(VLOOKUP(B258,STMS!A:U,21,0),"")</f>
        <v/>
      </c>
      <c r="G258" s="24" t="str">
        <f>IFERROR(VLOOKUP(B258,STMS!A:V,22,0),"")</f>
        <v/>
      </c>
      <c r="H258" s="36"/>
      <c r="I258" s="35"/>
      <c r="J258" s="35"/>
      <c r="K258" s="35"/>
      <c r="L258" s="35"/>
      <c r="M258" s="35"/>
    </row>
    <row r="259" spans="1:13" ht="21">
      <c r="A259" s="35"/>
      <c r="C259" s="22" t="str">
        <f>IFERROR(VLOOKUP(B259,STMS!A:D,4,0),"")</f>
        <v/>
      </c>
      <c r="D259" s="23" t="str">
        <f>IF(IFERROR(VLOOKUP(B259,STMS!A:E,5,0),"")=0,"",IFERROR(VLOOKUP(B259,STMS!A:E,5,0),""))</f>
        <v/>
      </c>
      <c r="E259" s="23" t="str">
        <f>IFERROR(VLOOKUP(B259,STMS!A:AE,31,0),"")</f>
        <v/>
      </c>
      <c r="F259" s="24" t="str">
        <f>IFERROR(VLOOKUP(B259,STMS!A:U,21,0),"")</f>
        <v/>
      </c>
      <c r="G259" s="24" t="str">
        <f>IFERROR(VLOOKUP(B259,STMS!A:V,22,0),"")</f>
        <v/>
      </c>
      <c r="H259" s="36"/>
      <c r="I259" s="35"/>
      <c r="J259" s="35"/>
      <c r="K259" s="35"/>
      <c r="L259" s="35"/>
      <c r="M259" s="35"/>
    </row>
    <row r="260" spans="1:13" ht="21">
      <c r="A260" s="35"/>
      <c r="C260" s="22" t="str">
        <f>IFERROR(VLOOKUP(B260,STMS!A:D,4,0),"")</f>
        <v/>
      </c>
      <c r="D260" s="23" t="str">
        <f>IF(IFERROR(VLOOKUP(B260,STMS!A:E,5,0),"")=0,"",IFERROR(VLOOKUP(B260,STMS!A:E,5,0),""))</f>
        <v/>
      </c>
      <c r="E260" s="23" t="str">
        <f>IFERROR(VLOOKUP(B260,STMS!A:AE,31,0),"")</f>
        <v/>
      </c>
      <c r="F260" s="24" t="str">
        <f>IFERROR(VLOOKUP(B260,STMS!A:U,21,0),"")</f>
        <v/>
      </c>
      <c r="G260" s="24" t="str">
        <f>IFERROR(VLOOKUP(B260,STMS!A:V,22,0),"")</f>
        <v/>
      </c>
      <c r="H260" s="36"/>
      <c r="I260" s="35"/>
      <c r="J260" s="35"/>
      <c r="K260" s="35"/>
      <c r="L260" s="35"/>
      <c r="M260" s="35"/>
    </row>
    <row r="261" spans="1:13" ht="21">
      <c r="A261" s="35"/>
      <c r="C261" s="22" t="str">
        <f>IFERROR(VLOOKUP(B261,STMS!A:D,4,0),"")</f>
        <v/>
      </c>
      <c r="D261" s="23" t="str">
        <f>IF(IFERROR(VLOOKUP(B261,STMS!A:E,5,0),"")=0,"",IFERROR(VLOOKUP(B261,STMS!A:E,5,0),""))</f>
        <v/>
      </c>
      <c r="E261" s="23" t="str">
        <f>IFERROR(VLOOKUP(B261,STMS!A:AE,31,0),"")</f>
        <v/>
      </c>
      <c r="F261" s="24" t="str">
        <f>IFERROR(VLOOKUP(B261,STMS!A:U,21,0),"")</f>
        <v/>
      </c>
      <c r="G261" s="24" t="str">
        <f>IFERROR(VLOOKUP(B261,STMS!A:V,22,0),"")</f>
        <v/>
      </c>
      <c r="H261" s="36"/>
      <c r="I261" s="35"/>
      <c r="J261" s="35"/>
      <c r="K261" s="35"/>
      <c r="L261" s="35"/>
      <c r="M261" s="35"/>
    </row>
    <row r="262" spans="1:13" ht="21">
      <c r="A262" s="35"/>
      <c r="C262" s="22" t="str">
        <f>IFERROR(VLOOKUP(B262,STMS!A:D,4,0),"")</f>
        <v/>
      </c>
      <c r="D262" s="23" t="str">
        <f>IF(IFERROR(VLOOKUP(B262,STMS!A:E,5,0),"")=0,"",IFERROR(VLOOKUP(B262,STMS!A:E,5,0),""))</f>
        <v/>
      </c>
      <c r="E262" s="23" t="str">
        <f>IFERROR(VLOOKUP(B262,STMS!A:AE,31,0),"")</f>
        <v/>
      </c>
      <c r="F262" s="24" t="str">
        <f>IFERROR(VLOOKUP(B262,STMS!A:U,21,0),"")</f>
        <v/>
      </c>
      <c r="G262" s="24" t="str">
        <f>IFERROR(VLOOKUP(B262,STMS!A:V,22,0),"")</f>
        <v/>
      </c>
      <c r="H262" s="36"/>
      <c r="I262" s="35"/>
      <c r="J262" s="35"/>
      <c r="K262" s="35"/>
      <c r="L262" s="35"/>
      <c r="M262" s="35"/>
    </row>
    <row r="263" spans="1:13" ht="21">
      <c r="A263" s="35"/>
      <c r="C263" s="22" t="str">
        <f>IFERROR(VLOOKUP(B263,STMS!A:D,4,0),"")</f>
        <v/>
      </c>
      <c r="D263" s="23" t="str">
        <f>IF(IFERROR(VLOOKUP(B263,STMS!A:E,5,0),"")=0,"",IFERROR(VLOOKUP(B263,STMS!A:E,5,0),""))</f>
        <v/>
      </c>
      <c r="E263" s="23" t="str">
        <f>IFERROR(VLOOKUP(B263,STMS!A:AE,31,0),"")</f>
        <v/>
      </c>
      <c r="F263" s="24" t="str">
        <f>IFERROR(VLOOKUP(B263,STMS!A:U,21,0),"")</f>
        <v/>
      </c>
      <c r="G263" s="24" t="str">
        <f>IFERROR(VLOOKUP(B263,STMS!A:V,22,0),"")</f>
        <v/>
      </c>
      <c r="H263" s="36"/>
      <c r="I263" s="35"/>
      <c r="J263" s="35"/>
      <c r="K263" s="35"/>
      <c r="L263" s="35"/>
      <c r="M263" s="35"/>
    </row>
    <row r="264" spans="1:13" ht="21">
      <c r="A264" s="35"/>
      <c r="C264" s="22" t="str">
        <f>IFERROR(VLOOKUP(B264,STMS!A:D,4,0),"")</f>
        <v/>
      </c>
      <c r="D264" s="23" t="str">
        <f>IF(IFERROR(VLOOKUP(B264,STMS!A:E,5,0),"")=0,"",IFERROR(VLOOKUP(B264,STMS!A:E,5,0),""))</f>
        <v/>
      </c>
      <c r="E264" s="23" t="str">
        <f>IFERROR(VLOOKUP(B264,STMS!A:AE,31,0),"")</f>
        <v/>
      </c>
      <c r="F264" s="24" t="str">
        <f>IFERROR(VLOOKUP(B264,STMS!A:U,21,0),"")</f>
        <v/>
      </c>
      <c r="G264" s="24" t="str">
        <f>IFERROR(VLOOKUP(B264,STMS!A:V,22,0),"")</f>
        <v/>
      </c>
      <c r="H264" s="36"/>
      <c r="I264" s="35"/>
      <c r="J264" s="35"/>
      <c r="K264" s="35"/>
      <c r="L264" s="35"/>
      <c r="M264" s="35"/>
    </row>
    <row r="265" spans="1:13" ht="21">
      <c r="A265" s="35"/>
      <c r="C265" s="22" t="str">
        <f>IFERROR(VLOOKUP(B265,STMS!A:D,4,0),"")</f>
        <v/>
      </c>
      <c r="D265" s="23" t="str">
        <f>IF(IFERROR(VLOOKUP(B265,STMS!A:E,5,0),"")=0,"",IFERROR(VLOOKUP(B265,STMS!A:E,5,0),""))</f>
        <v/>
      </c>
      <c r="E265" s="23" t="str">
        <f>IFERROR(VLOOKUP(B265,STMS!A:AE,31,0),"")</f>
        <v/>
      </c>
      <c r="F265" s="24" t="str">
        <f>IFERROR(VLOOKUP(B265,STMS!A:U,21,0),"")</f>
        <v/>
      </c>
      <c r="G265" s="24" t="str">
        <f>IFERROR(VLOOKUP(B265,STMS!A:V,22,0),"")</f>
        <v/>
      </c>
      <c r="H265" s="36"/>
      <c r="I265" s="35"/>
      <c r="J265" s="35"/>
      <c r="K265" s="35"/>
      <c r="L265" s="35"/>
      <c r="M265" s="35"/>
    </row>
    <row r="266" spans="1:13" ht="21">
      <c r="A266" s="35"/>
      <c r="C266" s="22" t="str">
        <f>IFERROR(VLOOKUP(B266,STMS!A:D,4,0),"")</f>
        <v/>
      </c>
      <c r="D266" s="23" t="str">
        <f>IF(IFERROR(VLOOKUP(B266,STMS!A:E,5,0),"")=0,"",IFERROR(VLOOKUP(B266,STMS!A:E,5,0),""))</f>
        <v/>
      </c>
      <c r="E266" s="23" t="str">
        <f>IFERROR(VLOOKUP(B266,STMS!A:AE,31,0),"")</f>
        <v/>
      </c>
      <c r="F266" s="24" t="str">
        <f>IFERROR(VLOOKUP(B266,STMS!A:U,21,0),"")</f>
        <v/>
      </c>
      <c r="G266" s="24" t="str">
        <f>IFERROR(VLOOKUP(B266,STMS!A:V,22,0),"")</f>
        <v/>
      </c>
      <c r="H266" s="36"/>
      <c r="I266" s="35"/>
      <c r="J266" s="35"/>
      <c r="K266" s="35"/>
      <c r="L266" s="35"/>
      <c r="M266" s="35"/>
    </row>
    <row r="267" spans="1:13" ht="21">
      <c r="A267" s="35"/>
      <c r="C267" s="22" t="str">
        <f>IFERROR(VLOOKUP(B267,STMS!A:D,4,0),"")</f>
        <v/>
      </c>
      <c r="D267" s="23" t="str">
        <f>IF(IFERROR(VLOOKUP(B267,STMS!A:E,5,0),"")=0,"",IFERROR(VLOOKUP(B267,STMS!A:E,5,0),""))</f>
        <v/>
      </c>
      <c r="E267" s="23" t="str">
        <f>IFERROR(VLOOKUP(B267,STMS!A:AE,31,0),"")</f>
        <v/>
      </c>
      <c r="F267" s="24" t="str">
        <f>IFERROR(VLOOKUP(B267,STMS!A:U,21,0),"")</f>
        <v/>
      </c>
      <c r="G267" s="24" t="str">
        <f>IFERROR(VLOOKUP(B267,STMS!A:V,22,0),"")</f>
        <v/>
      </c>
      <c r="H267" s="36"/>
      <c r="I267" s="35"/>
      <c r="J267" s="35"/>
      <c r="K267" s="35"/>
      <c r="L267" s="35"/>
      <c r="M267" s="35"/>
    </row>
    <row r="268" spans="1:13" ht="21">
      <c r="A268" s="35"/>
      <c r="C268" s="22" t="str">
        <f>IFERROR(VLOOKUP(B268,STMS!A:D,4,0),"")</f>
        <v/>
      </c>
      <c r="D268" s="23" t="str">
        <f>IF(IFERROR(VLOOKUP(B268,STMS!A:E,5,0),"")=0,"",IFERROR(VLOOKUP(B268,STMS!A:E,5,0),""))</f>
        <v/>
      </c>
      <c r="E268" s="23" t="str">
        <f>IFERROR(VLOOKUP(B268,STMS!A:AE,31,0),"")</f>
        <v/>
      </c>
      <c r="F268" s="24" t="str">
        <f>IFERROR(VLOOKUP(B268,STMS!A:U,21,0),"")</f>
        <v/>
      </c>
      <c r="G268" s="24" t="str">
        <f>IFERROR(VLOOKUP(B268,STMS!A:V,22,0),"")</f>
        <v/>
      </c>
      <c r="H268" s="36"/>
      <c r="I268" s="35"/>
      <c r="J268" s="35"/>
      <c r="K268" s="35"/>
      <c r="L268" s="35"/>
      <c r="M268" s="35"/>
    </row>
    <row r="269" spans="1:13" ht="21">
      <c r="A269" s="35"/>
      <c r="C269" s="22" t="str">
        <f>IFERROR(VLOOKUP(B269,STMS!A:D,4,0),"")</f>
        <v/>
      </c>
      <c r="D269" s="23" t="str">
        <f>IF(IFERROR(VLOOKUP(B269,STMS!A:E,5,0),"")=0,"",IFERROR(VLOOKUP(B269,STMS!A:E,5,0),""))</f>
        <v/>
      </c>
      <c r="E269" s="23" t="str">
        <f>IFERROR(VLOOKUP(B269,STMS!A:AE,31,0),"")</f>
        <v/>
      </c>
      <c r="F269" s="24" t="str">
        <f>IFERROR(VLOOKUP(B269,STMS!A:U,21,0),"")</f>
        <v/>
      </c>
      <c r="G269" s="24" t="str">
        <f>IFERROR(VLOOKUP(B269,STMS!A:V,22,0),"")</f>
        <v/>
      </c>
      <c r="H269" s="36"/>
      <c r="I269" s="35"/>
      <c r="J269" s="35"/>
      <c r="K269" s="35"/>
      <c r="L269" s="35"/>
      <c r="M269" s="35"/>
    </row>
    <row r="270" spans="1:13" ht="21">
      <c r="A270" s="35"/>
      <c r="C270" s="22" t="str">
        <f>IFERROR(VLOOKUP(B270,STMS!A:D,4,0),"")</f>
        <v/>
      </c>
      <c r="D270" s="23" t="str">
        <f>IF(IFERROR(VLOOKUP(B270,STMS!A:E,5,0),"")=0,"",IFERROR(VLOOKUP(B270,STMS!A:E,5,0),""))</f>
        <v/>
      </c>
      <c r="E270" s="23" t="str">
        <f>IFERROR(VLOOKUP(B270,STMS!A:AE,31,0),"")</f>
        <v/>
      </c>
      <c r="F270" s="24" t="str">
        <f>IFERROR(VLOOKUP(B270,STMS!A:U,21,0),"")</f>
        <v/>
      </c>
      <c r="G270" s="24" t="str">
        <f>IFERROR(VLOOKUP(B270,STMS!A:V,22,0),"")</f>
        <v/>
      </c>
      <c r="H270" s="36"/>
      <c r="I270" s="35"/>
      <c r="J270" s="35"/>
      <c r="K270" s="35"/>
      <c r="L270" s="35"/>
      <c r="M270" s="35"/>
    </row>
    <row r="271" spans="1:13" ht="21">
      <c r="A271" s="35"/>
      <c r="C271" s="22" t="str">
        <f>IFERROR(VLOOKUP(B271,STMS!A:D,4,0),"")</f>
        <v/>
      </c>
      <c r="D271" s="23" t="str">
        <f>IF(IFERROR(VLOOKUP(B271,STMS!A:E,5,0),"")=0,"",IFERROR(VLOOKUP(B271,STMS!A:E,5,0),""))</f>
        <v/>
      </c>
      <c r="E271" s="23" t="str">
        <f>IFERROR(VLOOKUP(B271,STMS!A:AE,31,0),"")</f>
        <v/>
      </c>
      <c r="F271" s="24" t="str">
        <f>IFERROR(VLOOKUP(B271,STMS!A:U,21,0),"")</f>
        <v/>
      </c>
      <c r="G271" s="24" t="str">
        <f>IFERROR(VLOOKUP(B271,STMS!A:V,22,0),"")</f>
        <v/>
      </c>
      <c r="H271" s="36"/>
      <c r="I271" s="35"/>
      <c r="J271" s="35"/>
      <c r="K271" s="35"/>
      <c r="L271" s="35"/>
      <c r="M271" s="35"/>
    </row>
    <row r="272" spans="1:13" ht="21">
      <c r="A272" s="35"/>
      <c r="C272" s="22" t="str">
        <f>IFERROR(VLOOKUP(B272,STMS!A:D,4,0),"")</f>
        <v/>
      </c>
      <c r="D272" s="23" t="str">
        <f>IF(IFERROR(VLOOKUP(B272,STMS!A:E,5,0),"")=0,"",IFERROR(VLOOKUP(B272,STMS!A:E,5,0),""))</f>
        <v/>
      </c>
      <c r="E272" s="23" t="str">
        <f>IFERROR(VLOOKUP(B272,STMS!A:AE,31,0),"")</f>
        <v/>
      </c>
      <c r="F272" s="24" t="str">
        <f>IFERROR(VLOOKUP(B272,STMS!A:U,21,0),"")</f>
        <v/>
      </c>
      <c r="G272" s="24" t="str">
        <f>IFERROR(VLOOKUP(B272,STMS!A:V,22,0),"")</f>
        <v/>
      </c>
      <c r="H272" s="36"/>
      <c r="I272" s="35"/>
      <c r="J272" s="35"/>
      <c r="K272" s="35"/>
      <c r="L272" s="35"/>
      <c r="M272" s="35"/>
    </row>
    <row r="273" spans="1:13" ht="21">
      <c r="A273" s="35"/>
      <c r="C273" s="22" t="str">
        <f>IFERROR(VLOOKUP(B273,STMS!A:D,4,0),"")</f>
        <v/>
      </c>
      <c r="D273" s="23" t="str">
        <f>IF(IFERROR(VLOOKUP(B273,STMS!A:E,5,0),"")=0,"",IFERROR(VLOOKUP(B273,STMS!A:E,5,0),""))</f>
        <v/>
      </c>
      <c r="E273" s="23" t="str">
        <f>IFERROR(VLOOKUP(B273,STMS!A:AE,31,0),"")</f>
        <v/>
      </c>
      <c r="F273" s="24" t="str">
        <f>IFERROR(VLOOKUP(B273,STMS!A:U,21,0),"")</f>
        <v/>
      </c>
      <c r="G273" s="24" t="str">
        <f>IFERROR(VLOOKUP(B273,STMS!A:V,22,0),"")</f>
        <v/>
      </c>
      <c r="H273" s="36"/>
      <c r="I273" s="35"/>
      <c r="J273" s="35"/>
      <c r="K273" s="35"/>
      <c r="L273" s="35"/>
      <c r="M273" s="35"/>
    </row>
    <row r="274" spans="1:13" ht="21">
      <c r="A274" s="35"/>
      <c r="C274" s="22" t="str">
        <f>IFERROR(VLOOKUP(B274,STMS!A:D,4,0),"")</f>
        <v/>
      </c>
      <c r="D274" s="23" t="str">
        <f>IF(IFERROR(VLOOKUP(B274,STMS!A:E,5,0),"")=0,"",IFERROR(VLOOKUP(B274,STMS!A:E,5,0),""))</f>
        <v/>
      </c>
      <c r="E274" s="23" t="str">
        <f>IFERROR(VLOOKUP(B274,STMS!A:AE,31,0),"")</f>
        <v/>
      </c>
      <c r="F274" s="24" t="str">
        <f>IFERROR(VLOOKUP(B274,STMS!A:U,21,0),"")</f>
        <v/>
      </c>
      <c r="G274" s="24" t="str">
        <f>IFERROR(VLOOKUP(B274,STMS!A:V,22,0),"")</f>
        <v/>
      </c>
      <c r="H274" s="36"/>
      <c r="I274" s="35"/>
      <c r="J274" s="35"/>
      <c r="K274" s="35"/>
      <c r="L274" s="35"/>
      <c r="M274" s="35"/>
    </row>
    <row r="275" spans="1:13" ht="21">
      <c r="A275" s="35"/>
      <c r="C275" s="22" t="str">
        <f>IFERROR(VLOOKUP(B275,STMS!A:D,4,0),"")</f>
        <v/>
      </c>
      <c r="D275" s="23" t="str">
        <f>IF(IFERROR(VLOOKUP(B275,STMS!A:E,5,0),"")=0,"",IFERROR(VLOOKUP(B275,STMS!A:E,5,0),""))</f>
        <v/>
      </c>
      <c r="E275" s="23" t="str">
        <f>IFERROR(VLOOKUP(B275,STMS!A:AE,31,0),"")</f>
        <v/>
      </c>
      <c r="F275" s="24" t="str">
        <f>IFERROR(VLOOKUP(B275,STMS!A:U,21,0),"")</f>
        <v/>
      </c>
      <c r="G275" s="24" t="str">
        <f>IFERROR(VLOOKUP(B275,STMS!A:V,22,0),"")</f>
        <v/>
      </c>
      <c r="H275" s="36"/>
      <c r="I275" s="35"/>
      <c r="J275" s="35"/>
      <c r="K275" s="35"/>
      <c r="L275" s="35"/>
      <c r="M275" s="35"/>
    </row>
    <row r="276" spans="1:13" ht="21">
      <c r="A276" s="35"/>
      <c r="C276" s="22" t="str">
        <f>IFERROR(VLOOKUP(B276,STMS!A:D,4,0),"")</f>
        <v/>
      </c>
      <c r="D276" s="23" t="str">
        <f>IF(IFERROR(VLOOKUP(B276,STMS!A:E,5,0),"")=0,"",IFERROR(VLOOKUP(B276,STMS!A:E,5,0),""))</f>
        <v/>
      </c>
      <c r="E276" s="23" t="str">
        <f>IFERROR(VLOOKUP(B276,STMS!A:AE,31,0),"")</f>
        <v/>
      </c>
      <c r="F276" s="24" t="str">
        <f>IFERROR(VLOOKUP(B276,STMS!A:U,21,0),"")</f>
        <v/>
      </c>
      <c r="G276" s="24" t="str">
        <f>IFERROR(VLOOKUP(B276,STMS!A:V,22,0),"")</f>
        <v/>
      </c>
      <c r="H276" s="36"/>
      <c r="I276" s="35"/>
      <c r="J276" s="35"/>
      <c r="K276" s="35"/>
      <c r="L276" s="35"/>
      <c r="M276" s="35"/>
    </row>
    <row r="277" spans="1:13" ht="21">
      <c r="A277" s="35"/>
      <c r="C277" s="22" t="str">
        <f>IFERROR(VLOOKUP(B277,STMS!A:D,4,0),"")</f>
        <v/>
      </c>
      <c r="D277" s="23" t="str">
        <f>IF(IFERROR(VLOOKUP(B277,STMS!A:E,5,0),"")=0,"",IFERROR(VLOOKUP(B277,STMS!A:E,5,0),""))</f>
        <v/>
      </c>
      <c r="E277" s="23" t="str">
        <f>IFERROR(VLOOKUP(B277,STMS!A:AE,31,0),"")</f>
        <v/>
      </c>
      <c r="F277" s="24" t="str">
        <f>IFERROR(VLOOKUP(B277,STMS!A:U,21,0),"")</f>
        <v/>
      </c>
      <c r="G277" s="24" t="str">
        <f>IFERROR(VLOOKUP(B277,STMS!A:V,22,0),"")</f>
        <v/>
      </c>
      <c r="H277" s="36"/>
      <c r="I277" s="35"/>
      <c r="J277" s="35"/>
      <c r="K277" s="35"/>
      <c r="L277" s="35"/>
      <c r="M277" s="35"/>
    </row>
    <row r="278" spans="1:13" ht="21">
      <c r="A278" s="35"/>
      <c r="C278" s="22" t="str">
        <f>IFERROR(VLOOKUP(B278,STMS!A:D,4,0),"")</f>
        <v/>
      </c>
      <c r="D278" s="23" t="str">
        <f>IF(IFERROR(VLOOKUP(B278,STMS!A:E,5,0),"")=0,"",IFERROR(VLOOKUP(B278,STMS!A:E,5,0),""))</f>
        <v/>
      </c>
      <c r="E278" s="23" t="str">
        <f>IFERROR(VLOOKUP(B278,STMS!A:AE,31,0),"")</f>
        <v/>
      </c>
      <c r="F278" s="24" t="str">
        <f>IFERROR(VLOOKUP(B278,STMS!A:U,21,0),"")</f>
        <v/>
      </c>
      <c r="G278" s="24" t="str">
        <f>IFERROR(VLOOKUP(B278,STMS!A:V,22,0),"")</f>
        <v/>
      </c>
      <c r="H278" s="36"/>
      <c r="I278" s="35"/>
      <c r="J278" s="35"/>
      <c r="K278" s="35"/>
      <c r="L278" s="35"/>
      <c r="M278" s="35"/>
    </row>
    <row r="279" spans="1:13" ht="21">
      <c r="A279" s="35"/>
      <c r="C279" s="22" t="str">
        <f>IFERROR(VLOOKUP(B279,STMS!A:D,4,0),"")</f>
        <v/>
      </c>
      <c r="D279" s="23" t="str">
        <f>IF(IFERROR(VLOOKUP(B279,STMS!A:E,5,0),"")=0,"",IFERROR(VLOOKUP(B279,STMS!A:E,5,0),""))</f>
        <v/>
      </c>
      <c r="E279" s="23" t="str">
        <f>IFERROR(VLOOKUP(B279,STMS!A:AE,31,0),"")</f>
        <v/>
      </c>
      <c r="F279" s="24" t="str">
        <f>IFERROR(VLOOKUP(B279,STMS!A:U,21,0),"")</f>
        <v/>
      </c>
      <c r="G279" s="24" t="str">
        <f>IFERROR(VLOOKUP(B279,STMS!A:V,22,0),"")</f>
        <v/>
      </c>
      <c r="H279" s="36"/>
      <c r="I279" s="35"/>
      <c r="J279" s="35"/>
      <c r="K279" s="35"/>
      <c r="L279" s="35"/>
      <c r="M279" s="35"/>
    </row>
    <row r="280" spans="1:13" ht="21">
      <c r="A280" s="35"/>
      <c r="C280" s="22" t="str">
        <f>IFERROR(VLOOKUP(B280,STMS!A:D,4,0),"")</f>
        <v/>
      </c>
      <c r="D280" s="23" t="str">
        <f>IF(IFERROR(VLOOKUP(B280,STMS!A:E,5,0),"")=0,"",IFERROR(VLOOKUP(B280,STMS!A:E,5,0),""))</f>
        <v/>
      </c>
      <c r="E280" s="23" t="str">
        <f>IFERROR(VLOOKUP(B280,STMS!A:AE,31,0),"")</f>
        <v/>
      </c>
      <c r="F280" s="24" t="str">
        <f>IFERROR(VLOOKUP(B280,STMS!A:U,21,0),"")</f>
        <v/>
      </c>
      <c r="G280" s="24" t="str">
        <f>IFERROR(VLOOKUP(B280,STMS!A:V,22,0),"")</f>
        <v/>
      </c>
      <c r="H280" s="36"/>
      <c r="I280" s="35"/>
      <c r="J280" s="35"/>
      <c r="K280" s="35"/>
      <c r="L280" s="35"/>
      <c r="M280" s="35"/>
    </row>
    <row r="281" spans="1:13" ht="21">
      <c r="A281" s="35"/>
      <c r="C281" s="22" t="str">
        <f>IFERROR(VLOOKUP(B281,STMS!A:D,4,0),"")</f>
        <v/>
      </c>
      <c r="D281" s="23" t="str">
        <f>IF(IFERROR(VLOOKUP(B281,STMS!A:E,5,0),"")=0,"",IFERROR(VLOOKUP(B281,STMS!A:E,5,0),""))</f>
        <v/>
      </c>
      <c r="E281" s="23" t="str">
        <f>IFERROR(VLOOKUP(B281,STMS!A:AE,31,0),"")</f>
        <v/>
      </c>
      <c r="F281" s="24" t="str">
        <f>IFERROR(VLOOKUP(B281,STMS!A:U,21,0),"")</f>
        <v/>
      </c>
      <c r="G281" s="24" t="str">
        <f>IFERROR(VLOOKUP(B281,STMS!A:V,22,0),"")</f>
        <v/>
      </c>
      <c r="H281" s="36"/>
      <c r="I281" s="35"/>
      <c r="J281" s="35"/>
      <c r="K281" s="35"/>
      <c r="L281" s="35"/>
      <c r="M281" s="35"/>
    </row>
    <row r="282" spans="1:13" ht="21">
      <c r="A282" s="35"/>
      <c r="C282" s="22" t="str">
        <f>IFERROR(VLOOKUP(B282,STMS!A:D,4,0),"")</f>
        <v/>
      </c>
      <c r="D282" s="23" t="str">
        <f>IF(IFERROR(VLOOKUP(B282,STMS!A:E,5,0),"")=0,"",IFERROR(VLOOKUP(B282,STMS!A:E,5,0),""))</f>
        <v/>
      </c>
      <c r="E282" s="23" t="str">
        <f>IFERROR(VLOOKUP(B282,STMS!A:AE,31,0),"")</f>
        <v/>
      </c>
      <c r="F282" s="24" t="str">
        <f>IFERROR(VLOOKUP(B282,STMS!A:U,21,0),"")</f>
        <v/>
      </c>
      <c r="G282" s="24" t="str">
        <f>IFERROR(VLOOKUP(B282,STMS!A:V,22,0),"")</f>
        <v/>
      </c>
      <c r="H282" s="36"/>
      <c r="I282" s="35"/>
      <c r="J282" s="35"/>
      <c r="K282" s="35"/>
      <c r="L282" s="35"/>
      <c r="M282" s="35"/>
    </row>
    <row r="283" spans="1:13" ht="21">
      <c r="A283" s="35"/>
      <c r="C283" s="22" t="str">
        <f>IFERROR(VLOOKUP(B283,STMS!A:D,4,0),"")</f>
        <v/>
      </c>
      <c r="D283" s="23" t="str">
        <f>IF(IFERROR(VLOOKUP(B283,STMS!A:E,5,0),"")=0,"",IFERROR(VLOOKUP(B283,STMS!A:E,5,0),""))</f>
        <v/>
      </c>
      <c r="E283" s="23" t="str">
        <f>IFERROR(VLOOKUP(B283,STMS!A:AE,31,0),"")</f>
        <v/>
      </c>
      <c r="F283" s="24" t="str">
        <f>IFERROR(VLOOKUP(B283,STMS!A:U,21,0),"")</f>
        <v/>
      </c>
      <c r="G283" s="24" t="str">
        <f>IFERROR(VLOOKUP(B283,STMS!A:V,22,0),"")</f>
        <v/>
      </c>
      <c r="H283" s="36"/>
      <c r="I283" s="35"/>
      <c r="J283" s="35"/>
      <c r="K283" s="35"/>
      <c r="L283" s="35"/>
      <c r="M283" s="35"/>
    </row>
    <row r="284" spans="1:13" ht="21">
      <c r="A284" s="35"/>
      <c r="C284" s="22" t="str">
        <f>IFERROR(VLOOKUP(B284,STMS!A:D,4,0),"")</f>
        <v/>
      </c>
      <c r="D284" s="23" t="str">
        <f>IF(IFERROR(VLOOKUP(B284,STMS!A:E,5,0),"")=0,"",IFERROR(VLOOKUP(B284,STMS!A:E,5,0),""))</f>
        <v/>
      </c>
      <c r="E284" s="23" t="str">
        <f>IFERROR(VLOOKUP(B284,STMS!A:AE,31,0),"")</f>
        <v/>
      </c>
      <c r="F284" s="24" t="str">
        <f>IFERROR(VLOOKUP(B284,STMS!A:U,21,0),"")</f>
        <v/>
      </c>
      <c r="G284" s="24" t="str">
        <f>IFERROR(VLOOKUP(B284,STMS!A:V,22,0),"")</f>
        <v/>
      </c>
      <c r="H284" s="36"/>
      <c r="I284" s="35"/>
      <c r="J284" s="35"/>
      <c r="K284" s="35"/>
      <c r="L284" s="35"/>
      <c r="M284" s="35"/>
    </row>
    <row r="285" spans="1:13" ht="21">
      <c r="A285" s="35"/>
      <c r="C285" s="22" t="str">
        <f>IFERROR(VLOOKUP(B285,STMS!A:D,4,0),"")</f>
        <v/>
      </c>
      <c r="D285" s="23" t="str">
        <f>IF(IFERROR(VLOOKUP(B285,STMS!A:E,5,0),"")=0,"",IFERROR(VLOOKUP(B285,STMS!A:E,5,0),""))</f>
        <v/>
      </c>
      <c r="E285" s="23" t="str">
        <f>IFERROR(VLOOKUP(B285,STMS!A:AE,31,0),"")</f>
        <v/>
      </c>
      <c r="F285" s="24" t="str">
        <f>IFERROR(VLOOKUP(B285,STMS!A:U,21,0),"")</f>
        <v/>
      </c>
      <c r="G285" s="24" t="str">
        <f>IFERROR(VLOOKUP(B285,STMS!A:V,22,0),"")</f>
        <v/>
      </c>
      <c r="H285" s="36"/>
      <c r="I285" s="35"/>
      <c r="J285" s="35"/>
      <c r="K285" s="35"/>
      <c r="L285" s="35"/>
      <c r="M285" s="35"/>
    </row>
    <row r="286" spans="1:13" ht="21">
      <c r="A286" s="35"/>
      <c r="C286" s="22" t="str">
        <f>IFERROR(VLOOKUP(B286,STMS!A:D,4,0),"")</f>
        <v/>
      </c>
      <c r="D286" s="23" t="str">
        <f>IF(IFERROR(VLOOKUP(B286,STMS!A:E,5,0),"")=0,"",IFERROR(VLOOKUP(B286,STMS!A:E,5,0),""))</f>
        <v/>
      </c>
      <c r="E286" s="23" t="str">
        <f>IFERROR(VLOOKUP(B286,STMS!A:AE,31,0),"")</f>
        <v/>
      </c>
      <c r="F286" s="24" t="str">
        <f>IFERROR(VLOOKUP(B286,STMS!A:U,21,0),"")</f>
        <v/>
      </c>
      <c r="G286" s="24" t="str">
        <f>IFERROR(VLOOKUP(B286,STMS!A:V,22,0),"")</f>
        <v/>
      </c>
      <c r="H286" s="36"/>
      <c r="I286" s="35"/>
      <c r="J286" s="35"/>
      <c r="K286" s="35"/>
      <c r="L286" s="35"/>
      <c r="M286" s="35"/>
    </row>
    <row r="287" spans="1:13" ht="21">
      <c r="A287" s="35"/>
      <c r="C287" s="22" t="str">
        <f>IFERROR(VLOOKUP(B287,STMS!A:D,4,0),"")</f>
        <v/>
      </c>
      <c r="D287" s="23" t="str">
        <f>IF(IFERROR(VLOOKUP(B287,STMS!A:E,5,0),"")=0,"",IFERROR(VLOOKUP(B287,STMS!A:E,5,0),""))</f>
        <v/>
      </c>
      <c r="E287" s="23" t="str">
        <f>IFERROR(VLOOKUP(B287,STMS!A:AE,31,0),"")</f>
        <v/>
      </c>
      <c r="F287" s="24" t="str">
        <f>IFERROR(VLOOKUP(B287,STMS!A:U,21,0),"")</f>
        <v/>
      </c>
      <c r="G287" s="24" t="str">
        <f>IFERROR(VLOOKUP(B287,STMS!A:V,22,0),"")</f>
        <v/>
      </c>
      <c r="H287" s="36"/>
      <c r="I287" s="35"/>
      <c r="J287" s="35"/>
      <c r="K287" s="35"/>
      <c r="L287" s="35"/>
      <c r="M287" s="35"/>
    </row>
    <row r="288" spans="1:13" ht="21">
      <c r="A288" s="35"/>
      <c r="C288" s="22" t="str">
        <f>IFERROR(VLOOKUP(B288,STMS!A:D,4,0),"")</f>
        <v/>
      </c>
      <c r="D288" s="23" t="str">
        <f>IF(IFERROR(VLOOKUP(B288,STMS!A:E,5,0),"")=0,"",IFERROR(VLOOKUP(B288,STMS!A:E,5,0),""))</f>
        <v/>
      </c>
      <c r="E288" s="23" t="str">
        <f>IFERROR(VLOOKUP(B288,STMS!A:AE,31,0),"")</f>
        <v/>
      </c>
      <c r="F288" s="24" t="str">
        <f>IFERROR(VLOOKUP(B288,STMS!A:U,21,0),"")</f>
        <v/>
      </c>
      <c r="G288" s="24" t="str">
        <f>IFERROR(VLOOKUP(B288,STMS!A:V,22,0),"")</f>
        <v/>
      </c>
      <c r="H288" s="36"/>
      <c r="I288" s="35"/>
      <c r="J288" s="35"/>
      <c r="K288" s="35"/>
      <c r="L288" s="35"/>
      <c r="M288" s="35"/>
    </row>
    <row r="289" spans="1:13" ht="21">
      <c r="A289" s="35"/>
      <c r="C289" s="22" t="str">
        <f>IFERROR(VLOOKUP(B289,STMS!A:D,4,0),"")</f>
        <v/>
      </c>
      <c r="D289" s="23" t="str">
        <f>IF(IFERROR(VLOOKUP(B289,STMS!A:E,5,0),"")=0,"",IFERROR(VLOOKUP(B289,STMS!A:E,5,0),""))</f>
        <v/>
      </c>
      <c r="E289" s="23" t="str">
        <f>IFERROR(VLOOKUP(B289,STMS!A:AE,31,0),"")</f>
        <v/>
      </c>
      <c r="F289" s="24" t="str">
        <f>IFERROR(VLOOKUP(B289,STMS!A:U,21,0),"")</f>
        <v/>
      </c>
      <c r="G289" s="24" t="str">
        <f>IFERROR(VLOOKUP(B289,STMS!A:V,22,0),"")</f>
        <v/>
      </c>
      <c r="H289" s="36"/>
      <c r="I289" s="35"/>
      <c r="J289" s="35"/>
      <c r="K289" s="35"/>
      <c r="L289" s="35"/>
      <c r="M289" s="35"/>
    </row>
    <row r="290" spans="1:13" ht="21">
      <c r="A290" s="35"/>
      <c r="C290" s="22" t="str">
        <f>IFERROR(VLOOKUP(B290,STMS!A:D,4,0),"")</f>
        <v/>
      </c>
      <c r="D290" s="23" t="str">
        <f>IF(IFERROR(VLOOKUP(B290,STMS!A:E,5,0),"")=0,"",IFERROR(VLOOKUP(B290,STMS!A:E,5,0),""))</f>
        <v/>
      </c>
      <c r="E290" s="23" t="str">
        <f>IFERROR(VLOOKUP(B290,STMS!A:AE,31,0),"")</f>
        <v/>
      </c>
      <c r="F290" s="24" t="str">
        <f>IFERROR(VLOOKUP(B290,STMS!A:U,21,0),"")</f>
        <v/>
      </c>
      <c r="G290" s="24" t="str">
        <f>IFERROR(VLOOKUP(B290,STMS!A:V,22,0),"")</f>
        <v/>
      </c>
      <c r="H290" s="36"/>
      <c r="I290" s="35"/>
      <c r="J290" s="35"/>
      <c r="K290" s="35"/>
      <c r="L290" s="35"/>
      <c r="M290" s="35"/>
    </row>
    <row r="291" spans="1:13" ht="21">
      <c r="A291" s="35"/>
      <c r="C291" s="22" t="str">
        <f>IFERROR(VLOOKUP(B291,STMS!A:D,4,0),"")</f>
        <v/>
      </c>
      <c r="D291" s="23" t="str">
        <f>IF(IFERROR(VLOOKUP(B291,STMS!A:E,5,0),"")=0,"",IFERROR(VLOOKUP(B291,STMS!A:E,5,0),""))</f>
        <v/>
      </c>
      <c r="E291" s="23" t="str">
        <f>IFERROR(VLOOKUP(B291,STMS!A:AE,31,0),"")</f>
        <v/>
      </c>
      <c r="F291" s="24" t="str">
        <f>IFERROR(VLOOKUP(B291,STMS!A:U,21,0),"")</f>
        <v/>
      </c>
      <c r="G291" s="24" t="str">
        <f>IFERROR(VLOOKUP(B291,STMS!A:V,22,0),"")</f>
        <v/>
      </c>
      <c r="H291" s="36"/>
      <c r="I291" s="35"/>
      <c r="J291" s="35"/>
      <c r="K291" s="35"/>
      <c r="L291" s="35"/>
      <c r="M291" s="35"/>
    </row>
    <row r="292" spans="1:13" ht="21">
      <c r="A292" s="35"/>
      <c r="C292" s="22" t="str">
        <f>IFERROR(VLOOKUP(B292,STMS!A:D,4,0),"")</f>
        <v/>
      </c>
      <c r="D292" s="23" t="str">
        <f>IF(IFERROR(VLOOKUP(B292,STMS!A:E,5,0),"")=0,"",IFERROR(VLOOKUP(B292,STMS!A:E,5,0),""))</f>
        <v/>
      </c>
      <c r="E292" s="23" t="str">
        <f>IFERROR(VLOOKUP(B292,STMS!A:AE,31,0),"")</f>
        <v/>
      </c>
      <c r="F292" s="24" t="str">
        <f>IFERROR(VLOOKUP(B292,STMS!A:U,21,0),"")</f>
        <v/>
      </c>
      <c r="G292" s="24" t="str">
        <f>IFERROR(VLOOKUP(B292,STMS!A:V,22,0),"")</f>
        <v/>
      </c>
      <c r="H292" s="36"/>
      <c r="I292" s="35"/>
      <c r="J292" s="35"/>
      <c r="K292" s="35"/>
      <c r="L292" s="35"/>
      <c r="M292" s="35"/>
    </row>
    <row r="293" spans="1:13" ht="21">
      <c r="A293" s="35"/>
      <c r="C293" s="22" t="str">
        <f>IFERROR(VLOOKUP(B293,STMS!A:D,4,0),"")</f>
        <v/>
      </c>
      <c r="D293" s="23" t="str">
        <f>IF(IFERROR(VLOOKUP(B293,STMS!A:E,5,0),"")=0,"",IFERROR(VLOOKUP(B293,STMS!A:E,5,0),""))</f>
        <v/>
      </c>
      <c r="E293" s="23" t="str">
        <f>IFERROR(VLOOKUP(B293,STMS!A:AE,31,0),"")</f>
        <v/>
      </c>
      <c r="F293" s="24" t="str">
        <f>IFERROR(VLOOKUP(B293,STMS!A:U,21,0),"")</f>
        <v/>
      </c>
      <c r="G293" s="24" t="str">
        <f>IFERROR(VLOOKUP(B293,STMS!A:V,22,0),"")</f>
        <v/>
      </c>
      <c r="H293" s="36"/>
      <c r="I293" s="35"/>
      <c r="J293" s="35"/>
      <c r="K293" s="35"/>
      <c r="L293" s="35"/>
      <c r="M293" s="35"/>
    </row>
    <row r="294" spans="1:13" ht="21">
      <c r="A294" s="35"/>
      <c r="C294" s="22" t="str">
        <f>IFERROR(VLOOKUP(B294,STMS!A:D,4,0),"")</f>
        <v/>
      </c>
      <c r="D294" s="23" t="str">
        <f>IF(IFERROR(VLOOKUP(B294,STMS!A:E,5,0),"")=0,"",IFERROR(VLOOKUP(B294,STMS!A:E,5,0),""))</f>
        <v/>
      </c>
      <c r="E294" s="23" t="str">
        <f>IFERROR(VLOOKUP(B294,STMS!A:AE,31,0),"")</f>
        <v/>
      </c>
      <c r="F294" s="24" t="str">
        <f>IFERROR(VLOOKUP(B294,STMS!A:U,21,0),"")</f>
        <v/>
      </c>
      <c r="G294" s="24" t="str">
        <f>IFERROR(VLOOKUP(B294,STMS!A:V,22,0),"")</f>
        <v/>
      </c>
      <c r="H294" s="36"/>
      <c r="I294" s="35"/>
      <c r="J294" s="35"/>
      <c r="K294" s="35"/>
      <c r="L294" s="35"/>
      <c r="M294" s="35"/>
    </row>
    <row r="295" spans="1:13" ht="21">
      <c r="A295" s="35"/>
      <c r="C295" s="22" t="str">
        <f>IFERROR(VLOOKUP(B295,STMS!A:D,4,0),"")</f>
        <v/>
      </c>
      <c r="D295" s="23" t="str">
        <f>IF(IFERROR(VLOOKUP(B295,STMS!A:E,5,0),"")=0,"",IFERROR(VLOOKUP(B295,STMS!A:E,5,0),""))</f>
        <v/>
      </c>
      <c r="E295" s="23" t="str">
        <f>IFERROR(VLOOKUP(B295,STMS!A:AE,31,0),"")</f>
        <v/>
      </c>
      <c r="F295" s="24" t="str">
        <f>IFERROR(VLOOKUP(B295,STMS!A:U,21,0),"")</f>
        <v/>
      </c>
      <c r="G295" s="24" t="str">
        <f>IFERROR(VLOOKUP(B295,STMS!A:V,22,0),"")</f>
        <v/>
      </c>
      <c r="H295" s="36"/>
      <c r="I295" s="35"/>
      <c r="J295" s="35"/>
      <c r="K295" s="35"/>
      <c r="L295" s="35"/>
      <c r="M295" s="35"/>
    </row>
    <row r="296" spans="1:13" ht="21">
      <c r="A296" s="35"/>
      <c r="C296" s="22" t="str">
        <f>IFERROR(VLOOKUP(B296,STMS!A:D,4,0),"")</f>
        <v/>
      </c>
      <c r="D296" s="23" t="str">
        <f>IF(IFERROR(VLOOKUP(B296,STMS!A:E,5,0),"")=0,"",IFERROR(VLOOKUP(B296,STMS!A:E,5,0),""))</f>
        <v/>
      </c>
      <c r="E296" s="23" t="str">
        <f>IFERROR(VLOOKUP(B296,STMS!A:AE,31,0),"")</f>
        <v/>
      </c>
      <c r="F296" s="24" t="str">
        <f>IFERROR(VLOOKUP(B296,STMS!A:U,21,0),"")</f>
        <v/>
      </c>
      <c r="G296" s="24" t="str">
        <f>IFERROR(VLOOKUP(B296,STMS!A:V,22,0),"")</f>
        <v/>
      </c>
      <c r="H296" s="36"/>
      <c r="I296" s="35"/>
      <c r="J296" s="35"/>
      <c r="K296" s="35"/>
      <c r="L296" s="35"/>
      <c r="M296" s="35"/>
    </row>
    <row r="297" spans="1:13" ht="21">
      <c r="A297" s="35"/>
      <c r="C297" s="22" t="str">
        <f>IFERROR(VLOOKUP(B297,STMS!A:D,4,0),"")</f>
        <v/>
      </c>
      <c r="D297" s="23" t="str">
        <f>IF(IFERROR(VLOOKUP(B297,STMS!A:E,5,0),"")=0,"",IFERROR(VLOOKUP(B297,STMS!A:E,5,0),""))</f>
        <v/>
      </c>
      <c r="E297" s="23" t="str">
        <f>IFERROR(VLOOKUP(B297,STMS!A:AE,31,0),"")</f>
        <v/>
      </c>
      <c r="F297" s="24" t="str">
        <f>IFERROR(VLOOKUP(B297,STMS!A:U,21,0),"")</f>
        <v/>
      </c>
      <c r="G297" s="24" t="str">
        <f>IFERROR(VLOOKUP(B297,STMS!A:V,22,0),"")</f>
        <v/>
      </c>
      <c r="H297" s="36"/>
      <c r="I297" s="35"/>
      <c r="J297" s="35"/>
      <c r="K297" s="35"/>
      <c r="L297" s="35"/>
      <c r="M297" s="35"/>
    </row>
    <row r="298" spans="1:13" ht="21">
      <c r="A298" s="35"/>
      <c r="C298" s="22" t="str">
        <f>IFERROR(VLOOKUP(B298,STMS!A:D,4,0),"")</f>
        <v/>
      </c>
      <c r="D298" s="23" t="str">
        <f>IF(IFERROR(VLOOKUP(B298,STMS!A:E,5,0),"")=0,"",IFERROR(VLOOKUP(B298,STMS!A:E,5,0),""))</f>
        <v/>
      </c>
      <c r="E298" s="23" t="str">
        <f>IFERROR(VLOOKUP(B298,STMS!A:AE,31,0),"")</f>
        <v/>
      </c>
      <c r="F298" s="24" t="str">
        <f>IFERROR(VLOOKUP(B298,STMS!A:U,21,0),"")</f>
        <v/>
      </c>
      <c r="G298" s="24" t="str">
        <f>IFERROR(VLOOKUP(B298,STMS!A:V,22,0),"")</f>
        <v/>
      </c>
      <c r="H298" s="36"/>
      <c r="I298" s="35"/>
      <c r="J298" s="35"/>
      <c r="K298" s="35"/>
      <c r="L298" s="35"/>
      <c r="M298" s="35"/>
    </row>
    <row r="299" spans="1:13" ht="21">
      <c r="A299" s="35"/>
      <c r="C299" s="22" t="str">
        <f>IFERROR(VLOOKUP(B299,STMS!A:D,4,0),"")</f>
        <v/>
      </c>
      <c r="D299" s="23" t="str">
        <f>IF(IFERROR(VLOOKUP(B299,STMS!A:E,5,0),"")=0,"",IFERROR(VLOOKUP(B299,STMS!A:E,5,0),""))</f>
        <v/>
      </c>
      <c r="E299" s="23" t="str">
        <f>IFERROR(VLOOKUP(B299,STMS!A:AE,31,0),"")</f>
        <v/>
      </c>
      <c r="F299" s="24" t="str">
        <f>IFERROR(VLOOKUP(B299,STMS!A:U,21,0),"")</f>
        <v/>
      </c>
      <c r="G299" s="24" t="str">
        <f>IFERROR(VLOOKUP(B299,STMS!A:V,22,0),"")</f>
        <v/>
      </c>
      <c r="H299" s="36"/>
      <c r="I299" s="35"/>
      <c r="J299" s="35"/>
      <c r="K299" s="35"/>
      <c r="L299" s="35"/>
      <c r="M299" s="35"/>
    </row>
    <row r="300" spans="1:13" ht="21">
      <c r="A300" s="35"/>
      <c r="C300" s="22" t="str">
        <f>IFERROR(VLOOKUP(B300,STMS!A:D,4,0),"")</f>
        <v/>
      </c>
      <c r="D300" s="23" t="str">
        <f>IF(IFERROR(VLOOKUP(B300,STMS!A:E,5,0),"")=0,"",IFERROR(VLOOKUP(B300,STMS!A:E,5,0),""))</f>
        <v/>
      </c>
      <c r="E300" s="23" t="str">
        <f>IFERROR(VLOOKUP(B300,STMS!A:AE,31,0),"")</f>
        <v/>
      </c>
      <c r="F300" s="24" t="str">
        <f>IFERROR(VLOOKUP(B300,STMS!A:U,21,0),"")</f>
        <v/>
      </c>
      <c r="G300" s="24" t="str">
        <f>IFERROR(VLOOKUP(B300,STMS!A:V,22,0),"")</f>
        <v/>
      </c>
      <c r="H300" s="36"/>
      <c r="I300" s="35"/>
      <c r="J300" s="35"/>
      <c r="K300" s="35"/>
      <c r="L300" s="35"/>
      <c r="M300" s="35"/>
    </row>
    <row r="301" spans="1:13" ht="21">
      <c r="A301" s="35"/>
      <c r="C301" s="22" t="str">
        <f>IFERROR(VLOOKUP(B301,STMS!A:D,4,0),"")</f>
        <v/>
      </c>
      <c r="D301" s="23" t="str">
        <f>IF(IFERROR(VLOOKUP(B301,STMS!A:E,5,0),"")=0,"",IFERROR(VLOOKUP(B301,STMS!A:E,5,0),""))</f>
        <v/>
      </c>
      <c r="E301" s="23" t="str">
        <f>IFERROR(VLOOKUP(B301,STMS!A:AE,31,0),"")</f>
        <v/>
      </c>
      <c r="F301" s="24" t="str">
        <f>IFERROR(VLOOKUP(B301,STMS!A:U,21,0),"")</f>
        <v/>
      </c>
      <c r="G301" s="24" t="str">
        <f>IFERROR(VLOOKUP(B301,STMS!A:V,22,0),"")</f>
        <v/>
      </c>
      <c r="H301" s="36"/>
      <c r="I301" s="35"/>
      <c r="J301" s="35"/>
      <c r="K301" s="35"/>
      <c r="L301" s="35"/>
      <c r="M301" s="35"/>
    </row>
    <row r="302" spans="1:13" ht="21">
      <c r="A302" s="35"/>
      <c r="C302" s="22" t="str">
        <f>IFERROR(VLOOKUP(B302,STMS!A:D,4,0),"")</f>
        <v/>
      </c>
      <c r="D302" s="23" t="str">
        <f>IF(IFERROR(VLOOKUP(B302,STMS!A:E,5,0),"")=0,"",IFERROR(VLOOKUP(B302,STMS!A:E,5,0),""))</f>
        <v/>
      </c>
      <c r="E302" s="23" t="str">
        <f>IFERROR(VLOOKUP(B302,STMS!A:AE,31,0),"")</f>
        <v/>
      </c>
      <c r="F302" s="24" t="str">
        <f>IFERROR(VLOOKUP(B302,STMS!A:U,21,0),"")</f>
        <v/>
      </c>
      <c r="G302" s="24" t="str">
        <f>IFERROR(VLOOKUP(B302,STMS!A:V,22,0),"")</f>
        <v/>
      </c>
      <c r="H302" s="36"/>
      <c r="I302" s="35"/>
      <c r="J302" s="35"/>
      <c r="K302" s="35"/>
      <c r="L302" s="35"/>
      <c r="M302" s="35"/>
    </row>
    <row r="303" spans="1:13" ht="21">
      <c r="A303" s="35"/>
      <c r="C303" s="22" t="str">
        <f>IFERROR(VLOOKUP(B303,STMS!A:D,4,0),"")</f>
        <v/>
      </c>
      <c r="D303" s="23" t="str">
        <f>IF(IFERROR(VLOOKUP(B303,STMS!A:E,5,0),"")=0,"",IFERROR(VLOOKUP(B303,STMS!A:E,5,0),""))</f>
        <v/>
      </c>
      <c r="E303" s="23" t="str">
        <f>IFERROR(VLOOKUP(B303,STMS!A:AE,31,0),"")</f>
        <v/>
      </c>
      <c r="F303" s="24" t="str">
        <f>IFERROR(VLOOKUP(B303,STMS!A:U,21,0),"")</f>
        <v/>
      </c>
      <c r="G303" s="24" t="str">
        <f>IFERROR(VLOOKUP(B303,STMS!A:V,22,0),"")</f>
        <v/>
      </c>
      <c r="H303" s="36"/>
      <c r="I303" s="35"/>
      <c r="J303" s="35"/>
      <c r="K303" s="35"/>
      <c r="L303" s="35"/>
      <c r="M303" s="35"/>
    </row>
    <row r="304" spans="1:13" ht="21">
      <c r="A304" s="35"/>
      <c r="C304" s="22" t="str">
        <f>IFERROR(VLOOKUP(B304,STMS!A:D,4,0),"")</f>
        <v/>
      </c>
      <c r="D304" s="23" t="str">
        <f>IF(IFERROR(VLOOKUP(B304,STMS!A:E,5,0),"")=0,"",IFERROR(VLOOKUP(B304,STMS!A:E,5,0),""))</f>
        <v/>
      </c>
      <c r="E304" s="23" t="str">
        <f>IFERROR(VLOOKUP(B304,STMS!A:AE,31,0),"")</f>
        <v/>
      </c>
      <c r="F304" s="24" t="str">
        <f>IFERROR(VLOOKUP(B304,STMS!A:U,21,0),"")</f>
        <v/>
      </c>
      <c r="G304" s="24" t="str">
        <f>IFERROR(VLOOKUP(B304,STMS!A:V,22,0),"")</f>
        <v/>
      </c>
      <c r="H304" s="36"/>
      <c r="I304" s="35"/>
      <c r="J304" s="35"/>
      <c r="K304" s="35"/>
      <c r="L304" s="35"/>
      <c r="M304" s="35"/>
    </row>
    <row r="305" spans="1:13" ht="21">
      <c r="A305" s="35"/>
      <c r="C305" s="22" t="str">
        <f>IFERROR(VLOOKUP(B305,STMS!A:D,4,0),"")</f>
        <v/>
      </c>
      <c r="D305" s="23" t="str">
        <f>IF(IFERROR(VLOOKUP(B305,STMS!A:E,5,0),"")=0,"",IFERROR(VLOOKUP(B305,STMS!A:E,5,0),""))</f>
        <v/>
      </c>
      <c r="E305" s="23" t="str">
        <f>IFERROR(VLOOKUP(B305,STMS!A:AE,31,0),"")</f>
        <v/>
      </c>
      <c r="F305" s="24" t="str">
        <f>IFERROR(VLOOKUP(B305,STMS!A:U,21,0),"")</f>
        <v/>
      </c>
      <c r="G305" s="24" t="str">
        <f>IFERROR(VLOOKUP(B305,STMS!A:V,22,0),"")</f>
        <v/>
      </c>
      <c r="H305" s="36"/>
      <c r="I305" s="35"/>
      <c r="J305" s="35"/>
      <c r="K305" s="35"/>
      <c r="L305" s="35"/>
      <c r="M305" s="35"/>
    </row>
    <row r="306" spans="1:13" ht="21">
      <c r="A306" s="35"/>
      <c r="C306" s="22" t="str">
        <f>IFERROR(VLOOKUP(B306,STMS!A:D,4,0),"")</f>
        <v/>
      </c>
      <c r="D306" s="23" t="str">
        <f>IF(IFERROR(VLOOKUP(B306,STMS!A:E,5,0),"")=0,"",IFERROR(VLOOKUP(B306,STMS!A:E,5,0),""))</f>
        <v/>
      </c>
      <c r="E306" s="23" t="str">
        <f>IFERROR(VLOOKUP(B306,STMS!A:AE,31,0),"")</f>
        <v/>
      </c>
      <c r="F306" s="24" t="str">
        <f>IFERROR(VLOOKUP(B306,STMS!A:U,21,0),"")</f>
        <v/>
      </c>
      <c r="G306" s="24" t="str">
        <f>IFERROR(VLOOKUP(B306,STMS!A:V,22,0),"")</f>
        <v/>
      </c>
      <c r="H306" s="36"/>
      <c r="I306" s="35"/>
      <c r="J306" s="35"/>
      <c r="K306" s="35"/>
      <c r="L306" s="35"/>
      <c r="M306" s="35"/>
    </row>
    <row r="307" spans="1:13" ht="21">
      <c r="A307" s="35"/>
      <c r="C307" s="22" t="str">
        <f>IFERROR(VLOOKUP(B307,STMS!A:D,4,0),"")</f>
        <v/>
      </c>
      <c r="D307" s="23" t="str">
        <f>IF(IFERROR(VLOOKUP(B307,STMS!A:E,5,0),"")=0,"",IFERROR(VLOOKUP(B307,STMS!A:E,5,0),""))</f>
        <v/>
      </c>
      <c r="E307" s="23" t="str">
        <f>IFERROR(VLOOKUP(B307,STMS!A:AE,31,0),"")</f>
        <v/>
      </c>
      <c r="F307" s="24" t="str">
        <f>IFERROR(VLOOKUP(B307,STMS!A:U,21,0),"")</f>
        <v/>
      </c>
      <c r="G307" s="24" t="str">
        <f>IFERROR(VLOOKUP(B307,STMS!A:V,22,0),"")</f>
        <v/>
      </c>
      <c r="H307" s="36"/>
      <c r="I307" s="35"/>
      <c r="J307" s="35"/>
      <c r="K307" s="35"/>
      <c r="L307" s="35"/>
      <c r="M307" s="35"/>
    </row>
    <row r="308" spans="1:13" ht="21">
      <c r="A308" s="35"/>
      <c r="C308" s="22" t="str">
        <f>IFERROR(VLOOKUP(B308,STMS!A:D,4,0),"")</f>
        <v/>
      </c>
      <c r="D308" s="23" t="str">
        <f>IF(IFERROR(VLOOKUP(B308,STMS!A:E,5,0),"")=0,"",IFERROR(VLOOKUP(B308,STMS!A:E,5,0),""))</f>
        <v/>
      </c>
      <c r="E308" s="23" t="str">
        <f>IFERROR(VLOOKUP(B308,STMS!A:AE,31,0),"")</f>
        <v/>
      </c>
      <c r="F308" s="24" t="str">
        <f>IFERROR(VLOOKUP(B308,STMS!A:U,21,0),"")</f>
        <v/>
      </c>
      <c r="G308" s="24" t="str">
        <f>IFERROR(VLOOKUP(B308,STMS!A:V,22,0),"")</f>
        <v/>
      </c>
      <c r="H308" s="36"/>
      <c r="I308" s="35"/>
      <c r="J308" s="35"/>
      <c r="K308" s="35"/>
      <c r="L308" s="35"/>
      <c r="M308" s="35"/>
    </row>
    <row r="309" spans="1:13" ht="21">
      <c r="A309" s="35"/>
      <c r="C309" s="22" t="str">
        <f>IFERROR(VLOOKUP(B309,STMS!A:D,4,0),"")</f>
        <v/>
      </c>
      <c r="D309" s="23" t="str">
        <f>IF(IFERROR(VLOOKUP(B309,STMS!A:E,5,0),"")=0,"",IFERROR(VLOOKUP(B309,STMS!A:E,5,0),""))</f>
        <v/>
      </c>
      <c r="E309" s="23" t="str">
        <f>IFERROR(VLOOKUP(B309,STMS!A:AE,31,0),"")</f>
        <v/>
      </c>
      <c r="F309" s="24" t="str">
        <f>IFERROR(VLOOKUP(B309,STMS!A:U,21,0),"")</f>
        <v/>
      </c>
      <c r="G309" s="24" t="str">
        <f>IFERROR(VLOOKUP(B309,STMS!A:V,22,0),"")</f>
        <v/>
      </c>
      <c r="H309" s="36"/>
      <c r="I309" s="35"/>
      <c r="J309" s="35"/>
      <c r="K309" s="35"/>
      <c r="L309" s="35"/>
      <c r="M309" s="35"/>
    </row>
    <row r="310" spans="1:13" ht="21">
      <c r="A310" s="35"/>
      <c r="C310" s="22" t="str">
        <f>IFERROR(VLOOKUP(B310,STMS!A:D,4,0),"")</f>
        <v/>
      </c>
      <c r="D310" s="23" t="str">
        <f>IF(IFERROR(VLOOKUP(B310,STMS!A:E,5,0),"")=0,"",IFERROR(VLOOKUP(B310,STMS!A:E,5,0),""))</f>
        <v/>
      </c>
      <c r="E310" s="23" t="str">
        <f>IFERROR(VLOOKUP(B310,STMS!A:AE,31,0),"")</f>
        <v/>
      </c>
      <c r="F310" s="24" t="str">
        <f>IFERROR(VLOOKUP(B310,STMS!A:U,21,0),"")</f>
        <v/>
      </c>
      <c r="G310" s="24" t="str">
        <f>IFERROR(VLOOKUP(B310,STMS!A:V,22,0),"")</f>
        <v/>
      </c>
      <c r="H310" s="36"/>
      <c r="I310" s="35"/>
      <c r="J310" s="35"/>
      <c r="K310" s="35"/>
      <c r="L310" s="35"/>
      <c r="M310" s="35"/>
    </row>
    <row r="311" spans="1:13" ht="21">
      <c r="A311" s="35"/>
      <c r="C311" s="22" t="str">
        <f>IFERROR(VLOOKUP(B311,STMS!A:D,4,0),"")</f>
        <v/>
      </c>
      <c r="D311" s="23" t="str">
        <f>IF(IFERROR(VLOOKUP(B311,STMS!A:E,5,0),"")=0,"",IFERROR(VLOOKUP(B311,STMS!A:E,5,0),""))</f>
        <v/>
      </c>
      <c r="E311" s="23" t="str">
        <f>IFERROR(VLOOKUP(B311,STMS!A:AE,31,0),"")</f>
        <v/>
      </c>
      <c r="F311" s="24" t="str">
        <f>IFERROR(VLOOKUP(B311,STMS!A:U,21,0),"")</f>
        <v/>
      </c>
      <c r="G311" s="24" t="str">
        <f>IFERROR(VLOOKUP(B311,STMS!A:V,22,0),"")</f>
        <v/>
      </c>
      <c r="H311" s="36"/>
      <c r="I311" s="35"/>
      <c r="J311" s="35"/>
      <c r="K311" s="35"/>
      <c r="L311" s="35"/>
      <c r="M311" s="35"/>
    </row>
    <row r="312" spans="1:13" ht="21">
      <c r="A312" s="35"/>
      <c r="C312" s="22" t="str">
        <f>IFERROR(VLOOKUP(B312,STMS!A:D,4,0),"")</f>
        <v/>
      </c>
      <c r="D312" s="23" t="str">
        <f>IF(IFERROR(VLOOKUP(B312,STMS!A:E,5,0),"")=0,"",IFERROR(VLOOKUP(B312,STMS!A:E,5,0),""))</f>
        <v/>
      </c>
      <c r="E312" s="23" t="str">
        <f>IFERROR(VLOOKUP(B312,STMS!A:AE,31,0),"")</f>
        <v/>
      </c>
      <c r="F312" s="24" t="str">
        <f>IFERROR(VLOOKUP(B312,STMS!A:U,21,0),"")</f>
        <v/>
      </c>
      <c r="G312" s="24" t="str">
        <f>IFERROR(VLOOKUP(B312,STMS!A:V,22,0),"")</f>
        <v/>
      </c>
      <c r="H312" s="36"/>
      <c r="I312" s="35"/>
      <c r="J312" s="35"/>
      <c r="K312" s="35"/>
      <c r="L312" s="35"/>
      <c r="M312" s="35"/>
    </row>
    <row r="313" spans="1:13" ht="21">
      <c r="A313" s="35"/>
      <c r="C313" s="22" t="str">
        <f>IFERROR(VLOOKUP(B313,STMS!A:D,4,0),"")</f>
        <v/>
      </c>
      <c r="D313" s="23" t="str">
        <f>IF(IFERROR(VLOOKUP(B313,STMS!A:E,5,0),"")=0,"",IFERROR(VLOOKUP(B313,STMS!A:E,5,0),""))</f>
        <v/>
      </c>
      <c r="E313" s="23" t="str">
        <f>IFERROR(VLOOKUP(B313,STMS!A:AE,31,0),"")</f>
        <v/>
      </c>
      <c r="F313" s="24" t="str">
        <f>IFERROR(VLOOKUP(B313,STMS!A:U,21,0),"")</f>
        <v/>
      </c>
      <c r="G313" s="24" t="str">
        <f>IFERROR(VLOOKUP(B313,STMS!A:V,22,0),"")</f>
        <v/>
      </c>
      <c r="H313" s="36"/>
      <c r="I313" s="35"/>
      <c r="J313" s="35"/>
      <c r="K313" s="35"/>
      <c r="L313" s="35"/>
      <c r="M313" s="35"/>
    </row>
    <row r="314" spans="1:13" ht="21">
      <c r="A314" s="35"/>
      <c r="C314" s="22" t="str">
        <f>IFERROR(VLOOKUP(B314,STMS!A:D,4,0),"")</f>
        <v/>
      </c>
      <c r="D314" s="23" t="str">
        <f>IF(IFERROR(VLOOKUP(B314,STMS!A:E,5,0),"")=0,"",IFERROR(VLOOKUP(B314,STMS!A:E,5,0),""))</f>
        <v/>
      </c>
      <c r="E314" s="23" t="str">
        <f>IFERROR(VLOOKUP(B314,STMS!A:AE,31,0),"")</f>
        <v/>
      </c>
      <c r="F314" s="24" t="str">
        <f>IFERROR(VLOOKUP(B314,STMS!A:U,21,0),"")</f>
        <v/>
      </c>
      <c r="G314" s="24" t="str">
        <f>IFERROR(VLOOKUP(B314,STMS!A:V,22,0),"")</f>
        <v/>
      </c>
      <c r="H314" s="36"/>
      <c r="I314" s="35"/>
      <c r="J314" s="35"/>
      <c r="K314" s="35"/>
      <c r="L314" s="35"/>
      <c r="M314" s="35"/>
    </row>
    <row r="315" spans="1:13" ht="21">
      <c r="A315" s="35"/>
      <c r="C315" s="22" t="str">
        <f>IFERROR(VLOOKUP(B315,STMS!A:D,4,0),"")</f>
        <v/>
      </c>
      <c r="D315" s="23" t="str">
        <f>IF(IFERROR(VLOOKUP(B315,STMS!A:E,5,0),"")=0,"",IFERROR(VLOOKUP(B315,STMS!A:E,5,0),""))</f>
        <v/>
      </c>
      <c r="E315" s="23" t="str">
        <f>IFERROR(VLOOKUP(B315,STMS!A:AE,31,0),"")</f>
        <v/>
      </c>
      <c r="F315" s="24" t="str">
        <f>IFERROR(VLOOKUP(B315,STMS!A:U,21,0),"")</f>
        <v/>
      </c>
      <c r="G315" s="24" t="str">
        <f>IFERROR(VLOOKUP(B315,STMS!A:V,22,0),"")</f>
        <v/>
      </c>
      <c r="H315" s="36"/>
      <c r="I315" s="35"/>
      <c r="J315" s="35"/>
      <c r="K315" s="35"/>
      <c r="L315" s="35"/>
      <c r="M315" s="35"/>
    </row>
    <row r="316" spans="1:13" ht="21">
      <c r="A316" s="35"/>
      <c r="C316" s="22" t="str">
        <f>IFERROR(VLOOKUP(B316,STMS!A:D,4,0),"")</f>
        <v/>
      </c>
      <c r="D316" s="23" t="str">
        <f>IF(IFERROR(VLOOKUP(B316,STMS!A:E,5,0),"")=0,"",IFERROR(VLOOKUP(B316,STMS!A:E,5,0),""))</f>
        <v/>
      </c>
      <c r="E316" s="23" t="str">
        <f>IFERROR(VLOOKUP(B316,STMS!A:AE,31,0),"")</f>
        <v/>
      </c>
      <c r="F316" s="24" t="str">
        <f>IFERROR(VLOOKUP(B316,STMS!A:U,21,0),"")</f>
        <v/>
      </c>
      <c r="G316" s="24" t="str">
        <f>IFERROR(VLOOKUP(B316,STMS!A:V,22,0),"")</f>
        <v/>
      </c>
      <c r="H316" s="36"/>
      <c r="I316" s="35"/>
      <c r="J316" s="35"/>
      <c r="K316" s="35"/>
      <c r="L316" s="35"/>
      <c r="M316" s="35"/>
    </row>
    <row r="317" spans="1:13" ht="21">
      <c r="A317" s="35"/>
      <c r="C317" s="22" t="str">
        <f>IFERROR(VLOOKUP(B317,STMS!A:D,4,0),"")</f>
        <v/>
      </c>
      <c r="D317" s="23" t="str">
        <f>IF(IFERROR(VLOOKUP(B317,STMS!A:E,5,0),"")=0,"",IFERROR(VLOOKUP(B317,STMS!A:E,5,0),""))</f>
        <v/>
      </c>
      <c r="E317" s="23" t="str">
        <f>IFERROR(VLOOKUP(B317,STMS!A:AE,31,0),"")</f>
        <v/>
      </c>
      <c r="F317" s="24" t="str">
        <f>IFERROR(VLOOKUP(B317,STMS!A:U,21,0),"")</f>
        <v/>
      </c>
      <c r="G317" s="24" t="str">
        <f>IFERROR(VLOOKUP(B317,STMS!A:V,22,0),"")</f>
        <v/>
      </c>
      <c r="H317" s="36"/>
      <c r="I317" s="35"/>
      <c r="J317" s="35"/>
      <c r="K317" s="35"/>
      <c r="L317" s="35"/>
      <c r="M317" s="35"/>
    </row>
    <row r="318" spans="1:13" ht="21">
      <c r="A318" s="35"/>
      <c r="C318" s="22" t="str">
        <f>IFERROR(VLOOKUP(B318,STMS!A:D,4,0),"")</f>
        <v/>
      </c>
      <c r="D318" s="23" t="str">
        <f>IF(IFERROR(VLOOKUP(B318,STMS!A:E,5,0),"")=0,"",IFERROR(VLOOKUP(B318,STMS!A:E,5,0),""))</f>
        <v/>
      </c>
      <c r="E318" s="23" t="str">
        <f>IFERROR(VLOOKUP(B318,STMS!A:AE,31,0),"")</f>
        <v/>
      </c>
      <c r="F318" s="24" t="str">
        <f>IFERROR(VLOOKUP(B318,STMS!A:U,21,0),"")</f>
        <v/>
      </c>
      <c r="G318" s="24" t="str">
        <f>IFERROR(VLOOKUP(B318,STMS!A:V,22,0),"")</f>
        <v/>
      </c>
      <c r="H318" s="36"/>
      <c r="I318" s="35"/>
      <c r="J318" s="35"/>
      <c r="K318" s="35"/>
      <c r="L318" s="35"/>
      <c r="M318" s="35"/>
    </row>
    <row r="319" spans="1:13" ht="21">
      <c r="A319" s="35"/>
      <c r="C319" s="22" t="str">
        <f>IFERROR(VLOOKUP(B319,STMS!A:D,4,0),"")</f>
        <v/>
      </c>
      <c r="D319" s="23" t="str">
        <f>IF(IFERROR(VLOOKUP(B319,STMS!A:E,5,0),"")=0,"",IFERROR(VLOOKUP(B319,STMS!A:E,5,0),""))</f>
        <v/>
      </c>
      <c r="E319" s="23" t="str">
        <f>IFERROR(VLOOKUP(B319,STMS!A:AE,31,0),"")</f>
        <v/>
      </c>
      <c r="F319" s="24" t="str">
        <f>IFERROR(VLOOKUP(B319,STMS!A:U,21,0),"")</f>
        <v/>
      </c>
      <c r="G319" s="24" t="str">
        <f>IFERROR(VLOOKUP(B319,STMS!A:V,22,0),"")</f>
        <v/>
      </c>
      <c r="H319" s="36"/>
      <c r="I319" s="35"/>
      <c r="J319" s="35"/>
      <c r="K319" s="35"/>
      <c r="L319" s="35"/>
      <c r="M319" s="35"/>
    </row>
    <row r="320" spans="1:13" ht="21">
      <c r="A320" s="35"/>
      <c r="C320" s="22" t="str">
        <f>IFERROR(VLOOKUP(B320,STMS!A:D,4,0),"")</f>
        <v/>
      </c>
      <c r="D320" s="23" t="str">
        <f>IF(IFERROR(VLOOKUP(B320,STMS!A:E,5,0),"")=0,"",IFERROR(VLOOKUP(B320,STMS!A:E,5,0),""))</f>
        <v/>
      </c>
      <c r="E320" s="23" t="str">
        <f>IFERROR(VLOOKUP(B320,STMS!A:AE,31,0),"")</f>
        <v/>
      </c>
      <c r="F320" s="24" t="str">
        <f>IFERROR(VLOOKUP(B320,STMS!A:U,21,0),"")</f>
        <v/>
      </c>
      <c r="G320" s="24" t="str">
        <f>IFERROR(VLOOKUP(B320,STMS!A:V,22,0),"")</f>
        <v/>
      </c>
      <c r="H320" s="36"/>
      <c r="I320" s="35"/>
      <c r="J320" s="35"/>
      <c r="K320" s="35"/>
      <c r="L320" s="35"/>
      <c r="M320" s="35"/>
    </row>
    <row r="321" spans="1:13" ht="21">
      <c r="A321" s="35"/>
      <c r="C321" s="22" t="str">
        <f>IFERROR(VLOOKUP(B321,STMS!A:D,4,0),"")</f>
        <v/>
      </c>
      <c r="D321" s="23" t="str">
        <f>IF(IFERROR(VLOOKUP(B321,STMS!A:E,5,0),"")=0,"",IFERROR(VLOOKUP(B321,STMS!A:E,5,0),""))</f>
        <v/>
      </c>
      <c r="E321" s="23" t="str">
        <f>IFERROR(VLOOKUP(B321,STMS!A:AE,31,0),"")</f>
        <v/>
      </c>
      <c r="F321" s="24" t="str">
        <f>IFERROR(VLOOKUP(B321,STMS!A:U,21,0),"")</f>
        <v/>
      </c>
      <c r="G321" s="24" t="str">
        <f>IFERROR(VLOOKUP(B321,STMS!A:V,22,0),"")</f>
        <v/>
      </c>
      <c r="H321" s="36"/>
      <c r="I321" s="35"/>
      <c r="J321" s="35"/>
      <c r="K321" s="35"/>
      <c r="L321" s="35"/>
      <c r="M321" s="35"/>
    </row>
    <row r="322" spans="1:13" ht="21">
      <c r="A322" s="35"/>
      <c r="C322" s="22" t="str">
        <f>IFERROR(VLOOKUP(B322,STMS!A:D,4,0),"")</f>
        <v/>
      </c>
      <c r="D322" s="23" t="str">
        <f>IF(IFERROR(VLOOKUP(B322,STMS!A:E,5,0),"")=0,"",IFERROR(VLOOKUP(B322,STMS!A:E,5,0),""))</f>
        <v/>
      </c>
      <c r="E322" s="23" t="str">
        <f>IFERROR(VLOOKUP(B322,STMS!A:AE,31,0),"")</f>
        <v/>
      </c>
      <c r="F322" s="24" t="str">
        <f>IFERROR(VLOOKUP(B322,STMS!A:U,21,0),"")</f>
        <v/>
      </c>
      <c r="G322" s="24" t="str">
        <f>IFERROR(VLOOKUP(B322,STMS!A:V,22,0),"")</f>
        <v/>
      </c>
      <c r="H322" s="36"/>
      <c r="I322" s="35"/>
      <c r="J322" s="35"/>
      <c r="K322" s="35"/>
      <c r="L322" s="35"/>
      <c r="M322" s="35"/>
    </row>
    <row r="323" spans="1:13" ht="21">
      <c r="A323" s="35"/>
      <c r="C323" s="22" t="str">
        <f>IFERROR(VLOOKUP(B323,STMS!A:D,4,0),"")</f>
        <v/>
      </c>
      <c r="D323" s="23" t="str">
        <f>IF(IFERROR(VLOOKUP(B323,STMS!A:E,5,0),"")=0,"",IFERROR(VLOOKUP(B323,STMS!A:E,5,0),""))</f>
        <v/>
      </c>
      <c r="E323" s="23" t="str">
        <f>IFERROR(VLOOKUP(B323,STMS!A:AE,31,0),"")</f>
        <v/>
      </c>
      <c r="F323" s="24" t="str">
        <f>IFERROR(VLOOKUP(B323,STMS!A:U,21,0),"")</f>
        <v/>
      </c>
      <c r="G323" s="24" t="str">
        <f>IFERROR(VLOOKUP(B323,STMS!A:V,22,0),"")</f>
        <v/>
      </c>
      <c r="H323" s="36"/>
      <c r="I323" s="35"/>
      <c r="J323" s="35"/>
      <c r="K323" s="35"/>
      <c r="L323" s="35"/>
      <c r="M323" s="35"/>
    </row>
    <row r="324" spans="1:13" ht="21">
      <c r="A324" s="35"/>
      <c r="C324" s="22" t="str">
        <f>IFERROR(VLOOKUP(B324,STMS!A:D,4,0),"")</f>
        <v/>
      </c>
      <c r="D324" s="23" t="str">
        <f>IF(IFERROR(VLOOKUP(B324,STMS!A:E,5,0),"")=0,"",IFERROR(VLOOKUP(B324,STMS!A:E,5,0),""))</f>
        <v/>
      </c>
      <c r="E324" s="23" t="str">
        <f>IFERROR(VLOOKUP(B324,STMS!A:AE,31,0),"")</f>
        <v/>
      </c>
      <c r="F324" s="24" t="str">
        <f>IFERROR(VLOOKUP(B324,STMS!A:U,21,0),"")</f>
        <v/>
      </c>
      <c r="G324" s="24" t="str">
        <f>IFERROR(VLOOKUP(B324,STMS!A:V,22,0),"")</f>
        <v/>
      </c>
      <c r="H324" s="36"/>
      <c r="I324" s="35"/>
      <c r="J324" s="35"/>
      <c r="K324" s="35"/>
      <c r="L324" s="35"/>
      <c r="M324" s="35"/>
    </row>
    <row r="325" spans="1:13" ht="21">
      <c r="A325" s="35"/>
      <c r="C325" s="22" t="str">
        <f>IFERROR(VLOOKUP(B325,STMS!A:D,4,0),"")</f>
        <v/>
      </c>
      <c r="D325" s="23" t="str">
        <f>IF(IFERROR(VLOOKUP(B325,STMS!A:E,5,0),"")=0,"",IFERROR(VLOOKUP(B325,STMS!A:E,5,0),""))</f>
        <v/>
      </c>
      <c r="E325" s="23" t="str">
        <f>IFERROR(VLOOKUP(B325,STMS!A:AE,31,0),"")</f>
        <v/>
      </c>
      <c r="F325" s="24" t="str">
        <f>IFERROR(VLOOKUP(B325,STMS!A:U,21,0),"")</f>
        <v/>
      </c>
      <c r="G325" s="24" t="str">
        <f>IFERROR(VLOOKUP(B325,STMS!A:V,22,0),"")</f>
        <v/>
      </c>
      <c r="H325" s="36"/>
      <c r="I325" s="35"/>
      <c r="J325" s="35"/>
      <c r="K325" s="35"/>
      <c r="L325" s="35"/>
      <c r="M325" s="35"/>
    </row>
    <row r="326" spans="1:13" ht="21">
      <c r="A326" s="35"/>
      <c r="C326" s="22" t="str">
        <f>IFERROR(VLOOKUP(B326,STMS!A:D,4,0),"")</f>
        <v/>
      </c>
      <c r="D326" s="23" t="str">
        <f>IF(IFERROR(VLOOKUP(B326,STMS!A:E,5,0),"")=0,"",IFERROR(VLOOKUP(B326,STMS!A:E,5,0),""))</f>
        <v/>
      </c>
      <c r="E326" s="23" t="str">
        <f>IFERROR(VLOOKUP(B326,STMS!A:AE,31,0),"")</f>
        <v/>
      </c>
      <c r="F326" s="24" t="str">
        <f>IFERROR(VLOOKUP(B326,STMS!A:U,21,0),"")</f>
        <v/>
      </c>
      <c r="G326" s="24" t="str">
        <f>IFERROR(VLOOKUP(B326,STMS!A:V,22,0),"")</f>
        <v/>
      </c>
      <c r="H326" s="36"/>
      <c r="I326" s="35"/>
      <c r="J326" s="35"/>
      <c r="K326" s="35"/>
      <c r="L326" s="35"/>
      <c r="M326" s="35"/>
    </row>
    <row r="327" spans="1:13" ht="21">
      <c r="A327" s="35"/>
      <c r="C327" s="22" t="str">
        <f>IFERROR(VLOOKUP(B327,STMS!A:D,4,0),"")</f>
        <v/>
      </c>
      <c r="D327" s="23" t="str">
        <f>IF(IFERROR(VLOOKUP(B327,STMS!A:E,5,0),"")=0,"",IFERROR(VLOOKUP(B327,STMS!A:E,5,0),""))</f>
        <v/>
      </c>
      <c r="E327" s="23" t="str">
        <f>IFERROR(VLOOKUP(B327,STMS!A:AE,31,0),"")</f>
        <v/>
      </c>
      <c r="F327" s="24" t="str">
        <f>IFERROR(VLOOKUP(B327,STMS!A:U,21,0),"")</f>
        <v/>
      </c>
      <c r="G327" s="24" t="str">
        <f>IFERROR(VLOOKUP(B327,STMS!A:V,22,0),"")</f>
        <v/>
      </c>
      <c r="H327" s="36"/>
      <c r="I327" s="35"/>
      <c r="J327" s="35"/>
      <c r="K327" s="35"/>
      <c r="L327" s="35"/>
      <c r="M327" s="35"/>
    </row>
    <row r="328" spans="1:13" ht="21">
      <c r="A328" s="35"/>
      <c r="C328" s="22" t="str">
        <f>IFERROR(VLOOKUP(B328,STMS!A:D,4,0),"")</f>
        <v/>
      </c>
      <c r="D328" s="23" t="str">
        <f>IF(IFERROR(VLOOKUP(B328,STMS!A:E,5,0),"")=0,"",IFERROR(VLOOKUP(B328,STMS!A:E,5,0),""))</f>
        <v/>
      </c>
      <c r="E328" s="23" t="str">
        <f>IFERROR(VLOOKUP(B328,STMS!A:AE,31,0),"")</f>
        <v/>
      </c>
      <c r="F328" s="24" t="str">
        <f>IFERROR(VLOOKUP(B328,STMS!A:U,21,0),"")</f>
        <v/>
      </c>
      <c r="G328" s="24" t="str">
        <f>IFERROR(VLOOKUP(B328,STMS!A:V,22,0),"")</f>
        <v/>
      </c>
      <c r="H328" s="36"/>
      <c r="I328" s="35"/>
      <c r="J328" s="35"/>
      <c r="K328" s="35"/>
      <c r="L328" s="35"/>
      <c r="M328" s="35"/>
    </row>
    <row r="329" spans="1:13" ht="21">
      <c r="A329" s="35"/>
      <c r="C329" s="22" t="str">
        <f>IFERROR(VLOOKUP(B329,STMS!A:D,4,0),"")</f>
        <v/>
      </c>
      <c r="D329" s="23" t="str">
        <f>IF(IFERROR(VLOOKUP(B329,STMS!A:E,5,0),"")=0,"",IFERROR(VLOOKUP(B329,STMS!A:E,5,0),""))</f>
        <v/>
      </c>
      <c r="E329" s="23" t="str">
        <f>IFERROR(VLOOKUP(B329,STMS!A:AE,31,0),"")</f>
        <v/>
      </c>
      <c r="F329" s="24" t="str">
        <f>IFERROR(VLOOKUP(B329,STMS!A:U,21,0),"")</f>
        <v/>
      </c>
      <c r="G329" s="24" t="str">
        <f>IFERROR(VLOOKUP(B329,STMS!A:V,22,0),"")</f>
        <v/>
      </c>
      <c r="H329" s="36"/>
      <c r="I329" s="35"/>
      <c r="J329" s="35"/>
      <c r="K329" s="35"/>
      <c r="L329" s="35"/>
      <c r="M329" s="35"/>
    </row>
    <row r="330" spans="1:13" ht="21">
      <c r="A330" s="35"/>
      <c r="C330" s="22" t="str">
        <f>IFERROR(VLOOKUP(B330,STMS!A:D,4,0),"")</f>
        <v/>
      </c>
      <c r="D330" s="23" t="str">
        <f>IF(IFERROR(VLOOKUP(B330,STMS!A:E,5,0),"")=0,"",IFERROR(VLOOKUP(B330,STMS!A:E,5,0),""))</f>
        <v/>
      </c>
      <c r="E330" s="23" t="str">
        <f>IFERROR(VLOOKUP(B330,STMS!A:AE,31,0),"")</f>
        <v/>
      </c>
      <c r="F330" s="24" t="str">
        <f>IFERROR(VLOOKUP(B330,STMS!A:U,21,0),"")</f>
        <v/>
      </c>
      <c r="G330" s="24" t="str">
        <f>IFERROR(VLOOKUP(B330,STMS!A:V,22,0),"")</f>
        <v/>
      </c>
      <c r="H330" s="36"/>
      <c r="I330" s="35"/>
      <c r="J330" s="35"/>
      <c r="K330" s="35"/>
      <c r="L330" s="35"/>
      <c r="M330" s="35"/>
    </row>
    <row r="331" spans="1:13" ht="21">
      <c r="A331" s="35"/>
      <c r="C331" s="22" t="str">
        <f>IFERROR(VLOOKUP(B331,STMS!A:D,4,0),"")</f>
        <v/>
      </c>
      <c r="D331" s="23" t="str">
        <f>IF(IFERROR(VLOOKUP(B331,STMS!A:E,5,0),"")=0,"",IFERROR(VLOOKUP(B331,STMS!A:E,5,0),""))</f>
        <v/>
      </c>
      <c r="E331" s="23" t="str">
        <f>IFERROR(VLOOKUP(B331,STMS!A:AE,31,0),"")</f>
        <v/>
      </c>
      <c r="F331" s="24" t="str">
        <f>IFERROR(VLOOKUP(B331,STMS!A:U,21,0),"")</f>
        <v/>
      </c>
      <c r="G331" s="24" t="str">
        <f>IFERROR(VLOOKUP(B331,STMS!A:V,22,0),"")</f>
        <v/>
      </c>
      <c r="H331" s="36"/>
      <c r="I331" s="35"/>
      <c r="J331" s="35"/>
      <c r="K331" s="35"/>
      <c r="L331" s="35"/>
      <c r="M331" s="35"/>
    </row>
    <row r="332" spans="1:13" ht="21">
      <c r="A332" s="35"/>
      <c r="C332" s="22" t="str">
        <f>IFERROR(VLOOKUP(B332,STMS!A:D,4,0),"")</f>
        <v/>
      </c>
      <c r="D332" s="23" t="str">
        <f>IF(IFERROR(VLOOKUP(B332,STMS!A:E,5,0),"")=0,"",IFERROR(VLOOKUP(B332,STMS!A:E,5,0),""))</f>
        <v/>
      </c>
      <c r="E332" s="23" t="str">
        <f>IFERROR(VLOOKUP(B332,STMS!A:AE,31,0),"")</f>
        <v/>
      </c>
      <c r="F332" s="24" t="str">
        <f>IFERROR(VLOOKUP(B332,STMS!A:U,21,0),"")</f>
        <v/>
      </c>
      <c r="G332" s="24" t="str">
        <f>IFERROR(VLOOKUP(B332,STMS!A:V,22,0),"")</f>
        <v/>
      </c>
      <c r="H332" s="36"/>
      <c r="I332" s="35"/>
      <c r="J332" s="35"/>
      <c r="K332" s="35"/>
      <c r="L332" s="35"/>
      <c r="M332" s="35"/>
    </row>
    <row r="333" spans="1:13" ht="21">
      <c r="A333" s="35"/>
      <c r="C333" s="22" t="str">
        <f>IFERROR(VLOOKUP(B333,STMS!A:D,4,0),"")</f>
        <v/>
      </c>
      <c r="D333" s="23" t="str">
        <f>IF(IFERROR(VLOOKUP(B333,STMS!A:E,5,0),"")=0,"",IFERROR(VLOOKUP(B333,STMS!A:E,5,0),""))</f>
        <v/>
      </c>
      <c r="E333" s="23" t="str">
        <f>IFERROR(VLOOKUP(B333,STMS!A:AE,31,0),"")</f>
        <v/>
      </c>
      <c r="F333" s="24" t="str">
        <f>IFERROR(VLOOKUP(B333,STMS!A:U,21,0),"")</f>
        <v/>
      </c>
      <c r="G333" s="24" t="str">
        <f>IFERROR(VLOOKUP(B333,STMS!A:V,22,0),"")</f>
        <v/>
      </c>
      <c r="H333" s="36"/>
      <c r="I333" s="35"/>
      <c r="J333" s="35"/>
      <c r="K333" s="35"/>
      <c r="L333" s="35"/>
      <c r="M333" s="35"/>
    </row>
    <row r="334" spans="1:13" ht="21">
      <c r="A334" s="35"/>
      <c r="C334" s="22" t="str">
        <f>IFERROR(VLOOKUP(B334,STMS!A:D,4,0),"")</f>
        <v/>
      </c>
      <c r="D334" s="23" t="str">
        <f>IF(IFERROR(VLOOKUP(B334,STMS!A:E,5,0),"")=0,"",IFERROR(VLOOKUP(B334,STMS!A:E,5,0),""))</f>
        <v/>
      </c>
      <c r="E334" s="23" t="str">
        <f>IFERROR(VLOOKUP(B334,STMS!A:AE,31,0),"")</f>
        <v/>
      </c>
      <c r="F334" s="24" t="str">
        <f>IFERROR(VLOOKUP(B334,STMS!A:U,21,0),"")</f>
        <v/>
      </c>
      <c r="G334" s="24" t="str">
        <f>IFERROR(VLOOKUP(B334,STMS!A:V,22,0),"")</f>
        <v/>
      </c>
      <c r="H334" s="36"/>
      <c r="I334" s="35"/>
      <c r="J334" s="35"/>
      <c r="K334" s="35"/>
      <c r="L334" s="35"/>
      <c r="M334" s="35"/>
    </row>
    <row r="335" spans="1:13" ht="21">
      <c r="A335" s="35"/>
      <c r="C335" s="22" t="str">
        <f>IFERROR(VLOOKUP(B335,STMS!A:D,4,0),"")</f>
        <v/>
      </c>
      <c r="D335" s="23" t="str">
        <f>IF(IFERROR(VLOOKUP(B335,STMS!A:E,5,0),"")=0,"",IFERROR(VLOOKUP(B335,STMS!A:E,5,0),""))</f>
        <v/>
      </c>
      <c r="E335" s="23" t="str">
        <f>IFERROR(VLOOKUP(B335,STMS!A:AE,31,0),"")</f>
        <v/>
      </c>
      <c r="F335" s="24" t="str">
        <f>IFERROR(VLOOKUP(B335,STMS!A:U,21,0),"")</f>
        <v/>
      </c>
      <c r="G335" s="24" t="str">
        <f>IFERROR(VLOOKUP(B335,STMS!A:V,22,0),"")</f>
        <v/>
      </c>
      <c r="H335" s="36"/>
      <c r="I335" s="35"/>
      <c r="J335" s="35"/>
      <c r="K335" s="35"/>
      <c r="L335" s="35"/>
      <c r="M335" s="35"/>
    </row>
    <row r="336" spans="1:13" ht="21">
      <c r="A336" s="35"/>
      <c r="C336" s="22" t="str">
        <f>IFERROR(VLOOKUP(B336,STMS!A:D,4,0),"")</f>
        <v/>
      </c>
      <c r="D336" s="23" t="str">
        <f>IF(IFERROR(VLOOKUP(B336,STMS!A:E,5,0),"")=0,"",IFERROR(VLOOKUP(B336,STMS!A:E,5,0),""))</f>
        <v/>
      </c>
      <c r="E336" s="23" t="str">
        <f>IFERROR(VLOOKUP(B336,STMS!A:AE,31,0),"")</f>
        <v/>
      </c>
      <c r="F336" s="24" t="str">
        <f>IFERROR(VLOOKUP(B336,STMS!A:U,21,0),"")</f>
        <v/>
      </c>
      <c r="G336" s="24" t="str">
        <f>IFERROR(VLOOKUP(B336,STMS!A:V,22,0),"")</f>
        <v/>
      </c>
      <c r="H336" s="36"/>
      <c r="I336" s="35"/>
      <c r="J336" s="35"/>
      <c r="K336" s="35"/>
      <c r="L336" s="35"/>
      <c r="M336" s="35"/>
    </row>
    <row r="337" spans="1:13" ht="21">
      <c r="A337" s="35"/>
      <c r="C337" s="22" t="str">
        <f>IFERROR(VLOOKUP(B337,STMS!A:D,4,0),"")</f>
        <v/>
      </c>
      <c r="D337" s="23" t="str">
        <f>IF(IFERROR(VLOOKUP(B337,STMS!A:E,5,0),"")=0,"",IFERROR(VLOOKUP(B337,STMS!A:E,5,0),""))</f>
        <v/>
      </c>
      <c r="E337" s="23" t="str">
        <f>IFERROR(VLOOKUP(B337,STMS!A:AE,31,0),"")</f>
        <v/>
      </c>
      <c r="F337" s="24" t="str">
        <f>IFERROR(VLOOKUP(B337,STMS!A:U,21,0),"")</f>
        <v/>
      </c>
      <c r="G337" s="24" t="str">
        <f>IFERROR(VLOOKUP(B337,STMS!A:V,22,0),"")</f>
        <v/>
      </c>
      <c r="H337" s="36"/>
      <c r="I337" s="35"/>
      <c r="J337" s="35"/>
      <c r="K337" s="35"/>
      <c r="L337" s="35"/>
      <c r="M337" s="35"/>
    </row>
    <row r="338" spans="1:13" ht="21">
      <c r="A338" s="35"/>
      <c r="C338" s="22" t="str">
        <f>IFERROR(VLOOKUP(B338,STMS!A:D,4,0),"")</f>
        <v/>
      </c>
      <c r="D338" s="23" t="str">
        <f>IF(IFERROR(VLOOKUP(B338,STMS!A:E,5,0),"")=0,"",IFERROR(VLOOKUP(B338,STMS!A:E,5,0),""))</f>
        <v/>
      </c>
      <c r="E338" s="23" t="str">
        <f>IFERROR(VLOOKUP(B338,STMS!A:AE,31,0),"")</f>
        <v/>
      </c>
      <c r="F338" s="24" t="str">
        <f>IFERROR(VLOOKUP(B338,STMS!A:U,21,0),"")</f>
        <v/>
      </c>
      <c r="G338" s="24" t="str">
        <f>IFERROR(VLOOKUP(B338,STMS!A:V,22,0),"")</f>
        <v/>
      </c>
      <c r="H338" s="36"/>
      <c r="I338" s="35"/>
      <c r="J338" s="35"/>
      <c r="K338" s="35"/>
      <c r="L338" s="35"/>
      <c r="M338" s="35"/>
    </row>
    <row r="339" spans="1:13" ht="21">
      <c r="A339" s="35"/>
      <c r="C339" s="22" t="str">
        <f>IFERROR(VLOOKUP(B339,STMS!A:D,4,0),"")</f>
        <v/>
      </c>
      <c r="D339" s="23" t="str">
        <f>IF(IFERROR(VLOOKUP(B339,STMS!A:E,5,0),"")=0,"",IFERROR(VLOOKUP(B339,STMS!A:E,5,0),""))</f>
        <v/>
      </c>
      <c r="E339" s="23" t="str">
        <f>IFERROR(VLOOKUP(B339,STMS!A:AE,31,0),"")</f>
        <v/>
      </c>
      <c r="F339" s="24" t="str">
        <f>IFERROR(VLOOKUP(B339,STMS!A:U,21,0),"")</f>
        <v/>
      </c>
      <c r="G339" s="24" t="str">
        <f>IFERROR(VLOOKUP(B339,STMS!A:V,22,0),"")</f>
        <v/>
      </c>
      <c r="H339" s="36"/>
      <c r="I339" s="35"/>
      <c r="J339" s="35"/>
      <c r="K339" s="35"/>
      <c r="L339" s="35"/>
      <c r="M339" s="35"/>
    </row>
    <row r="340" spans="1:13" ht="21">
      <c r="A340" s="35"/>
      <c r="C340" s="22" t="str">
        <f>IFERROR(VLOOKUP(B340,STMS!A:D,4,0),"")</f>
        <v/>
      </c>
      <c r="D340" s="23" t="str">
        <f>IF(IFERROR(VLOOKUP(B340,STMS!A:E,5,0),"")=0,"",IFERROR(VLOOKUP(B340,STMS!A:E,5,0),""))</f>
        <v/>
      </c>
      <c r="E340" s="23" t="str">
        <f>IFERROR(VLOOKUP(B340,STMS!A:AE,31,0),"")</f>
        <v/>
      </c>
      <c r="F340" s="24" t="str">
        <f>IFERROR(VLOOKUP(B340,STMS!A:U,21,0),"")</f>
        <v/>
      </c>
      <c r="G340" s="24" t="str">
        <f>IFERROR(VLOOKUP(B340,STMS!A:V,22,0),"")</f>
        <v/>
      </c>
      <c r="H340" s="36"/>
      <c r="I340" s="35"/>
      <c r="J340" s="35"/>
      <c r="K340" s="35"/>
      <c r="L340" s="35"/>
      <c r="M340" s="35"/>
    </row>
    <row r="341" spans="1:13" ht="21">
      <c r="A341" s="35"/>
      <c r="C341" s="22" t="str">
        <f>IFERROR(VLOOKUP(B341,STMS!A:D,4,0),"")</f>
        <v/>
      </c>
      <c r="D341" s="23" t="str">
        <f>IF(IFERROR(VLOOKUP(B341,STMS!A:E,5,0),"")=0,"",IFERROR(VLOOKUP(B341,STMS!A:E,5,0),""))</f>
        <v/>
      </c>
      <c r="E341" s="23" t="str">
        <f>IFERROR(VLOOKUP(B341,STMS!A:AE,31,0),"")</f>
        <v/>
      </c>
      <c r="F341" s="24" t="str">
        <f>IFERROR(VLOOKUP(B341,STMS!A:U,21,0),"")</f>
        <v/>
      </c>
      <c r="G341" s="24" t="str">
        <f>IFERROR(VLOOKUP(B341,STMS!A:V,22,0),"")</f>
        <v/>
      </c>
      <c r="H341" s="36"/>
      <c r="I341" s="35"/>
      <c r="J341" s="35"/>
      <c r="K341" s="35"/>
      <c r="L341" s="35"/>
      <c r="M341" s="35"/>
    </row>
    <row r="342" spans="1:13" ht="21">
      <c r="A342" s="35"/>
      <c r="C342" s="22" t="str">
        <f>IFERROR(VLOOKUP(B342,STMS!A:D,4,0),"")</f>
        <v/>
      </c>
      <c r="D342" s="23" t="str">
        <f>IF(IFERROR(VLOOKUP(B342,STMS!A:E,5,0),"")=0,"",IFERROR(VLOOKUP(B342,STMS!A:E,5,0),""))</f>
        <v/>
      </c>
      <c r="E342" s="23" t="str">
        <f>IFERROR(VLOOKUP(B342,STMS!A:AE,31,0),"")</f>
        <v/>
      </c>
      <c r="F342" s="24" t="str">
        <f>IFERROR(VLOOKUP(B342,STMS!A:U,21,0),"")</f>
        <v/>
      </c>
      <c r="G342" s="24" t="str">
        <f>IFERROR(VLOOKUP(B342,STMS!A:V,22,0),"")</f>
        <v/>
      </c>
      <c r="H342" s="36"/>
      <c r="I342" s="35"/>
      <c r="J342" s="35"/>
      <c r="K342" s="35"/>
      <c r="L342" s="35"/>
      <c r="M342" s="35"/>
    </row>
    <row r="343" spans="1:13" ht="21">
      <c r="A343" s="35"/>
      <c r="C343" s="22" t="str">
        <f>IFERROR(VLOOKUP(B343,STMS!A:D,4,0),"")</f>
        <v/>
      </c>
      <c r="D343" s="23" t="str">
        <f>IF(IFERROR(VLOOKUP(B343,STMS!A:E,5,0),"")=0,"",IFERROR(VLOOKUP(B343,STMS!A:E,5,0),""))</f>
        <v/>
      </c>
      <c r="E343" s="23" t="str">
        <f>IFERROR(VLOOKUP(B343,STMS!A:AE,31,0),"")</f>
        <v/>
      </c>
      <c r="F343" s="24" t="str">
        <f>IFERROR(VLOOKUP(B343,STMS!A:U,21,0),"")</f>
        <v/>
      </c>
      <c r="G343" s="24" t="str">
        <f>IFERROR(VLOOKUP(B343,STMS!A:V,22,0),"")</f>
        <v/>
      </c>
      <c r="H343" s="36"/>
      <c r="I343" s="35"/>
      <c r="J343" s="35"/>
      <c r="K343" s="35"/>
      <c r="L343" s="35"/>
      <c r="M343" s="35"/>
    </row>
    <row r="344" spans="1:13" ht="21">
      <c r="A344" s="35"/>
      <c r="C344" s="22" t="str">
        <f>IFERROR(VLOOKUP(B344,STMS!A:D,4,0),"")</f>
        <v/>
      </c>
      <c r="D344" s="23" t="str">
        <f>IF(IFERROR(VLOOKUP(B344,STMS!A:E,5,0),"")=0,"",IFERROR(VLOOKUP(B344,STMS!A:E,5,0),""))</f>
        <v/>
      </c>
      <c r="E344" s="23" t="str">
        <f>IFERROR(VLOOKUP(B344,STMS!A:AE,31,0),"")</f>
        <v/>
      </c>
      <c r="F344" s="24" t="str">
        <f>IFERROR(VLOOKUP(B344,STMS!A:U,21,0),"")</f>
        <v/>
      </c>
      <c r="G344" s="24" t="str">
        <f>IFERROR(VLOOKUP(B344,STMS!A:V,22,0),"")</f>
        <v/>
      </c>
      <c r="H344" s="36"/>
      <c r="I344" s="35"/>
      <c r="J344" s="35"/>
      <c r="K344" s="35"/>
      <c r="L344" s="35"/>
      <c r="M344" s="35"/>
    </row>
    <row r="345" spans="1:13" ht="21">
      <c r="A345" s="35"/>
      <c r="C345" s="22" t="str">
        <f>IFERROR(VLOOKUP(B345,STMS!A:D,4,0),"")</f>
        <v/>
      </c>
      <c r="D345" s="23" t="str">
        <f>IF(IFERROR(VLOOKUP(B345,STMS!A:E,5,0),"")=0,"",IFERROR(VLOOKUP(B345,STMS!A:E,5,0),""))</f>
        <v/>
      </c>
      <c r="E345" s="23" t="str">
        <f>IFERROR(VLOOKUP(B345,STMS!A:AE,31,0),"")</f>
        <v/>
      </c>
      <c r="F345" s="24" t="str">
        <f>IFERROR(VLOOKUP(B345,STMS!A:U,21,0),"")</f>
        <v/>
      </c>
      <c r="G345" s="24" t="str">
        <f>IFERROR(VLOOKUP(B345,STMS!A:V,22,0),"")</f>
        <v/>
      </c>
      <c r="H345" s="36"/>
      <c r="I345" s="35"/>
      <c r="J345" s="35"/>
      <c r="K345" s="35"/>
      <c r="L345" s="35"/>
      <c r="M345" s="35"/>
    </row>
    <row r="346" spans="1:13" ht="21">
      <c r="A346" s="35"/>
      <c r="C346" s="22" t="str">
        <f>IFERROR(VLOOKUP(B346,STMS!A:D,4,0),"")</f>
        <v/>
      </c>
      <c r="D346" s="23" t="str">
        <f>IF(IFERROR(VLOOKUP(B346,STMS!A:E,5,0),"")=0,"",IFERROR(VLOOKUP(B346,STMS!A:E,5,0),""))</f>
        <v/>
      </c>
      <c r="E346" s="23" t="str">
        <f>IFERROR(VLOOKUP(B346,STMS!A:AE,31,0),"")</f>
        <v/>
      </c>
      <c r="F346" s="24" t="str">
        <f>IFERROR(VLOOKUP(B346,STMS!A:U,21,0),"")</f>
        <v/>
      </c>
      <c r="G346" s="24" t="str">
        <f>IFERROR(VLOOKUP(B346,STMS!A:V,22,0),"")</f>
        <v/>
      </c>
      <c r="H346" s="36"/>
      <c r="I346" s="35"/>
      <c r="J346" s="35"/>
      <c r="K346" s="35"/>
      <c r="L346" s="35"/>
      <c r="M346" s="35"/>
    </row>
    <row r="347" spans="1:13" ht="21">
      <c r="A347" s="35"/>
      <c r="C347" s="22" t="str">
        <f>IFERROR(VLOOKUP(B347,STMS!A:D,4,0),"")</f>
        <v/>
      </c>
      <c r="D347" s="23" t="str">
        <f>IF(IFERROR(VLOOKUP(B347,STMS!A:E,5,0),"")=0,"",IFERROR(VLOOKUP(B347,STMS!A:E,5,0),""))</f>
        <v/>
      </c>
      <c r="E347" s="23" t="str">
        <f>IFERROR(VLOOKUP(B347,STMS!A:AE,31,0),"")</f>
        <v/>
      </c>
      <c r="F347" s="24" t="str">
        <f>IFERROR(VLOOKUP(B347,STMS!A:U,21,0),"")</f>
        <v/>
      </c>
      <c r="G347" s="24" t="str">
        <f>IFERROR(VLOOKUP(B347,STMS!A:V,22,0),"")</f>
        <v/>
      </c>
      <c r="H347" s="36"/>
      <c r="I347" s="35"/>
      <c r="J347" s="35"/>
      <c r="K347" s="35"/>
      <c r="L347" s="35"/>
      <c r="M347" s="35"/>
    </row>
    <row r="348" spans="1:13" ht="21">
      <c r="A348" s="35"/>
      <c r="C348" s="22" t="str">
        <f>IFERROR(VLOOKUP(B348,STMS!A:D,4,0),"")</f>
        <v/>
      </c>
      <c r="D348" s="23" t="str">
        <f>IF(IFERROR(VLOOKUP(B348,STMS!A:E,5,0),"")=0,"",IFERROR(VLOOKUP(B348,STMS!A:E,5,0),""))</f>
        <v/>
      </c>
      <c r="E348" s="23" t="str">
        <f>IFERROR(VLOOKUP(B348,STMS!A:AE,31,0),"")</f>
        <v/>
      </c>
      <c r="F348" s="24" t="str">
        <f>IFERROR(VLOOKUP(B348,STMS!A:U,21,0),"")</f>
        <v/>
      </c>
      <c r="G348" s="24" t="str">
        <f>IFERROR(VLOOKUP(B348,STMS!A:V,22,0),"")</f>
        <v/>
      </c>
      <c r="H348" s="36"/>
      <c r="I348" s="35"/>
      <c r="J348" s="35"/>
      <c r="K348" s="35"/>
      <c r="L348" s="35"/>
      <c r="M348" s="35"/>
    </row>
    <row r="349" spans="1:13" ht="21">
      <c r="A349" s="35"/>
      <c r="C349" s="22" t="str">
        <f>IFERROR(VLOOKUP(B349,STMS!A:D,4,0),"")</f>
        <v/>
      </c>
      <c r="D349" s="23" t="str">
        <f>IF(IFERROR(VLOOKUP(B349,STMS!A:E,5,0),"")=0,"",IFERROR(VLOOKUP(B349,STMS!A:E,5,0),""))</f>
        <v/>
      </c>
      <c r="E349" s="23" t="str">
        <f>IFERROR(VLOOKUP(B349,STMS!A:AE,31,0),"")</f>
        <v/>
      </c>
      <c r="F349" s="24" t="str">
        <f>IFERROR(VLOOKUP(B349,STMS!A:U,21,0),"")</f>
        <v/>
      </c>
      <c r="G349" s="24" t="str">
        <f>IFERROR(VLOOKUP(B349,STMS!A:V,22,0),"")</f>
        <v/>
      </c>
      <c r="H349" s="36"/>
      <c r="I349" s="35"/>
      <c r="J349" s="35"/>
      <c r="K349" s="35"/>
      <c r="L349" s="35"/>
      <c r="M349" s="35"/>
    </row>
    <row r="350" spans="1:13" ht="21">
      <c r="A350" s="35"/>
      <c r="C350" s="22" t="str">
        <f>IFERROR(VLOOKUP(B350,STMS!A:D,4,0),"")</f>
        <v/>
      </c>
      <c r="D350" s="23" t="str">
        <f>IF(IFERROR(VLOOKUP(B350,STMS!A:E,5,0),"")=0,"",IFERROR(VLOOKUP(B350,STMS!A:E,5,0),""))</f>
        <v/>
      </c>
      <c r="E350" s="23" t="str">
        <f>IFERROR(VLOOKUP(B350,STMS!A:AE,31,0),"")</f>
        <v/>
      </c>
      <c r="F350" s="24" t="str">
        <f>IFERROR(VLOOKUP(B350,STMS!A:U,21,0),"")</f>
        <v/>
      </c>
      <c r="G350" s="24" t="str">
        <f>IFERROR(VLOOKUP(B350,STMS!A:V,22,0),"")</f>
        <v/>
      </c>
      <c r="H350" s="36"/>
      <c r="I350" s="35"/>
      <c r="J350" s="35"/>
      <c r="K350" s="35"/>
      <c r="L350" s="35"/>
      <c r="M350" s="35"/>
    </row>
    <row r="351" spans="1:13" ht="21">
      <c r="A351" s="35"/>
      <c r="C351" s="22" t="str">
        <f>IFERROR(VLOOKUP(B351,STMS!A:D,4,0),"")</f>
        <v/>
      </c>
      <c r="D351" s="23" t="str">
        <f>IF(IFERROR(VLOOKUP(B351,STMS!A:E,5,0),"")=0,"",IFERROR(VLOOKUP(B351,STMS!A:E,5,0),""))</f>
        <v/>
      </c>
      <c r="E351" s="23" t="str">
        <f>IFERROR(VLOOKUP(B351,STMS!A:AE,31,0),"")</f>
        <v/>
      </c>
      <c r="F351" s="24" t="str">
        <f>IFERROR(VLOOKUP(B351,STMS!A:U,21,0),"")</f>
        <v/>
      </c>
      <c r="G351" s="24" t="str">
        <f>IFERROR(VLOOKUP(B351,STMS!A:V,22,0),"")</f>
        <v/>
      </c>
      <c r="H351" s="36"/>
      <c r="I351" s="35"/>
      <c r="J351" s="35"/>
      <c r="K351" s="35"/>
      <c r="L351" s="35"/>
      <c r="M351" s="35"/>
    </row>
    <row r="352" spans="1:13" ht="21">
      <c r="A352" s="35"/>
      <c r="C352" s="22" t="str">
        <f>IFERROR(VLOOKUP(B352,STMS!A:D,4,0),"")</f>
        <v/>
      </c>
      <c r="D352" s="23" t="str">
        <f>IF(IFERROR(VLOOKUP(B352,STMS!A:E,5,0),"")=0,"",IFERROR(VLOOKUP(B352,STMS!A:E,5,0),""))</f>
        <v/>
      </c>
      <c r="E352" s="23" t="str">
        <f>IFERROR(VLOOKUP(B352,STMS!A:AE,31,0),"")</f>
        <v/>
      </c>
      <c r="F352" s="24" t="str">
        <f>IFERROR(VLOOKUP(B352,STMS!A:U,21,0),"")</f>
        <v/>
      </c>
      <c r="G352" s="24" t="str">
        <f>IFERROR(VLOOKUP(B352,STMS!A:V,22,0),"")</f>
        <v/>
      </c>
      <c r="H352" s="36"/>
      <c r="I352" s="35"/>
      <c r="J352" s="35"/>
      <c r="K352" s="35"/>
      <c r="L352" s="35"/>
      <c r="M352" s="35"/>
    </row>
    <row r="353" spans="1:13" ht="21">
      <c r="A353" s="35"/>
      <c r="C353" s="22" t="str">
        <f>IFERROR(VLOOKUP(B353,STMS!A:D,4,0),"")</f>
        <v/>
      </c>
      <c r="D353" s="23" t="str">
        <f>IF(IFERROR(VLOOKUP(B353,STMS!A:E,5,0),"")=0,"",IFERROR(VLOOKUP(B353,STMS!A:E,5,0),""))</f>
        <v/>
      </c>
      <c r="E353" s="23" t="str">
        <f>IFERROR(VLOOKUP(B353,STMS!A:AE,31,0),"")</f>
        <v/>
      </c>
      <c r="F353" s="24" t="str">
        <f>IFERROR(VLOOKUP(B353,STMS!A:U,21,0),"")</f>
        <v/>
      </c>
      <c r="G353" s="24" t="str">
        <f>IFERROR(VLOOKUP(B353,STMS!A:V,22,0),"")</f>
        <v/>
      </c>
      <c r="H353" s="36"/>
      <c r="I353" s="35"/>
      <c r="J353" s="35"/>
      <c r="K353" s="35"/>
      <c r="L353" s="35"/>
      <c r="M353" s="35"/>
    </row>
    <row r="354" spans="1:13" ht="21">
      <c r="A354" s="35"/>
      <c r="C354" s="22" t="str">
        <f>IFERROR(VLOOKUP(B354,STMS!A:D,4,0),"")</f>
        <v/>
      </c>
      <c r="D354" s="23" t="str">
        <f>IF(IFERROR(VLOOKUP(B354,STMS!A:E,5,0),"")=0,"",IFERROR(VLOOKUP(B354,STMS!A:E,5,0),""))</f>
        <v/>
      </c>
      <c r="E354" s="23" t="str">
        <f>IFERROR(VLOOKUP(B354,STMS!A:AE,31,0),"")</f>
        <v/>
      </c>
      <c r="F354" s="24" t="str">
        <f>IFERROR(VLOOKUP(B354,STMS!A:U,21,0),"")</f>
        <v/>
      </c>
      <c r="G354" s="24" t="str">
        <f>IFERROR(VLOOKUP(B354,STMS!A:V,22,0),"")</f>
        <v/>
      </c>
      <c r="H354" s="36"/>
      <c r="I354" s="35"/>
      <c r="J354" s="35"/>
      <c r="K354" s="35"/>
      <c r="L354" s="35"/>
      <c r="M354" s="35"/>
    </row>
    <row r="355" spans="1:13" ht="21">
      <c r="A355" s="35"/>
      <c r="C355" s="22" t="str">
        <f>IFERROR(VLOOKUP(B355,STMS!A:D,4,0),"")</f>
        <v/>
      </c>
      <c r="D355" s="23" t="str">
        <f>IF(IFERROR(VLOOKUP(B355,STMS!A:E,5,0),"")=0,"",IFERROR(VLOOKUP(B355,STMS!A:E,5,0),""))</f>
        <v/>
      </c>
      <c r="E355" s="23" t="str">
        <f>IFERROR(VLOOKUP(B355,STMS!A:AE,31,0),"")</f>
        <v/>
      </c>
      <c r="F355" s="24" t="str">
        <f>IFERROR(VLOOKUP(B355,STMS!A:U,21,0),"")</f>
        <v/>
      </c>
      <c r="G355" s="24" t="str">
        <f>IFERROR(VLOOKUP(B355,STMS!A:V,22,0),"")</f>
        <v/>
      </c>
      <c r="H355" s="36"/>
      <c r="I355" s="35"/>
      <c r="J355" s="35"/>
      <c r="K355" s="35"/>
      <c r="L355" s="35"/>
      <c r="M355" s="35"/>
    </row>
    <row r="356" spans="1:13" ht="21">
      <c r="A356" s="35"/>
      <c r="C356" s="22" t="str">
        <f>IFERROR(VLOOKUP(B356,STMS!A:D,4,0),"")</f>
        <v/>
      </c>
      <c r="D356" s="23" t="str">
        <f>IF(IFERROR(VLOOKUP(B356,STMS!A:E,5,0),"")=0,"",IFERROR(VLOOKUP(B356,STMS!A:E,5,0),""))</f>
        <v/>
      </c>
      <c r="E356" s="23" t="str">
        <f>IFERROR(VLOOKUP(B356,STMS!A:AE,31,0),"")</f>
        <v/>
      </c>
      <c r="F356" s="24" t="str">
        <f>IFERROR(VLOOKUP(B356,STMS!A:U,21,0),"")</f>
        <v/>
      </c>
      <c r="G356" s="24" t="str">
        <f>IFERROR(VLOOKUP(B356,STMS!A:V,22,0),"")</f>
        <v/>
      </c>
      <c r="H356" s="36"/>
      <c r="I356" s="35"/>
      <c r="J356" s="35"/>
      <c r="K356" s="35"/>
      <c r="L356" s="35"/>
      <c r="M356" s="35"/>
    </row>
    <row r="357" spans="1:13" ht="21">
      <c r="A357" s="35"/>
      <c r="C357" s="22" t="str">
        <f>IFERROR(VLOOKUP(B357,STMS!A:D,4,0),"")</f>
        <v/>
      </c>
      <c r="D357" s="23" t="str">
        <f>IF(IFERROR(VLOOKUP(B357,STMS!A:E,5,0),"")=0,"",IFERROR(VLOOKUP(B357,STMS!A:E,5,0),""))</f>
        <v/>
      </c>
      <c r="E357" s="23" t="str">
        <f>IFERROR(VLOOKUP(B357,STMS!A:AE,31,0),"")</f>
        <v/>
      </c>
      <c r="F357" s="24" t="str">
        <f>IFERROR(VLOOKUP(B357,STMS!A:U,21,0),"")</f>
        <v/>
      </c>
      <c r="G357" s="24" t="str">
        <f>IFERROR(VLOOKUP(B357,STMS!A:V,22,0),"")</f>
        <v/>
      </c>
      <c r="H357" s="36"/>
      <c r="I357" s="35"/>
      <c r="J357" s="35"/>
      <c r="K357" s="35"/>
      <c r="L357" s="35"/>
      <c r="M357" s="35"/>
    </row>
    <row r="358" spans="1:13" ht="21">
      <c r="A358" s="35"/>
      <c r="C358" s="22" t="str">
        <f>IFERROR(VLOOKUP(B358,STMS!A:D,4,0),"")</f>
        <v/>
      </c>
      <c r="D358" s="23" t="str">
        <f>IF(IFERROR(VLOOKUP(B358,STMS!A:E,5,0),"")=0,"",IFERROR(VLOOKUP(B358,STMS!A:E,5,0),""))</f>
        <v/>
      </c>
      <c r="E358" s="23" t="str">
        <f>IFERROR(VLOOKUP(B358,STMS!A:AE,31,0),"")</f>
        <v/>
      </c>
      <c r="F358" s="24" t="str">
        <f>IFERROR(VLOOKUP(B358,STMS!A:U,21,0),"")</f>
        <v/>
      </c>
      <c r="G358" s="24" t="str">
        <f>IFERROR(VLOOKUP(B358,STMS!A:V,22,0),"")</f>
        <v/>
      </c>
      <c r="H358" s="36"/>
      <c r="I358" s="35"/>
      <c r="J358" s="35"/>
      <c r="K358" s="35"/>
      <c r="L358" s="35"/>
      <c r="M358" s="35"/>
    </row>
    <row r="359" spans="1:13" ht="21">
      <c r="A359" s="35"/>
      <c r="C359" s="22" t="str">
        <f>IFERROR(VLOOKUP(B359,STMS!A:D,4,0),"")</f>
        <v/>
      </c>
      <c r="D359" s="23" t="str">
        <f>IF(IFERROR(VLOOKUP(B359,STMS!A:E,5,0),"")=0,"",IFERROR(VLOOKUP(B359,STMS!A:E,5,0),""))</f>
        <v/>
      </c>
      <c r="E359" s="23" t="str">
        <f>IFERROR(VLOOKUP(B359,STMS!A:AE,31,0),"")</f>
        <v/>
      </c>
      <c r="F359" s="24" t="str">
        <f>IFERROR(VLOOKUP(B359,STMS!A:U,21,0),"")</f>
        <v/>
      </c>
      <c r="G359" s="24" t="str">
        <f>IFERROR(VLOOKUP(B359,STMS!A:V,22,0),"")</f>
        <v/>
      </c>
      <c r="H359" s="36"/>
      <c r="I359" s="35"/>
      <c r="J359" s="35"/>
      <c r="K359" s="35"/>
      <c r="L359" s="35"/>
      <c r="M359" s="35"/>
    </row>
    <row r="360" spans="1:13" ht="21">
      <c r="A360" s="35"/>
      <c r="C360" s="22" t="str">
        <f>IFERROR(VLOOKUP(B360,STMS!A:D,4,0),"")</f>
        <v/>
      </c>
      <c r="D360" s="23" t="str">
        <f>IF(IFERROR(VLOOKUP(B360,STMS!A:E,5,0),"")=0,"",IFERROR(VLOOKUP(B360,STMS!A:E,5,0),""))</f>
        <v/>
      </c>
      <c r="E360" s="23" t="str">
        <f>IFERROR(VLOOKUP(B360,STMS!A:AE,31,0),"")</f>
        <v/>
      </c>
      <c r="F360" s="24" t="str">
        <f>IFERROR(VLOOKUP(B360,STMS!A:U,21,0),"")</f>
        <v/>
      </c>
      <c r="G360" s="24" t="str">
        <f>IFERROR(VLOOKUP(B360,STMS!A:V,22,0),"")</f>
        <v/>
      </c>
      <c r="H360" s="36"/>
      <c r="I360" s="35"/>
      <c r="J360" s="35"/>
      <c r="K360" s="35"/>
      <c r="L360" s="35"/>
      <c r="M360" s="35"/>
    </row>
    <row r="361" spans="1:13" ht="21">
      <c r="A361" s="35"/>
      <c r="C361" s="22" t="str">
        <f>IFERROR(VLOOKUP(B361,STMS!A:D,4,0),"")</f>
        <v/>
      </c>
      <c r="D361" s="23" t="str">
        <f>IF(IFERROR(VLOOKUP(B361,STMS!A:E,5,0),"")=0,"",IFERROR(VLOOKUP(B361,STMS!A:E,5,0),""))</f>
        <v/>
      </c>
      <c r="E361" s="23" t="str">
        <f>IFERROR(VLOOKUP(B361,STMS!A:AE,31,0),"")</f>
        <v/>
      </c>
      <c r="F361" s="24" t="str">
        <f>IFERROR(VLOOKUP(B361,STMS!A:U,21,0),"")</f>
        <v/>
      </c>
      <c r="G361" s="24" t="str">
        <f>IFERROR(VLOOKUP(B361,STMS!A:V,22,0),"")</f>
        <v/>
      </c>
      <c r="H361" s="36"/>
      <c r="I361" s="35"/>
      <c r="J361" s="35"/>
      <c r="K361" s="35"/>
      <c r="L361" s="35"/>
      <c r="M361" s="35"/>
    </row>
    <row r="362" spans="1:13" ht="21">
      <c r="A362" s="35"/>
      <c r="C362" s="22" t="str">
        <f>IFERROR(VLOOKUP(B362,STMS!A:D,4,0),"")</f>
        <v/>
      </c>
      <c r="D362" s="23" t="str">
        <f>IF(IFERROR(VLOOKUP(B362,STMS!A:E,5,0),"")=0,"",IFERROR(VLOOKUP(B362,STMS!A:E,5,0),""))</f>
        <v/>
      </c>
      <c r="E362" s="23" t="str">
        <f>IFERROR(VLOOKUP(B362,STMS!A:AE,31,0),"")</f>
        <v/>
      </c>
      <c r="F362" s="24" t="str">
        <f>IFERROR(VLOOKUP(B362,STMS!A:U,21,0),"")</f>
        <v/>
      </c>
      <c r="G362" s="24" t="str">
        <f>IFERROR(VLOOKUP(B362,STMS!A:V,22,0),"")</f>
        <v/>
      </c>
      <c r="H362" s="36"/>
      <c r="I362" s="35"/>
      <c r="J362" s="35"/>
      <c r="K362" s="35"/>
      <c r="L362" s="35"/>
      <c r="M362" s="35"/>
    </row>
    <row r="363" spans="1:13" ht="21">
      <c r="A363" s="35"/>
      <c r="C363" s="22" t="str">
        <f>IFERROR(VLOOKUP(B363,STMS!A:D,4,0),"")</f>
        <v/>
      </c>
      <c r="D363" s="23" t="str">
        <f>IF(IFERROR(VLOOKUP(B363,STMS!A:E,5,0),"")=0,"",IFERROR(VLOOKUP(B363,STMS!A:E,5,0),""))</f>
        <v/>
      </c>
      <c r="E363" s="23" t="str">
        <f>IFERROR(VLOOKUP(B363,STMS!A:AE,31,0),"")</f>
        <v/>
      </c>
      <c r="F363" s="24" t="str">
        <f>IFERROR(VLOOKUP(B363,STMS!A:U,21,0),"")</f>
        <v/>
      </c>
      <c r="G363" s="24" t="str">
        <f>IFERROR(VLOOKUP(B363,STMS!A:V,22,0),"")</f>
        <v/>
      </c>
      <c r="H363" s="36"/>
      <c r="I363" s="35"/>
      <c r="J363" s="35"/>
      <c r="K363" s="35"/>
      <c r="L363" s="35"/>
      <c r="M363" s="35"/>
    </row>
    <row r="364" spans="1:13" ht="21">
      <c r="A364" s="35"/>
      <c r="C364" s="22" t="str">
        <f>IFERROR(VLOOKUP(B364,STMS!A:D,4,0),"")</f>
        <v/>
      </c>
      <c r="D364" s="23" t="str">
        <f>IF(IFERROR(VLOOKUP(B364,STMS!A:E,5,0),"")=0,"",IFERROR(VLOOKUP(B364,STMS!A:E,5,0),""))</f>
        <v/>
      </c>
      <c r="E364" s="23" t="str">
        <f>IFERROR(VLOOKUP(B364,STMS!A:AE,31,0),"")</f>
        <v/>
      </c>
      <c r="F364" s="24" t="str">
        <f>IFERROR(VLOOKUP(B364,STMS!A:U,21,0),"")</f>
        <v/>
      </c>
      <c r="G364" s="24" t="str">
        <f>IFERROR(VLOOKUP(B364,STMS!A:V,22,0),"")</f>
        <v/>
      </c>
      <c r="H364" s="36"/>
      <c r="I364" s="35"/>
      <c r="J364" s="35"/>
      <c r="K364" s="35"/>
      <c r="L364" s="35"/>
      <c r="M364" s="35"/>
    </row>
    <row r="365" spans="1:13" ht="21">
      <c r="A365" s="35"/>
      <c r="C365" s="22" t="str">
        <f>IFERROR(VLOOKUP(B365,STMS!A:D,4,0),"")</f>
        <v/>
      </c>
      <c r="D365" s="23" t="str">
        <f>IF(IFERROR(VLOOKUP(B365,STMS!A:E,5,0),"")=0,"",IFERROR(VLOOKUP(B365,STMS!A:E,5,0),""))</f>
        <v/>
      </c>
      <c r="E365" s="23" t="str">
        <f>IFERROR(VLOOKUP(B365,STMS!A:AE,31,0),"")</f>
        <v/>
      </c>
      <c r="F365" s="24" t="str">
        <f>IFERROR(VLOOKUP(B365,STMS!A:U,21,0),"")</f>
        <v/>
      </c>
      <c r="G365" s="24" t="str">
        <f>IFERROR(VLOOKUP(B365,STMS!A:V,22,0),"")</f>
        <v/>
      </c>
      <c r="H365" s="36"/>
      <c r="I365" s="35"/>
      <c r="J365" s="35"/>
      <c r="K365" s="35"/>
      <c r="L365" s="35"/>
      <c r="M365" s="35"/>
    </row>
    <row r="366" spans="1:13" ht="21">
      <c r="A366" s="35"/>
      <c r="C366" s="22" t="str">
        <f>IFERROR(VLOOKUP(B366,STMS!A:D,4,0),"")</f>
        <v/>
      </c>
      <c r="D366" s="23" t="str">
        <f>IF(IFERROR(VLOOKUP(B366,STMS!A:E,5,0),"")=0,"",IFERROR(VLOOKUP(B366,STMS!A:E,5,0),""))</f>
        <v/>
      </c>
      <c r="E366" s="23" t="str">
        <f>IFERROR(VLOOKUP(B366,STMS!A:AE,31,0),"")</f>
        <v/>
      </c>
      <c r="F366" s="24" t="str">
        <f>IFERROR(VLOOKUP(B366,STMS!A:U,21,0),"")</f>
        <v/>
      </c>
      <c r="G366" s="24" t="str">
        <f>IFERROR(VLOOKUP(B366,STMS!A:V,22,0),"")</f>
        <v/>
      </c>
      <c r="H366" s="36"/>
      <c r="I366" s="35"/>
      <c r="J366" s="35"/>
      <c r="K366" s="35"/>
      <c r="L366" s="35"/>
      <c r="M366" s="35"/>
    </row>
    <row r="367" spans="1:13" ht="21">
      <c r="A367" s="35"/>
      <c r="C367" s="22" t="str">
        <f>IFERROR(VLOOKUP(B367,STMS!A:D,4,0),"")</f>
        <v/>
      </c>
      <c r="D367" s="23" t="str">
        <f>IF(IFERROR(VLOOKUP(B367,STMS!A:E,5,0),"")=0,"",IFERROR(VLOOKUP(B367,STMS!A:E,5,0),""))</f>
        <v/>
      </c>
      <c r="E367" s="23" t="str">
        <f>IFERROR(VLOOKUP(B367,STMS!A:AE,31,0),"")</f>
        <v/>
      </c>
      <c r="F367" s="24" t="str">
        <f>IFERROR(VLOOKUP(B367,STMS!A:U,21,0),"")</f>
        <v/>
      </c>
      <c r="G367" s="24" t="str">
        <f>IFERROR(VLOOKUP(B367,STMS!A:V,22,0),"")</f>
        <v/>
      </c>
      <c r="H367" s="36"/>
      <c r="I367" s="35"/>
      <c r="J367" s="35"/>
      <c r="K367" s="35"/>
      <c r="L367" s="35"/>
      <c r="M367" s="35"/>
    </row>
    <row r="368" spans="1:13" ht="21">
      <c r="A368" s="35"/>
      <c r="C368" s="22" t="str">
        <f>IFERROR(VLOOKUP(B368,STMS!A:D,4,0),"")</f>
        <v/>
      </c>
      <c r="D368" s="23" t="str">
        <f>IF(IFERROR(VLOOKUP(B368,STMS!A:E,5,0),"")=0,"",IFERROR(VLOOKUP(B368,STMS!A:E,5,0),""))</f>
        <v/>
      </c>
      <c r="E368" s="23" t="str">
        <f>IFERROR(VLOOKUP(B368,STMS!A:AE,31,0),"")</f>
        <v/>
      </c>
      <c r="F368" s="24" t="str">
        <f>IFERROR(VLOOKUP(B368,STMS!A:U,21,0),"")</f>
        <v/>
      </c>
      <c r="G368" s="24" t="str">
        <f>IFERROR(VLOOKUP(B368,STMS!A:V,22,0),"")</f>
        <v/>
      </c>
      <c r="H368" s="36"/>
      <c r="I368" s="35"/>
      <c r="J368" s="35"/>
      <c r="K368" s="35"/>
      <c r="L368" s="35"/>
      <c r="M368" s="35"/>
    </row>
    <row r="369" spans="1:13" ht="21">
      <c r="A369" s="35"/>
      <c r="C369" s="22" t="str">
        <f>IFERROR(VLOOKUP(B369,STMS!A:D,4,0),"")</f>
        <v/>
      </c>
      <c r="D369" s="23" t="str">
        <f>IF(IFERROR(VLOOKUP(B369,STMS!A:E,5,0),"")=0,"",IFERROR(VLOOKUP(B369,STMS!A:E,5,0),""))</f>
        <v/>
      </c>
      <c r="E369" s="23" t="str">
        <f>IFERROR(VLOOKUP(B369,STMS!A:AE,31,0),"")</f>
        <v/>
      </c>
      <c r="F369" s="24" t="str">
        <f>IFERROR(VLOOKUP(B369,STMS!A:U,21,0),"")</f>
        <v/>
      </c>
      <c r="G369" s="24" t="str">
        <f>IFERROR(VLOOKUP(B369,STMS!A:V,22,0),"")</f>
        <v/>
      </c>
      <c r="H369" s="36"/>
      <c r="I369" s="35"/>
      <c r="J369" s="35"/>
      <c r="K369" s="35"/>
      <c r="L369" s="35"/>
      <c r="M369" s="35"/>
    </row>
    <row r="370" spans="1:13" ht="21">
      <c r="A370" s="35"/>
      <c r="C370" s="22" t="str">
        <f>IFERROR(VLOOKUP(B370,STMS!A:D,4,0),"")</f>
        <v/>
      </c>
      <c r="D370" s="23" t="str">
        <f>IF(IFERROR(VLOOKUP(B370,STMS!A:E,5,0),"")=0,"",IFERROR(VLOOKUP(B370,STMS!A:E,5,0),""))</f>
        <v/>
      </c>
      <c r="E370" s="23" t="str">
        <f>IFERROR(VLOOKUP(B370,STMS!A:AE,31,0),"")</f>
        <v/>
      </c>
      <c r="F370" s="24" t="str">
        <f>IFERROR(VLOOKUP(B370,STMS!A:U,21,0),"")</f>
        <v/>
      </c>
      <c r="G370" s="24" t="str">
        <f>IFERROR(VLOOKUP(B370,STMS!A:V,22,0),"")</f>
        <v/>
      </c>
      <c r="H370" s="36"/>
      <c r="I370" s="35"/>
      <c r="J370" s="35"/>
      <c r="K370" s="35"/>
      <c r="L370" s="35"/>
      <c r="M370" s="35"/>
    </row>
    <row r="371" spans="1:13" ht="21">
      <c r="A371" s="35"/>
      <c r="C371" s="22" t="str">
        <f>IFERROR(VLOOKUP(B371,STMS!A:D,4,0),"")</f>
        <v/>
      </c>
      <c r="D371" s="23" t="str">
        <f>IF(IFERROR(VLOOKUP(B371,STMS!A:E,5,0),"")=0,"",IFERROR(VLOOKUP(B371,STMS!A:E,5,0),""))</f>
        <v/>
      </c>
      <c r="E371" s="23" t="str">
        <f>IFERROR(VLOOKUP(B371,STMS!A:AE,31,0),"")</f>
        <v/>
      </c>
      <c r="F371" s="24" t="str">
        <f>IFERROR(VLOOKUP(B371,STMS!A:U,21,0),"")</f>
        <v/>
      </c>
      <c r="G371" s="24" t="str">
        <f>IFERROR(VLOOKUP(B371,STMS!A:V,22,0),"")</f>
        <v/>
      </c>
      <c r="H371" s="36"/>
      <c r="I371" s="35"/>
      <c r="J371" s="35"/>
      <c r="K371" s="35"/>
      <c r="L371" s="35"/>
      <c r="M371" s="35"/>
    </row>
    <row r="372" spans="1:13" ht="21">
      <c r="A372" s="35"/>
      <c r="C372" s="22" t="str">
        <f>IFERROR(VLOOKUP(B372,STMS!A:D,4,0),"")</f>
        <v/>
      </c>
      <c r="D372" s="23" t="str">
        <f>IF(IFERROR(VLOOKUP(B372,STMS!A:E,5,0),"")=0,"",IFERROR(VLOOKUP(B372,STMS!A:E,5,0),""))</f>
        <v/>
      </c>
      <c r="E372" s="23" t="str">
        <f>IFERROR(VLOOKUP(B372,STMS!A:AE,31,0),"")</f>
        <v/>
      </c>
      <c r="F372" s="24" t="str">
        <f>IFERROR(VLOOKUP(B372,STMS!A:U,21,0),"")</f>
        <v/>
      </c>
      <c r="G372" s="24" t="str">
        <f>IFERROR(VLOOKUP(B372,STMS!A:V,22,0),"")</f>
        <v/>
      </c>
      <c r="H372" s="36"/>
      <c r="I372" s="35"/>
      <c r="J372" s="35"/>
      <c r="K372" s="35"/>
      <c r="L372" s="35"/>
      <c r="M372" s="35"/>
    </row>
    <row r="373" spans="1:13" ht="21">
      <c r="A373" s="35"/>
      <c r="C373" s="22" t="str">
        <f>IFERROR(VLOOKUP(B373,STMS!A:D,4,0),"")</f>
        <v/>
      </c>
      <c r="D373" s="23" t="str">
        <f>IF(IFERROR(VLOOKUP(B373,STMS!A:E,5,0),"")=0,"",IFERROR(VLOOKUP(B373,STMS!A:E,5,0),""))</f>
        <v/>
      </c>
      <c r="E373" s="23" t="str">
        <f>IFERROR(VLOOKUP(B373,STMS!A:AE,31,0),"")</f>
        <v/>
      </c>
      <c r="F373" s="24" t="str">
        <f>IFERROR(VLOOKUP(B373,STMS!A:U,21,0),"")</f>
        <v/>
      </c>
      <c r="G373" s="24" t="str">
        <f>IFERROR(VLOOKUP(B373,STMS!A:V,22,0),"")</f>
        <v/>
      </c>
      <c r="H373" s="36"/>
      <c r="I373" s="35"/>
      <c r="J373" s="35"/>
      <c r="K373" s="35"/>
      <c r="L373" s="35"/>
      <c r="M373" s="35"/>
    </row>
    <row r="374" spans="1:13" ht="21">
      <c r="A374" s="35"/>
      <c r="C374" s="22" t="str">
        <f>IFERROR(VLOOKUP(B374,STMS!A:D,4,0),"")</f>
        <v/>
      </c>
      <c r="D374" s="23" t="str">
        <f>IF(IFERROR(VLOOKUP(B374,STMS!A:E,5,0),"")=0,"",IFERROR(VLOOKUP(B374,STMS!A:E,5,0),""))</f>
        <v/>
      </c>
      <c r="E374" s="23" t="str">
        <f>IFERROR(VLOOKUP(B374,STMS!A:AE,31,0),"")</f>
        <v/>
      </c>
      <c r="F374" s="24" t="str">
        <f>IFERROR(VLOOKUP(B374,STMS!A:U,21,0),"")</f>
        <v/>
      </c>
      <c r="G374" s="24" t="str">
        <f>IFERROR(VLOOKUP(B374,STMS!A:V,22,0),"")</f>
        <v/>
      </c>
      <c r="H374" s="36"/>
      <c r="I374" s="35"/>
      <c r="J374" s="35"/>
      <c r="K374" s="35"/>
      <c r="L374" s="35"/>
      <c r="M374" s="35"/>
    </row>
    <row r="375" spans="1:13" ht="21">
      <c r="A375" s="35"/>
      <c r="C375" s="22" t="str">
        <f>IFERROR(VLOOKUP(B375,STMS!A:D,4,0),"")</f>
        <v/>
      </c>
      <c r="D375" s="23" t="str">
        <f>IF(IFERROR(VLOOKUP(B375,STMS!A:E,5,0),"")=0,"",IFERROR(VLOOKUP(B375,STMS!A:E,5,0),""))</f>
        <v/>
      </c>
      <c r="E375" s="23" t="str">
        <f>IFERROR(VLOOKUP(B375,STMS!A:AE,31,0),"")</f>
        <v/>
      </c>
      <c r="F375" s="24" t="str">
        <f>IFERROR(VLOOKUP(B375,STMS!A:U,21,0),"")</f>
        <v/>
      </c>
      <c r="G375" s="24" t="str">
        <f>IFERROR(VLOOKUP(B375,STMS!A:V,22,0),"")</f>
        <v/>
      </c>
      <c r="H375" s="36"/>
      <c r="I375" s="35"/>
      <c r="J375" s="35"/>
      <c r="K375" s="35"/>
      <c r="L375" s="35"/>
      <c r="M375" s="35"/>
    </row>
    <row r="376" spans="1:13" ht="21">
      <c r="A376" s="35"/>
      <c r="C376" s="22" t="str">
        <f>IFERROR(VLOOKUP(B376,STMS!A:D,4,0),"")</f>
        <v/>
      </c>
      <c r="D376" s="23" t="str">
        <f>IF(IFERROR(VLOOKUP(B376,STMS!A:E,5,0),"")=0,"",IFERROR(VLOOKUP(B376,STMS!A:E,5,0),""))</f>
        <v/>
      </c>
      <c r="E376" s="23" t="str">
        <f>IFERROR(VLOOKUP(B376,STMS!A:AE,31,0),"")</f>
        <v/>
      </c>
      <c r="F376" s="24" t="str">
        <f>IFERROR(VLOOKUP(B376,STMS!A:U,21,0),"")</f>
        <v/>
      </c>
      <c r="G376" s="24" t="str">
        <f>IFERROR(VLOOKUP(B376,STMS!A:V,22,0),"")</f>
        <v/>
      </c>
      <c r="H376" s="36"/>
      <c r="I376" s="35"/>
      <c r="J376" s="35"/>
      <c r="K376" s="35"/>
      <c r="L376" s="35"/>
      <c r="M376" s="35"/>
    </row>
    <row r="377" spans="1:13" ht="21">
      <c r="A377" s="35"/>
      <c r="C377" s="22" t="str">
        <f>IFERROR(VLOOKUP(B377,STMS!A:D,4,0),"")</f>
        <v/>
      </c>
      <c r="D377" s="23" t="str">
        <f>IF(IFERROR(VLOOKUP(B377,STMS!A:E,5,0),"")=0,"",IFERROR(VLOOKUP(B377,STMS!A:E,5,0),""))</f>
        <v/>
      </c>
      <c r="E377" s="23" t="str">
        <f>IFERROR(VLOOKUP(B377,STMS!A:AE,31,0),"")</f>
        <v/>
      </c>
      <c r="F377" s="24" t="str">
        <f>IFERROR(VLOOKUP(B377,STMS!A:U,21,0),"")</f>
        <v/>
      </c>
      <c r="G377" s="24" t="str">
        <f>IFERROR(VLOOKUP(B377,STMS!A:V,22,0),"")</f>
        <v/>
      </c>
      <c r="H377" s="36"/>
      <c r="I377" s="35"/>
      <c r="J377" s="35"/>
      <c r="K377" s="35"/>
      <c r="L377" s="35"/>
      <c r="M377" s="35"/>
    </row>
    <row r="378" spans="1:13" ht="21">
      <c r="A378" s="35"/>
      <c r="C378" s="22" t="str">
        <f>IFERROR(VLOOKUP(B378,STMS!A:D,4,0),"")</f>
        <v/>
      </c>
      <c r="D378" s="23" t="str">
        <f>IF(IFERROR(VLOOKUP(B378,STMS!A:E,5,0),"")=0,"",IFERROR(VLOOKUP(B378,STMS!A:E,5,0),""))</f>
        <v/>
      </c>
      <c r="E378" s="23" t="str">
        <f>IFERROR(VLOOKUP(B378,STMS!A:AE,31,0),"")</f>
        <v/>
      </c>
      <c r="F378" s="24" t="str">
        <f>IFERROR(VLOOKUP(B378,STMS!A:U,21,0),"")</f>
        <v/>
      </c>
      <c r="G378" s="24" t="str">
        <f>IFERROR(VLOOKUP(B378,STMS!A:V,22,0),"")</f>
        <v/>
      </c>
      <c r="H378" s="36"/>
      <c r="I378" s="35"/>
      <c r="J378" s="35"/>
      <c r="K378" s="35"/>
      <c r="L378" s="35"/>
      <c r="M378" s="35"/>
    </row>
    <row r="379" spans="1:13" ht="21">
      <c r="A379" s="35"/>
      <c r="C379" s="22" t="str">
        <f>IFERROR(VLOOKUP(B379,STMS!A:D,4,0),"")</f>
        <v/>
      </c>
      <c r="D379" s="23" t="str">
        <f>IF(IFERROR(VLOOKUP(B379,STMS!A:E,5,0),"")=0,"",IFERROR(VLOOKUP(B379,STMS!A:E,5,0),""))</f>
        <v/>
      </c>
      <c r="E379" s="23" t="str">
        <f>IFERROR(VLOOKUP(B379,STMS!A:AE,31,0),"")</f>
        <v/>
      </c>
      <c r="F379" s="24" t="str">
        <f>IFERROR(VLOOKUP(B379,STMS!A:U,21,0),"")</f>
        <v/>
      </c>
      <c r="G379" s="24" t="str">
        <f>IFERROR(VLOOKUP(B379,STMS!A:V,22,0),"")</f>
        <v/>
      </c>
      <c r="H379" s="36"/>
      <c r="I379" s="35"/>
      <c r="J379" s="35"/>
      <c r="K379" s="35"/>
      <c r="L379" s="35"/>
      <c r="M379" s="35"/>
    </row>
    <row r="380" spans="1:13" ht="21">
      <c r="A380" s="35"/>
      <c r="C380" s="22" t="str">
        <f>IFERROR(VLOOKUP(B380,STMS!A:D,4,0),"")</f>
        <v/>
      </c>
      <c r="D380" s="23" t="str">
        <f>IF(IFERROR(VLOOKUP(B380,STMS!A:E,5,0),"")=0,"",IFERROR(VLOOKUP(B380,STMS!A:E,5,0),""))</f>
        <v/>
      </c>
      <c r="E380" s="23" t="str">
        <f>IFERROR(VLOOKUP(B380,STMS!A:AE,31,0),"")</f>
        <v/>
      </c>
      <c r="F380" s="24" t="str">
        <f>IFERROR(VLOOKUP(B380,STMS!A:U,21,0),"")</f>
        <v/>
      </c>
      <c r="G380" s="24" t="str">
        <f>IFERROR(VLOOKUP(B380,STMS!A:V,22,0),"")</f>
        <v/>
      </c>
      <c r="H380" s="36"/>
      <c r="I380" s="35"/>
      <c r="J380" s="35"/>
      <c r="K380" s="35"/>
      <c r="L380" s="35"/>
      <c r="M380" s="35"/>
    </row>
    <row r="381" spans="1:13" ht="21">
      <c r="A381" s="35"/>
      <c r="C381" s="22" t="str">
        <f>IFERROR(VLOOKUP(B381,STMS!A:D,4,0),"")</f>
        <v/>
      </c>
      <c r="D381" s="23" t="str">
        <f>IF(IFERROR(VLOOKUP(B381,STMS!A:E,5,0),"")=0,"",IFERROR(VLOOKUP(B381,STMS!A:E,5,0),""))</f>
        <v/>
      </c>
      <c r="E381" s="23" t="str">
        <f>IFERROR(VLOOKUP(B381,STMS!A:AE,31,0),"")</f>
        <v/>
      </c>
      <c r="F381" s="24" t="str">
        <f>IFERROR(VLOOKUP(B381,STMS!A:U,21,0),"")</f>
        <v/>
      </c>
      <c r="G381" s="24" t="str">
        <f>IFERROR(VLOOKUP(B381,STMS!A:V,22,0),"")</f>
        <v/>
      </c>
      <c r="H381" s="36"/>
      <c r="I381" s="35"/>
      <c r="J381" s="35"/>
      <c r="K381" s="35"/>
      <c r="L381" s="35"/>
      <c r="M381" s="35"/>
    </row>
    <row r="382" spans="1:13" ht="21">
      <c r="A382" s="35"/>
      <c r="C382" s="22" t="str">
        <f>IFERROR(VLOOKUP(B382,STMS!A:D,4,0),"")</f>
        <v/>
      </c>
      <c r="D382" s="23" t="str">
        <f>IF(IFERROR(VLOOKUP(B382,STMS!A:E,5,0),"")=0,"",IFERROR(VLOOKUP(B382,STMS!A:E,5,0),""))</f>
        <v/>
      </c>
      <c r="E382" s="23" t="str">
        <f>IFERROR(VLOOKUP(B382,STMS!A:AE,31,0),"")</f>
        <v/>
      </c>
      <c r="F382" s="24" t="str">
        <f>IFERROR(VLOOKUP(B382,STMS!A:U,21,0),"")</f>
        <v/>
      </c>
      <c r="G382" s="24" t="str">
        <f>IFERROR(VLOOKUP(B382,STMS!A:V,22,0),"")</f>
        <v/>
      </c>
      <c r="H382" s="36"/>
      <c r="I382" s="35"/>
      <c r="J382" s="35"/>
      <c r="K382" s="35"/>
      <c r="L382" s="35"/>
      <c r="M382" s="35"/>
    </row>
    <row r="383" spans="1:13" ht="21">
      <c r="A383" s="35"/>
      <c r="C383" s="22" t="str">
        <f>IFERROR(VLOOKUP(B383,STMS!A:D,4,0),"")</f>
        <v/>
      </c>
      <c r="D383" s="23" t="str">
        <f>IF(IFERROR(VLOOKUP(B383,STMS!A:E,5,0),"")=0,"",IFERROR(VLOOKUP(B383,STMS!A:E,5,0),""))</f>
        <v/>
      </c>
      <c r="E383" s="23" t="str">
        <f>IFERROR(VLOOKUP(B383,STMS!A:AE,31,0),"")</f>
        <v/>
      </c>
      <c r="F383" s="24" t="str">
        <f>IFERROR(VLOOKUP(B383,STMS!A:U,21,0),"")</f>
        <v/>
      </c>
      <c r="G383" s="24" t="str">
        <f>IFERROR(VLOOKUP(B383,STMS!A:V,22,0),"")</f>
        <v/>
      </c>
      <c r="H383" s="36"/>
      <c r="I383" s="35"/>
      <c r="J383" s="35"/>
      <c r="K383" s="35"/>
      <c r="L383" s="35"/>
      <c r="M383" s="35"/>
    </row>
    <row r="384" spans="1:13" ht="21">
      <c r="A384" s="35"/>
      <c r="C384" s="22" t="str">
        <f>IFERROR(VLOOKUP(B384,STMS!A:D,4,0),"")</f>
        <v/>
      </c>
      <c r="D384" s="23" t="str">
        <f>IF(IFERROR(VLOOKUP(B384,STMS!A:E,5,0),"")=0,"",IFERROR(VLOOKUP(B384,STMS!A:E,5,0),""))</f>
        <v/>
      </c>
      <c r="E384" s="23" t="str">
        <f>IFERROR(VLOOKUP(B384,STMS!A:AE,31,0),"")</f>
        <v/>
      </c>
      <c r="F384" s="24" t="str">
        <f>IFERROR(VLOOKUP(B384,STMS!A:U,21,0),"")</f>
        <v/>
      </c>
      <c r="G384" s="24" t="str">
        <f>IFERROR(VLOOKUP(B384,STMS!A:V,22,0),"")</f>
        <v/>
      </c>
      <c r="H384" s="36"/>
      <c r="I384" s="35"/>
      <c r="J384" s="35"/>
      <c r="K384" s="35"/>
      <c r="L384" s="35"/>
      <c r="M384" s="35"/>
    </row>
    <row r="385" spans="1:13" ht="21">
      <c r="A385" s="35"/>
      <c r="C385" s="22" t="str">
        <f>IFERROR(VLOOKUP(B385,STMS!A:D,4,0),"")</f>
        <v/>
      </c>
      <c r="D385" s="23" t="str">
        <f>IF(IFERROR(VLOOKUP(B385,STMS!A:E,5,0),"")=0,"",IFERROR(VLOOKUP(B385,STMS!A:E,5,0),""))</f>
        <v/>
      </c>
      <c r="E385" s="23" t="str">
        <f>IFERROR(VLOOKUP(B385,STMS!A:AE,31,0),"")</f>
        <v/>
      </c>
      <c r="F385" s="24" t="str">
        <f>IFERROR(VLOOKUP(B385,STMS!A:U,21,0),"")</f>
        <v/>
      </c>
      <c r="G385" s="24" t="str">
        <f>IFERROR(VLOOKUP(B385,STMS!A:V,22,0),"")</f>
        <v/>
      </c>
      <c r="H385" s="36"/>
      <c r="I385" s="35"/>
      <c r="J385" s="35"/>
      <c r="K385" s="35"/>
      <c r="L385" s="35"/>
      <c r="M385" s="35"/>
    </row>
    <row r="386" spans="1:13" ht="21">
      <c r="A386" s="35"/>
      <c r="C386" s="22" t="str">
        <f>IFERROR(VLOOKUP(B386,STMS!A:D,4,0),"")</f>
        <v/>
      </c>
      <c r="D386" s="23" t="str">
        <f>IF(IFERROR(VLOOKUP(B386,STMS!A:E,5,0),"")=0,"",IFERROR(VLOOKUP(B386,STMS!A:E,5,0),""))</f>
        <v/>
      </c>
      <c r="E386" s="23" t="str">
        <f>IFERROR(VLOOKUP(B386,STMS!A:AE,31,0),"")</f>
        <v/>
      </c>
      <c r="F386" s="24" t="str">
        <f>IFERROR(VLOOKUP(B386,STMS!A:U,21,0),"")</f>
        <v/>
      </c>
      <c r="G386" s="24" t="str">
        <f>IFERROR(VLOOKUP(B386,STMS!A:V,22,0),"")</f>
        <v/>
      </c>
      <c r="H386" s="36"/>
      <c r="I386" s="35"/>
      <c r="J386" s="35"/>
      <c r="K386" s="35"/>
      <c r="L386" s="35"/>
      <c r="M386" s="35"/>
    </row>
    <row r="387" spans="1:13" ht="21">
      <c r="A387" s="35"/>
      <c r="C387" s="22" t="str">
        <f>IFERROR(VLOOKUP(B387,STMS!A:D,4,0),"")</f>
        <v/>
      </c>
      <c r="D387" s="23" t="str">
        <f>IF(IFERROR(VLOOKUP(B387,STMS!A:E,5,0),"")=0,"",IFERROR(VLOOKUP(B387,STMS!A:E,5,0),""))</f>
        <v/>
      </c>
      <c r="E387" s="23" t="str">
        <f>IFERROR(VLOOKUP(B387,STMS!A:AE,31,0),"")</f>
        <v/>
      </c>
      <c r="F387" s="24" t="str">
        <f>IFERROR(VLOOKUP(B387,STMS!A:U,21,0),"")</f>
        <v/>
      </c>
      <c r="G387" s="24" t="str">
        <f>IFERROR(VLOOKUP(B387,STMS!A:V,22,0),"")</f>
        <v/>
      </c>
      <c r="H387" s="36"/>
      <c r="I387" s="35"/>
      <c r="J387" s="35"/>
      <c r="K387" s="35"/>
      <c r="L387" s="35"/>
      <c r="M387" s="35"/>
    </row>
    <row r="388" spans="1:13" ht="21">
      <c r="A388" s="35"/>
      <c r="C388" s="22" t="str">
        <f>IFERROR(VLOOKUP(B388,STMS!A:D,4,0),"")</f>
        <v/>
      </c>
      <c r="D388" s="23" t="str">
        <f>IF(IFERROR(VLOOKUP(B388,STMS!A:E,5,0),"")=0,"",IFERROR(VLOOKUP(B388,STMS!A:E,5,0),""))</f>
        <v/>
      </c>
      <c r="E388" s="23" t="str">
        <f>IFERROR(VLOOKUP(B388,STMS!A:AE,31,0),"")</f>
        <v/>
      </c>
      <c r="F388" s="24" t="str">
        <f>IFERROR(VLOOKUP(B388,STMS!A:U,21,0),"")</f>
        <v/>
      </c>
      <c r="G388" s="24" t="str">
        <f>IFERROR(VLOOKUP(B388,STMS!A:V,22,0),"")</f>
        <v/>
      </c>
      <c r="H388" s="36"/>
      <c r="I388" s="35"/>
      <c r="J388" s="35"/>
      <c r="K388" s="35"/>
      <c r="L388" s="35"/>
      <c r="M388" s="35"/>
    </row>
    <row r="389" spans="1:13" ht="21">
      <c r="A389" s="35"/>
      <c r="C389" s="22" t="str">
        <f>IFERROR(VLOOKUP(B389,STMS!A:D,4,0),"")</f>
        <v/>
      </c>
      <c r="D389" s="23" t="str">
        <f>IF(IFERROR(VLOOKUP(B389,STMS!A:E,5,0),"")=0,"",IFERROR(VLOOKUP(B389,STMS!A:E,5,0),""))</f>
        <v/>
      </c>
      <c r="E389" s="23" t="str">
        <f>IFERROR(VLOOKUP(B389,STMS!A:AE,31,0),"")</f>
        <v/>
      </c>
      <c r="F389" s="24" t="str">
        <f>IFERROR(VLOOKUP(B389,STMS!A:U,21,0),"")</f>
        <v/>
      </c>
      <c r="G389" s="24" t="str">
        <f>IFERROR(VLOOKUP(B389,STMS!A:V,22,0),"")</f>
        <v/>
      </c>
      <c r="H389" s="36"/>
      <c r="I389" s="35"/>
      <c r="J389" s="35"/>
      <c r="K389" s="35"/>
      <c r="L389" s="35"/>
      <c r="M389" s="35"/>
    </row>
    <row r="390" spans="1:13" ht="21">
      <c r="A390" s="35"/>
      <c r="C390" s="22" t="str">
        <f>IFERROR(VLOOKUP(B390,STMS!A:D,4,0),"")</f>
        <v/>
      </c>
      <c r="D390" s="23" t="str">
        <f>IF(IFERROR(VLOOKUP(B390,STMS!A:E,5,0),"")=0,"",IFERROR(VLOOKUP(B390,STMS!A:E,5,0),""))</f>
        <v/>
      </c>
      <c r="E390" s="23" t="str">
        <f>IFERROR(VLOOKUP(B390,STMS!A:AE,31,0),"")</f>
        <v/>
      </c>
      <c r="F390" s="24" t="str">
        <f>IFERROR(VLOOKUP(B390,STMS!A:U,21,0),"")</f>
        <v/>
      </c>
      <c r="G390" s="24" t="str">
        <f>IFERROR(VLOOKUP(B390,STMS!A:V,22,0),"")</f>
        <v/>
      </c>
      <c r="H390" s="36"/>
      <c r="I390" s="35"/>
      <c r="J390" s="35"/>
      <c r="K390" s="35"/>
      <c r="L390" s="35"/>
      <c r="M390" s="35"/>
    </row>
    <row r="391" spans="1:13" ht="21">
      <c r="A391" s="35"/>
      <c r="C391" s="22" t="str">
        <f>IFERROR(VLOOKUP(B391,STMS!A:D,4,0),"")</f>
        <v/>
      </c>
      <c r="D391" s="23" t="str">
        <f>IF(IFERROR(VLOOKUP(B391,STMS!A:E,5,0),"")=0,"",IFERROR(VLOOKUP(B391,STMS!A:E,5,0),""))</f>
        <v/>
      </c>
      <c r="E391" s="23" t="str">
        <f>IFERROR(VLOOKUP(B391,STMS!A:AE,31,0),"")</f>
        <v/>
      </c>
      <c r="F391" s="24" t="str">
        <f>IFERROR(VLOOKUP(B391,STMS!A:U,21,0),"")</f>
        <v/>
      </c>
      <c r="G391" s="24" t="str">
        <f>IFERROR(VLOOKUP(B391,STMS!A:V,22,0),"")</f>
        <v/>
      </c>
      <c r="H391" s="36"/>
      <c r="I391" s="35"/>
      <c r="J391" s="35"/>
      <c r="K391" s="35"/>
      <c r="L391" s="35"/>
      <c r="M391" s="35"/>
    </row>
    <row r="392" spans="1:13" ht="21">
      <c r="A392" s="35"/>
      <c r="C392" s="22" t="str">
        <f>IFERROR(VLOOKUP(B392,STMS!A:D,4,0),"")</f>
        <v/>
      </c>
      <c r="D392" s="23" t="str">
        <f>IF(IFERROR(VLOOKUP(B392,STMS!A:E,5,0),"")=0,"",IFERROR(VLOOKUP(B392,STMS!A:E,5,0),""))</f>
        <v/>
      </c>
      <c r="E392" s="23" t="str">
        <f>IFERROR(VLOOKUP(B392,STMS!A:AE,31,0),"")</f>
        <v/>
      </c>
      <c r="F392" s="24" t="str">
        <f>IFERROR(VLOOKUP(B392,STMS!A:U,21,0),"")</f>
        <v/>
      </c>
      <c r="G392" s="24" t="str">
        <f>IFERROR(VLOOKUP(B392,STMS!A:V,22,0),"")</f>
        <v/>
      </c>
      <c r="H392" s="36"/>
      <c r="I392" s="35"/>
      <c r="J392" s="35"/>
      <c r="K392" s="35"/>
      <c r="L392" s="35"/>
      <c r="M392" s="35"/>
    </row>
    <row r="393" spans="1:13" ht="21">
      <c r="A393" s="35"/>
      <c r="C393" s="22" t="str">
        <f>IFERROR(VLOOKUP(B393,STMS!A:D,4,0),"")</f>
        <v/>
      </c>
      <c r="D393" s="23" t="str">
        <f>IF(IFERROR(VLOOKUP(B393,STMS!A:E,5,0),"")=0,"",IFERROR(VLOOKUP(B393,STMS!A:E,5,0),""))</f>
        <v/>
      </c>
      <c r="E393" s="23" t="str">
        <f>IFERROR(VLOOKUP(B393,STMS!A:AE,31,0),"")</f>
        <v/>
      </c>
      <c r="F393" s="24" t="str">
        <f>IFERROR(VLOOKUP(B393,STMS!A:U,21,0),"")</f>
        <v/>
      </c>
      <c r="G393" s="24" t="str">
        <f>IFERROR(VLOOKUP(B393,STMS!A:V,22,0),"")</f>
        <v/>
      </c>
      <c r="H393" s="36"/>
      <c r="I393" s="35"/>
      <c r="J393" s="35"/>
      <c r="K393" s="35"/>
      <c r="L393" s="35"/>
      <c r="M393" s="35"/>
    </row>
    <row r="394" spans="1:13" ht="21">
      <c r="A394" s="35"/>
      <c r="C394" s="22" t="str">
        <f>IFERROR(VLOOKUP(B394,STMS!A:D,4,0),"")</f>
        <v/>
      </c>
      <c r="D394" s="23" t="str">
        <f>IF(IFERROR(VLOOKUP(B394,STMS!A:E,5,0),"")=0,"",IFERROR(VLOOKUP(B394,STMS!A:E,5,0),""))</f>
        <v/>
      </c>
      <c r="E394" s="23" t="str">
        <f>IFERROR(VLOOKUP(B394,STMS!A:AE,31,0),"")</f>
        <v/>
      </c>
      <c r="F394" s="24" t="str">
        <f>IFERROR(VLOOKUP(B394,STMS!A:U,21,0),"")</f>
        <v/>
      </c>
      <c r="G394" s="24" t="str">
        <f>IFERROR(VLOOKUP(B394,STMS!A:V,22,0),"")</f>
        <v/>
      </c>
      <c r="H394" s="36"/>
      <c r="I394" s="35"/>
      <c r="J394" s="35"/>
      <c r="K394" s="35"/>
      <c r="L394" s="35"/>
      <c r="M394" s="35"/>
    </row>
    <row r="395" spans="1:13" ht="21">
      <c r="A395" s="35"/>
      <c r="C395" s="22" t="str">
        <f>IFERROR(VLOOKUP(B395,STMS!A:D,4,0),"")</f>
        <v/>
      </c>
      <c r="D395" s="23" t="str">
        <f>IF(IFERROR(VLOOKUP(B395,STMS!A:E,5,0),"")=0,"",IFERROR(VLOOKUP(B395,STMS!A:E,5,0),""))</f>
        <v/>
      </c>
      <c r="E395" s="23" t="str">
        <f>IFERROR(VLOOKUP(B395,STMS!A:AE,31,0),"")</f>
        <v/>
      </c>
      <c r="F395" s="24" t="str">
        <f>IFERROR(VLOOKUP(B395,STMS!A:U,21,0),"")</f>
        <v/>
      </c>
      <c r="G395" s="24" t="str">
        <f>IFERROR(VLOOKUP(B395,STMS!A:V,22,0),"")</f>
        <v/>
      </c>
      <c r="H395" s="36"/>
      <c r="I395" s="35"/>
      <c r="J395" s="35"/>
      <c r="K395" s="35"/>
      <c r="L395" s="35"/>
      <c r="M395" s="35"/>
    </row>
    <row r="396" spans="1:13" ht="21">
      <c r="A396" s="35"/>
      <c r="C396" s="22" t="str">
        <f>IFERROR(VLOOKUP(B396,STMS!A:D,4,0),"")</f>
        <v/>
      </c>
      <c r="D396" s="23" t="str">
        <f>IF(IFERROR(VLOOKUP(B396,STMS!A:E,5,0),"")=0,"",IFERROR(VLOOKUP(B396,STMS!A:E,5,0),""))</f>
        <v/>
      </c>
      <c r="E396" s="23" t="str">
        <f>IFERROR(VLOOKUP(B396,STMS!A:AE,31,0),"")</f>
        <v/>
      </c>
      <c r="F396" s="24" t="str">
        <f>IFERROR(VLOOKUP(B396,STMS!A:U,21,0),"")</f>
        <v/>
      </c>
      <c r="G396" s="24" t="str">
        <f>IFERROR(VLOOKUP(B396,STMS!A:V,22,0),"")</f>
        <v/>
      </c>
      <c r="H396" s="36"/>
      <c r="I396" s="35"/>
      <c r="J396" s="35"/>
      <c r="K396" s="35"/>
      <c r="L396" s="35"/>
      <c r="M396" s="35"/>
    </row>
    <row r="397" spans="1:13" ht="21">
      <c r="A397" s="35"/>
      <c r="C397" s="22" t="str">
        <f>IFERROR(VLOOKUP(B397,STMS!A:D,4,0),"")</f>
        <v/>
      </c>
      <c r="D397" s="23" t="str">
        <f>IF(IFERROR(VLOOKUP(B397,STMS!A:E,5,0),"")=0,"",IFERROR(VLOOKUP(B397,STMS!A:E,5,0),""))</f>
        <v/>
      </c>
      <c r="E397" s="23" t="str">
        <f>IFERROR(VLOOKUP(B397,STMS!A:AE,31,0),"")</f>
        <v/>
      </c>
      <c r="F397" s="24" t="str">
        <f>IFERROR(VLOOKUP(B397,STMS!A:U,21,0),"")</f>
        <v/>
      </c>
      <c r="G397" s="24" t="str">
        <f>IFERROR(VLOOKUP(B397,STMS!A:V,22,0),"")</f>
        <v/>
      </c>
      <c r="H397" s="36"/>
      <c r="I397" s="35"/>
      <c r="J397" s="35"/>
      <c r="K397" s="35"/>
      <c r="L397" s="35"/>
      <c r="M397" s="35"/>
    </row>
    <row r="398" spans="1:13" ht="21">
      <c r="A398" s="35"/>
      <c r="C398" s="22" t="str">
        <f>IFERROR(VLOOKUP(B398,STMS!A:D,4,0),"")</f>
        <v/>
      </c>
      <c r="D398" s="23" t="str">
        <f>IF(IFERROR(VLOOKUP(B398,STMS!A:E,5,0),"")=0,"",IFERROR(VLOOKUP(B398,STMS!A:E,5,0),""))</f>
        <v/>
      </c>
      <c r="E398" s="23" t="str">
        <f>IFERROR(VLOOKUP(B398,STMS!A:AE,31,0),"")</f>
        <v/>
      </c>
      <c r="F398" s="24" t="str">
        <f>IFERROR(VLOOKUP(B398,STMS!A:U,21,0),"")</f>
        <v/>
      </c>
      <c r="G398" s="24" t="str">
        <f>IFERROR(VLOOKUP(B398,STMS!A:V,22,0),"")</f>
        <v/>
      </c>
      <c r="H398" s="36"/>
      <c r="I398" s="35"/>
      <c r="J398" s="35"/>
      <c r="K398" s="35"/>
      <c r="L398" s="35"/>
      <c r="M398" s="35"/>
    </row>
    <row r="399" spans="1:13" ht="21">
      <c r="A399" s="35"/>
      <c r="C399" s="22" t="str">
        <f>IFERROR(VLOOKUP(B399,STMS!A:D,4,0),"")</f>
        <v/>
      </c>
      <c r="D399" s="23" t="str">
        <f>IF(IFERROR(VLOOKUP(B399,STMS!A:E,5,0),"")=0,"",IFERROR(VLOOKUP(B399,STMS!A:E,5,0),""))</f>
        <v/>
      </c>
      <c r="E399" s="23" t="str">
        <f>IFERROR(VLOOKUP(B399,STMS!A:AE,31,0),"")</f>
        <v/>
      </c>
      <c r="F399" s="24" t="str">
        <f>IFERROR(VLOOKUP(B399,STMS!A:U,21,0),"")</f>
        <v/>
      </c>
      <c r="G399" s="24" t="str">
        <f>IFERROR(VLOOKUP(B399,STMS!A:V,22,0),"")</f>
        <v/>
      </c>
      <c r="H399" s="36"/>
      <c r="I399" s="35"/>
      <c r="J399" s="35"/>
      <c r="K399" s="35"/>
      <c r="L399" s="35"/>
      <c r="M399" s="35"/>
    </row>
    <row r="400" spans="1:13" ht="21">
      <c r="A400" s="35"/>
      <c r="C400" s="22" t="str">
        <f>IFERROR(VLOOKUP(B400,STMS!A:D,4,0),"")</f>
        <v/>
      </c>
      <c r="D400" s="23" t="str">
        <f>IF(IFERROR(VLOOKUP(B400,STMS!A:E,5,0),"")=0,"",IFERROR(VLOOKUP(B400,STMS!A:E,5,0),""))</f>
        <v/>
      </c>
      <c r="E400" s="23" t="str">
        <f>IFERROR(VLOOKUP(B400,STMS!A:AE,31,0),"")</f>
        <v/>
      </c>
      <c r="F400" s="24" t="str">
        <f>IFERROR(VLOOKUP(B400,STMS!A:U,21,0),"")</f>
        <v/>
      </c>
      <c r="G400" s="24" t="str">
        <f>IFERROR(VLOOKUP(B400,STMS!A:V,22,0),"")</f>
        <v/>
      </c>
      <c r="H400" s="36"/>
      <c r="I400" s="35"/>
      <c r="J400" s="35"/>
      <c r="K400" s="35"/>
      <c r="L400" s="35"/>
      <c r="M400" s="35"/>
    </row>
    <row r="401" spans="1:13" ht="21">
      <c r="A401" s="35"/>
      <c r="C401" s="22" t="str">
        <f>IFERROR(VLOOKUP(B401,STMS!A:D,4,0),"")</f>
        <v/>
      </c>
      <c r="D401" s="23" t="str">
        <f>IF(IFERROR(VLOOKUP(B401,STMS!A:E,5,0),"")=0,"",IFERROR(VLOOKUP(B401,STMS!A:E,5,0),""))</f>
        <v/>
      </c>
      <c r="E401" s="23" t="str">
        <f>IFERROR(VLOOKUP(B401,STMS!A:AE,31,0),"")</f>
        <v/>
      </c>
      <c r="F401" s="24" t="str">
        <f>IFERROR(VLOOKUP(B401,STMS!A:U,21,0),"")</f>
        <v/>
      </c>
      <c r="G401" s="24" t="str">
        <f>IFERROR(VLOOKUP(B401,STMS!A:V,22,0),"")</f>
        <v/>
      </c>
      <c r="H401" s="36"/>
      <c r="I401" s="35"/>
      <c r="J401" s="35"/>
      <c r="K401" s="35"/>
      <c r="L401" s="35"/>
      <c r="M401" s="35"/>
    </row>
    <row r="402" spans="1:13" ht="21">
      <c r="A402" s="35"/>
      <c r="C402" s="22" t="str">
        <f>IFERROR(VLOOKUP(B402,STMS!A:D,4,0),"")</f>
        <v/>
      </c>
      <c r="D402" s="23" t="str">
        <f>IF(IFERROR(VLOOKUP(B402,STMS!A:E,5,0),"")=0,"",IFERROR(VLOOKUP(B402,STMS!A:E,5,0),""))</f>
        <v/>
      </c>
      <c r="E402" s="23" t="str">
        <f>IFERROR(VLOOKUP(B402,STMS!A:AE,31,0),"")</f>
        <v/>
      </c>
      <c r="F402" s="24" t="str">
        <f>IFERROR(VLOOKUP(B402,STMS!A:U,21,0),"")</f>
        <v/>
      </c>
      <c r="G402" s="24" t="str">
        <f>IFERROR(VLOOKUP(B402,STMS!A:V,22,0),"")</f>
        <v/>
      </c>
      <c r="H402" s="36"/>
      <c r="I402" s="35"/>
      <c r="J402" s="35"/>
      <c r="K402" s="35"/>
      <c r="L402" s="35"/>
      <c r="M402" s="35"/>
    </row>
    <row r="403" spans="1:13" ht="21">
      <c r="A403" s="35"/>
      <c r="C403" s="22" t="str">
        <f>IFERROR(VLOOKUP(B403,STMS!A:D,4,0),"")</f>
        <v/>
      </c>
      <c r="D403" s="23" t="str">
        <f>IF(IFERROR(VLOOKUP(B403,STMS!A:E,5,0),"")=0,"",IFERROR(VLOOKUP(B403,STMS!A:E,5,0),""))</f>
        <v/>
      </c>
      <c r="E403" s="23" t="str">
        <f>IFERROR(VLOOKUP(B403,STMS!A:AE,31,0),"")</f>
        <v/>
      </c>
      <c r="F403" s="24" t="str">
        <f>IFERROR(VLOOKUP(B403,STMS!A:U,21,0),"")</f>
        <v/>
      </c>
      <c r="G403" s="24" t="str">
        <f>IFERROR(VLOOKUP(B403,STMS!A:V,22,0),"")</f>
        <v/>
      </c>
      <c r="H403" s="36"/>
      <c r="I403" s="35"/>
      <c r="J403" s="35"/>
      <c r="K403" s="35"/>
      <c r="L403" s="35"/>
      <c r="M403" s="35"/>
    </row>
    <row r="404" spans="1:13" ht="21">
      <c r="A404" s="35"/>
      <c r="C404" s="22" t="str">
        <f>IFERROR(VLOOKUP(B404,STMS!A:D,4,0),"")</f>
        <v/>
      </c>
      <c r="D404" s="23" t="str">
        <f>IF(IFERROR(VLOOKUP(B404,STMS!A:E,5,0),"")=0,"",IFERROR(VLOOKUP(B404,STMS!A:E,5,0),""))</f>
        <v/>
      </c>
      <c r="E404" s="23" t="str">
        <f>IFERROR(VLOOKUP(B404,STMS!A:AE,31,0),"")</f>
        <v/>
      </c>
      <c r="F404" s="24" t="str">
        <f>IFERROR(VLOOKUP(B404,STMS!A:U,21,0),"")</f>
        <v/>
      </c>
      <c r="G404" s="24" t="str">
        <f>IFERROR(VLOOKUP(B404,STMS!A:V,22,0),"")</f>
        <v/>
      </c>
      <c r="H404" s="36"/>
      <c r="I404" s="35"/>
      <c r="J404" s="35"/>
      <c r="K404" s="35"/>
      <c r="L404" s="35"/>
      <c r="M404" s="35"/>
    </row>
    <row r="405" spans="1:13" ht="21">
      <c r="A405" s="35"/>
      <c r="C405" s="22" t="str">
        <f>IFERROR(VLOOKUP(B405,STMS!A:D,4,0),"")</f>
        <v/>
      </c>
      <c r="D405" s="23" t="str">
        <f>IF(IFERROR(VLOOKUP(B405,STMS!A:E,5,0),"")=0,"",IFERROR(VLOOKUP(B405,STMS!A:E,5,0),""))</f>
        <v/>
      </c>
      <c r="E405" s="23" t="str">
        <f>IFERROR(VLOOKUP(B405,STMS!A:AE,31,0),"")</f>
        <v/>
      </c>
      <c r="F405" s="24" t="str">
        <f>IFERROR(VLOOKUP(B405,STMS!A:U,21,0),"")</f>
        <v/>
      </c>
      <c r="G405" s="24" t="str">
        <f>IFERROR(VLOOKUP(B405,STMS!A:V,22,0),"")</f>
        <v/>
      </c>
      <c r="H405" s="36"/>
      <c r="I405" s="35"/>
      <c r="J405" s="35"/>
      <c r="K405" s="35"/>
      <c r="L405" s="35"/>
      <c r="M405" s="35"/>
    </row>
    <row r="406" spans="1:13" ht="21">
      <c r="A406" s="35"/>
      <c r="C406" s="22" t="str">
        <f>IFERROR(VLOOKUP(B406,STMS!A:D,4,0),"")</f>
        <v/>
      </c>
      <c r="D406" s="23" t="str">
        <f>IF(IFERROR(VLOOKUP(B406,STMS!A:E,5,0),"")=0,"",IFERROR(VLOOKUP(B406,STMS!A:E,5,0),""))</f>
        <v/>
      </c>
      <c r="E406" s="23" t="str">
        <f>IFERROR(VLOOKUP(B406,STMS!A:AE,31,0),"")</f>
        <v/>
      </c>
      <c r="F406" s="24" t="str">
        <f>IFERROR(VLOOKUP(B406,STMS!A:U,21,0),"")</f>
        <v/>
      </c>
      <c r="G406" s="24" t="str">
        <f>IFERROR(VLOOKUP(B406,STMS!A:V,22,0),"")</f>
        <v/>
      </c>
      <c r="H406" s="36"/>
      <c r="I406" s="35"/>
      <c r="J406" s="35"/>
      <c r="K406" s="35"/>
      <c r="L406" s="35"/>
      <c r="M406" s="35"/>
    </row>
    <row r="407" spans="1:13" ht="21">
      <c r="A407" s="35"/>
      <c r="C407" s="22" t="str">
        <f>IFERROR(VLOOKUP(B407,STMS!A:D,4,0),"")</f>
        <v/>
      </c>
      <c r="D407" s="23" t="str">
        <f>IF(IFERROR(VLOOKUP(B407,STMS!A:E,5,0),"")=0,"",IFERROR(VLOOKUP(B407,STMS!A:E,5,0),""))</f>
        <v/>
      </c>
      <c r="E407" s="23" t="str">
        <f>IFERROR(VLOOKUP(B407,STMS!A:AE,31,0),"")</f>
        <v/>
      </c>
      <c r="F407" s="24" t="str">
        <f>IFERROR(VLOOKUP(B407,STMS!A:U,21,0),"")</f>
        <v/>
      </c>
      <c r="G407" s="24" t="str">
        <f>IFERROR(VLOOKUP(B407,STMS!A:V,22,0),"")</f>
        <v/>
      </c>
      <c r="H407" s="36"/>
      <c r="I407" s="35"/>
      <c r="J407" s="35"/>
      <c r="K407" s="35"/>
      <c r="L407" s="35"/>
      <c r="M407" s="35"/>
    </row>
    <row r="408" spans="1:13" ht="21">
      <c r="A408" s="35"/>
      <c r="C408" s="22" t="str">
        <f>IFERROR(VLOOKUP(B408,STMS!A:D,4,0),"")</f>
        <v/>
      </c>
      <c r="D408" s="23" t="str">
        <f>IF(IFERROR(VLOOKUP(B408,STMS!A:E,5,0),"")=0,"",IFERROR(VLOOKUP(B408,STMS!A:E,5,0),""))</f>
        <v/>
      </c>
      <c r="E408" s="23" t="str">
        <f>IFERROR(VLOOKUP(B408,STMS!A:AE,31,0),"")</f>
        <v/>
      </c>
      <c r="F408" s="24" t="str">
        <f>IFERROR(VLOOKUP(B408,STMS!A:U,21,0),"")</f>
        <v/>
      </c>
      <c r="G408" s="24" t="str">
        <f>IFERROR(VLOOKUP(B408,STMS!A:V,22,0),"")</f>
        <v/>
      </c>
      <c r="H408" s="36"/>
      <c r="I408" s="35"/>
      <c r="J408" s="35"/>
      <c r="K408" s="35"/>
      <c r="L408" s="35"/>
      <c r="M408" s="35"/>
    </row>
    <row r="409" spans="1:13" ht="21">
      <c r="A409" s="35"/>
      <c r="C409" s="22" t="str">
        <f>IFERROR(VLOOKUP(B409,STMS!A:D,4,0),"")</f>
        <v/>
      </c>
      <c r="D409" s="23" t="str">
        <f>IF(IFERROR(VLOOKUP(B409,STMS!A:E,5,0),"")=0,"",IFERROR(VLOOKUP(B409,STMS!A:E,5,0),""))</f>
        <v/>
      </c>
      <c r="E409" s="23" t="str">
        <f>IFERROR(VLOOKUP(B409,STMS!A:AE,31,0),"")</f>
        <v/>
      </c>
      <c r="F409" s="24" t="str">
        <f>IFERROR(VLOOKUP(B409,STMS!A:U,21,0),"")</f>
        <v/>
      </c>
      <c r="G409" s="24" t="str">
        <f>IFERROR(VLOOKUP(B409,STMS!A:V,22,0),"")</f>
        <v/>
      </c>
      <c r="H409" s="36"/>
      <c r="I409" s="35"/>
      <c r="J409" s="35"/>
      <c r="K409" s="35"/>
      <c r="L409" s="35"/>
      <c r="M409" s="35"/>
    </row>
    <row r="410" spans="1:13" ht="21">
      <c r="A410" s="35"/>
      <c r="C410" s="22" t="str">
        <f>IFERROR(VLOOKUP(B410,STMS!A:D,4,0),"")</f>
        <v/>
      </c>
      <c r="D410" s="23" t="str">
        <f>IF(IFERROR(VLOOKUP(B410,STMS!A:E,5,0),"")=0,"",IFERROR(VLOOKUP(B410,STMS!A:E,5,0),""))</f>
        <v/>
      </c>
      <c r="E410" s="23" t="str">
        <f>IFERROR(VLOOKUP(B410,STMS!A:AE,31,0),"")</f>
        <v/>
      </c>
      <c r="F410" s="24" t="str">
        <f>IFERROR(VLOOKUP(B410,STMS!A:U,21,0),"")</f>
        <v/>
      </c>
      <c r="G410" s="24" t="str">
        <f>IFERROR(VLOOKUP(B410,STMS!A:V,22,0),"")</f>
        <v/>
      </c>
      <c r="H410" s="36"/>
      <c r="I410" s="35"/>
      <c r="J410" s="35"/>
      <c r="K410" s="35"/>
      <c r="L410" s="35"/>
      <c r="M410" s="35"/>
    </row>
    <row r="411" spans="1:13" ht="21">
      <c r="A411" s="35"/>
      <c r="C411" s="22" t="str">
        <f>IFERROR(VLOOKUP(B411,STMS!A:D,4,0),"")</f>
        <v/>
      </c>
      <c r="D411" s="23" t="str">
        <f>IF(IFERROR(VLOOKUP(B411,STMS!A:E,5,0),"")=0,"",IFERROR(VLOOKUP(B411,STMS!A:E,5,0),""))</f>
        <v/>
      </c>
      <c r="E411" s="23" t="str">
        <f>IFERROR(VLOOKUP(B411,STMS!A:AE,31,0),"")</f>
        <v/>
      </c>
      <c r="F411" s="24" t="str">
        <f>IFERROR(VLOOKUP(B411,STMS!A:U,21,0),"")</f>
        <v/>
      </c>
      <c r="G411" s="24" t="str">
        <f>IFERROR(VLOOKUP(B411,STMS!A:V,22,0),"")</f>
        <v/>
      </c>
      <c r="H411" s="36"/>
      <c r="I411" s="35"/>
      <c r="J411" s="35"/>
      <c r="K411" s="35"/>
      <c r="L411" s="35"/>
      <c r="M411" s="35"/>
    </row>
    <row r="412" spans="1:13" ht="21">
      <c r="A412" s="35"/>
      <c r="C412" s="22" t="str">
        <f>IFERROR(VLOOKUP(B412,STMS!A:D,4,0),"")</f>
        <v/>
      </c>
      <c r="D412" s="23" t="str">
        <f>IF(IFERROR(VLOOKUP(B412,STMS!A:E,5,0),"")=0,"",IFERROR(VLOOKUP(B412,STMS!A:E,5,0),""))</f>
        <v/>
      </c>
      <c r="E412" s="23" t="str">
        <f>IFERROR(VLOOKUP(B412,STMS!A:AE,31,0),"")</f>
        <v/>
      </c>
      <c r="F412" s="24" t="str">
        <f>IFERROR(VLOOKUP(B412,STMS!A:U,21,0),"")</f>
        <v/>
      </c>
      <c r="G412" s="24" t="str">
        <f>IFERROR(VLOOKUP(B412,STMS!A:V,22,0),"")</f>
        <v/>
      </c>
      <c r="H412" s="36"/>
      <c r="I412" s="35"/>
      <c r="J412" s="35"/>
      <c r="K412" s="35"/>
      <c r="L412" s="35"/>
      <c r="M412" s="35"/>
    </row>
    <row r="413" spans="1:13" ht="21">
      <c r="A413" s="35"/>
      <c r="C413" s="22" t="str">
        <f>IFERROR(VLOOKUP(B413,STMS!A:D,4,0),"")</f>
        <v/>
      </c>
      <c r="D413" s="23" t="str">
        <f>IF(IFERROR(VLOOKUP(B413,STMS!A:E,5,0),"")=0,"",IFERROR(VLOOKUP(B413,STMS!A:E,5,0),""))</f>
        <v/>
      </c>
      <c r="E413" s="23" t="str">
        <f>IFERROR(VLOOKUP(B413,STMS!A:AE,31,0),"")</f>
        <v/>
      </c>
      <c r="F413" s="24" t="str">
        <f>IFERROR(VLOOKUP(B413,STMS!A:U,21,0),"")</f>
        <v/>
      </c>
      <c r="G413" s="24" t="str">
        <f>IFERROR(VLOOKUP(B413,STMS!A:V,22,0),"")</f>
        <v/>
      </c>
      <c r="H413" s="36"/>
      <c r="I413" s="35"/>
      <c r="J413" s="35"/>
      <c r="K413" s="35"/>
      <c r="L413" s="35"/>
      <c r="M413" s="35"/>
    </row>
    <row r="414" spans="1:13" ht="21">
      <c r="A414" s="35"/>
      <c r="C414" s="22" t="str">
        <f>IFERROR(VLOOKUP(B414,STMS!A:D,4,0),"")</f>
        <v/>
      </c>
      <c r="D414" s="23" t="str">
        <f>IF(IFERROR(VLOOKUP(B414,STMS!A:E,5,0),"")=0,"",IFERROR(VLOOKUP(B414,STMS!A:E,5,0),""))</f>
        <v/>
      </c>
      <c r="E414" s="23" t="str">
        <f>IFERROR(VLOOKUP(B414,STMS!A:AE,31,0),"")</f>
        <v/>
      </c>
      <c r="F414" s="24" t="str">
        <f>IFERROR(VLOOKUP(B414,STMS!A:U,21,0),"")</f>
        <v/>
      </c>
      <c r="G414" s="24" t="str">
        <f>IFERROR(VLOOKUP(B414,STMS!A:V,22,0),"")</f>
        <v/>
      </c>
      <c r="H414" s="36"/>
      <c r="I414" s="35"/>
      <c r="J414" s="35"/>
      <c r="K414" s="35"/>
      <c r="L414" s="35"/>
      <c r="M414" s="35"/>
    </row>
    <row r="415" spans="1:13" ht="21">
      <c r="A415" s="35"/>
      <c r="C415" s="22" t="str">
        <f>IFERROR(VLOOKUP(B415,STMS!A:D,4,0),"")</f>
        <v/>
      </c>
      <c r="D415" s="23" t="str">
        <f>IF(IFERROR(VLOOKUP(B415,STMS!A:E,5,0),"")=0,"",IFERROR(VLOOKUP(B415,STMS!A:E,5,0),""))</f>
        <v/>
      </c>
      <c r="E415" s="23" t="str">
        <f>IFERROR(VLOOKUP(B415,STMS!A:AE,31,0),"")</f>
        <v/>
      </c>
      <c r="F415" s="24" t="str">
        <f>IFERROR(VLOOKUP(B415,STMS!A:U,21,0),"")</f>
        <v/>
      </c>
      <c r="G415" s="24" t="str">
        <f>IFERROR(VLOOKUP(B415,STMS!A:V,22,0),"")</f>
        <v/>
      </c>
      <c r="H415" s="36"/>
      <c r="I415" s="35"/>
      <c r="J415" s="35"/>
      <c r="K415" s="35"/>
      <c r="L415" s="35"/>
      <c r="M415" s="35"/>
    </row>
    <row r="416" spans="1:13" ht="21">
      <c r="A416" s="35"/>
      <c r="C416" s="22" t="str">
        <f>IFERROR(VLOOKUP(B416,STMS!A:D,4,0),"")</f>
        <v/>
      </c>
      <c r="D416" s="23" t="str">
        <f>IF(IFERROR(VLOOKUP(B416,STMS!A:E,5,0),"")=0,"",IFERROR(VLOOKUP(B416,STMS!A:E,5,0),""))</f>
        <v/>
      </c>
      <c r="E416" s="23" t="str">
        <f>IFERROR(VLOOKUP(B416,STMS!A:AE,31,0),"")</f>
        <v/>
      </c>
      <c r="F416" s="24" t="str">
        <f>IFERROR(VLOOKUP(B416,STMS!A:U,21,0),"")</f>
        <v/>
      </c>
      <c r="G416" s="24" t="str">
        <f>IFERROR(VLOOKUP(B416,STMS!A:V,22,0),"")</f>
        <v/>
      </c>
      <c r="H416" s="36"/>
      <c r="I416" s="35"/>
      <c r="J416" s="35"/>
      <c r="K416" s="35"/>
      <c r="L416" s="35"/>
      <c r="M416" s="35"/>
    </row>
    <row r="417" spans="1:13" ht="21">
      <c r="A417" s="35"/>
      <c r="C417" s="22" t="str">
        <f>IFERROR(VLOOKUP(B417,STMS!A:D,4,0),"")</f>
        <v/>
      </c>
      <c r="D417" s="23" t="str">
        <f>IF(IFERROR(VLOOKUP(B417,STMS!A:E,5,0),"")=0,"",IFERROR(VLOOKUP(B417,STMS!A:E,5,0),""))</f>
        <v/>
      </c>
      <c r="E417" s="23" t="str">
        <f>IFERROR(VLOOKUP(B417,STMS!A:AE,31,0),"")</f>
        <v/>
      </c>
      <c r="F417" s="24" t="str">
        <f>IFERROR(VLOOKUP(B417,STMS!A:U,21,0),"")</f>
        <v/>
      </c>
      <c r="G417" s="24" t="str">
        <f>IFERROR(VLOOKUP(B417,STMS!A:V,22,0),"")</f>
        <v/>
      </c>
      <c r="H417" s="36"/>
      <c r="I417" s="35"/>
      <c r="J417" s="35"/>
      <c r="K417" s="35"/>
      <c r="L417" s="35"/>
      <c r="M417" s="35"/>
    </row>
    <row r="418" spans="1:13" ht="21">
      <c r="A418" s="35"/>
      <c r="C418" s="22" t="str">
        <f>IFERROR(VLOOKUP(B418,STMS!A:D,4,0),"")</f>
        <v/>
      </c>
      <c r="D418" s="23" t="str">
        <f>IF(IFERROR(VLOOKUP(B418,STMS!A:E,5,0),"")=0,"",IFERROR(VLOOKUP(B418,STMS!A:E,5,0),""))</f>
        <v/>
      </c>
      <c r="E418" s="23" t="str">
        <f>IFERROR(VLOOKUP(B418,STMS!A:AE,31,0),"")</f>
        <v/>
      </c>
      <c r="F418" s="24" t="str">
        <f>IFERROR(VLOOKUP(B418,STMS!A:U,21,0),"")</f>
        <v/>
      </c>
      <c r="G418" s="24" t="str">
        <f>IFERROR(VLOOKUP(B418,STMS!A:V,22,0),"")</f>
        <v/>
      </c>
      <c r="H418" s="36"/>
      <c r="I418" s="35"/>
      <c r="J418" s="35"/>
      <c r="K418" s="35"/>
      <c r="L418" s="35"/>
      <c r="M418" s="35"/>
    </row>
    <row r="419" spans="1:13" ht="21">
      <c r="A419" s="35"/>
      <c r="C419" s="22" t="str">
        <f>IFERROR(VLOOKUP(B419,STMS!A:D,4,0),"")</f>
        <v/>
      </c>
      <c r="D419" s="23" t="str">
        <f>IF(IFERROR(VLOOKUP(B419,STMS!A:E,5,0),"")=0,"",IFERROR(VLOOKUP(B419,STMS!A:E,5,0),""))</f>
        <v/>
      </c>
      <c r="E419" s="23" t="str">
        <f>IFERROR(VLOOKUP(B419,STMS!A:AE,31,0),"")</f>
        <v/>
      </c>
      <c r="F419" s="24" t="str">
        <f>IFERROR(VLOOKUP(B419,STMS!A:U,21,0),"")</f>
        <v/>
      </c>
      <c r="G419" s="24" t="str">
        <f>IFERROR(VLOOKUP(B419,STMS!A:V,22,0),"")</f>
        <v/>
      </c>
      <c r="H419" s="36"/>
      <c r="I419" s="35"/>
      <c r="J419" s="35"/>
      <c r="K419" s="35"/>
      <c r="L419" s="35"/>
      <c r="M419" s="35"/>
    </row>
    <row r="420" spans="1:13" ht="21">
      <c r="A420" s="35"/>
      <c r="C420" s="22" t="str">
        <f>IFERROR(VLOOKUP(B420,STMS!A:D,4,0),"")</f>
        <v/>
      </c>
      <c r="D420" s="23" t="str">
        <f>IF(IFERROR(VLOOKUP(B420,STMS!A:E,5,0),"")=0,"",IFERROR(VLOOKUP(B420,STMS!A:E,5,0),""))</f>
        <v/>
      </c>
      <c r="E420" s="23" t="str">
        <f>IFERROR(VLOOKUP(B420,STMS!A:AE,31,0),"")</f>
        <v/>
      </c>
      <c r="F420" s="24" t="str">
        <f>IFERROR(VLOOKUP(B420,STMS!A:U,21,0),"")</f>
        <v/>
      </c>
      <c r="G420" s="24" t="str">
        <f>IFERROR(VLOOKUP(B420,STMS!A:V,22,0),"")</f>
        <v/>
      </c>
      <c r="H420" s="36"/>
      <c r="I420" s="35"/>
      <c r="J420" s="35"/>
      <c r="K420" s="35"/>
      <c r="L420" s="35"/>
      <c r="M420" s="35"/>
    </row>
    <row r="421" spans="1:13" ht="21">
      <c r="A421" s="35"/>
      <c r="C421" s="22" t="str">
        <f>IFERROR(VLOOKUP(B421,STMS!A:D,4,0),"")</f>
        <v/>
      </c>
      <c r="D421" s="23" t="str">
        <f>IF(IFERROR(VLOOKUP(B421,STMS!A:E,5,0),"")=0,"",IFERROR(VLOOKUP(B421,STMS!A:E,5,0),""))</f>
        <v/>
      </c>
      <c r="E421" s="23" t="str">
        <f>IFERROR(VLOOKUP(B421,STMS!A:AE,31,0),"")</f>
        <v/>
      </c>
      <c r="F421" s="24" t="str">
        <f>IFERROR(VLOOKUP(B421,STMS!A:U,21,0),"")</f>
        <v/>
      </c>
      <c r="G421" s="24" t="str">
        <f>IFERROR(VLOOKUP(B421,STMS!A:V,22,0),"")</f>
        <v/>
      </c>
      <c r="H421" s="36"/>
      <c r="I421" s="35"/>
      <c r="J421" s="35"/>
      <c r="K421" s="35"/>
      <c r="L421" s="35"/>
      <c r="M421" s="35"/>
    </row>
    <row r="422" spans="1:13" ht="21">
      <c r="A422" s="35"/>
      <c r="C422" s="22" t="str">
        <f>IFERROR(VLOOKUP(B422,STMS!A:D,4,0),"")</f>
        <v/>
      </c>
      <c r="D422" s="23" t="str">
        <f>IF(IFERROR(VLOOKUP(B422,STMS!A:E,5,0),"")=0,"",IFERROR(VLOOKUP(B422,STMS!A:E,5,0),""))</f>
        <v/>
      </c>
      <c r="E422" s="23" t="str">
        <f>IFERROR(VLOOKUP(B422,STMS!A:AE,31,0),"")</f>
        <v/>
      </c>
      <c r="F422" s="24" t="str">
        <f>IFERROR(VLOOKUP(B422,STMS!A:U,21,0),"")</f>
        <v/>
      </c>
      <c r="G422" s="24" t="str">
        <f>IFERROR(VLOOKUP(B422,STMS!A:V,22,0),"")</f>
        <v/>
      </c>
      <c r="H422" s="36"/>
      <c r="I422" s="35"/>
      <c r="J422" s="35"/>
      <c r="K422" s="35"/>
      <c r="L422" s="35"/>
      <c r="M422" s="35"/>
    </row>
    <row r="423" spans="1:13" ht="21">
      <c r="A423" s="35"/>
      <c r="C423" s="22" t="str">
        <f>IFERROR(VLOOKUP(B423,STMS!A:D,4,0),"")</f>
        <v/>
      </c>
      <c r="D423" s="23" t="str">
        <f>IF(IFERROR(VLOOKUP(B423,STMS!A:E,5,0),"")=0,"",IFERROR(VLOOKUP(B423,STMS!A:E,5,0),""))</f>
        <v/>
      </c>
      <c r="E423" s="23" t="str">
        <f>IFERROR(VLOOKUP(B423,STMS!A:AE,31,0),"")</f>
        <v/>
      </c>
      <c r="F423" s="24" t="str">
        <f>IFERROR(VLOOKUP(B423,STMS!A:U,21,0),"")</f>
        <v/>
      </c>
      <c r="G423" s="24" t="str">
        <f>IFERROR(VLOOKUP(B423,STMS!A:V,22,0),"")</f>
        <v/>
      </c>
      <c r="H423" s="36"/>
      <c r="I423" s="35"/>
      <c r="J423" s="35"/>
      <c r="K423" s="35"/>
      <c r="L423" s="35"/>
      <c r="M423" s="35"/>
    </row>
    <row r="424" spans="1:13" ht="21">
      <c r="A424" s="35"/>
      <c r="C424" s="22" t="str">
        <f>IFERROR(VLOOKUP(B424,STMS!A:D,4,0),"")</f>
        <v/>
      </c>
      <c r="D424" s="23" t="str">
        <f>IF(IFERROR(VLOOKUP(B424,STMS!A:E,5,0),"")=0,"",IFERROR(VLOOKUP(B424,STMS!A:E,5,0),""))</f>
        <v/>
      </c>
      <c r="E424" s="23" t="str">
        <f>IFERROR(VLOOKUP(B424,STMS!A:AE,31,0),"")</f>
        <v/>
      </c>
      <c r="F424" s="24" t="str">
        <f>IFERROR(VLOOKUP(B424,STMS!A:U,21,0),"")</f>
        <v/>
      </c>
      <c r="G424" s="24" t="str">
        <f>IFERROR(VLOOKUP(B424,STMS!A:V,22,0),"")</f>
        <v/>
      </c>
      <c r="H424" s="36"/>
      <c r="I424" s="35"/>
      <c r="J424" s="35"/>
      <c r="K424" s="35"/>
      <c r="L424" s="35"/>
      <c r="M424" s="35"/>
    </row>
    <row r="425" spans="1:13" ht="21">
      <c r="A425" s="35"/>
      <c r="C425" s="22" t="str">
        <f>IFERROR(VLOOKUP(B425,STMS!A:D,4,0),"")</f>
        <v/>
      </c>
      <c r="D425" s="23" t="str">
        <f>IF(IFERROR(VLOOKUP(B425,STMS!A:E,5,0),"")=0,"",IFERROR(VLOOKUP(B425,STMS!A:E,5,0),""))</f>
        <v/>
      </c>
      <c r="E425" s="23" t="str">
        <f>IFERROR(VLOOKUP(B425,STMS!A:AE,31,0),"")</f>
        <v/>
      </c>
      <c r="F425" s="24" t="str">
        <f>IFERROR(VLOOKUP(B425,STMS!A:U,21,0),"")</f>
        <v/>
      </c>
      <c r="G425" s="24" t="str">
        <f>IFERROR(VLOOKUP(B425,STMS!A:V,22,0),"")</f>
        <v/>
      </c>
      <c r="H425" s="36"/>
      <c r="I425" s="35"/>
      <c r="J425" s="35"/>
      <c r="K425" s="35"/>
      <c r="L425" s="35"/>
      <c r="M425" s="35"/>
    </row>
    <row r="426" spans="1:13" ht="21">
      <c r="A426" s="35"/>
      <c r="C426" s="22" t="str">
        <f>IFERROR(VLOOKUP(B426,STMS!A:D,4,0),"")</f>
        <v/>
      </c>
      <c r="D426" s="23" t="str">
        <f>IF(IFERROR(VLOOKUP(B426,STMS!A:E,5,0),"")=0,"",IFERROR(VLOOKUP(B426,STMS!A:E,5,0),""))</f>
        <v/>
      </c>
      <c r="E426" s="23" t="str">
        <f>IFERROR(VLOOKUP(B426,STMS!A:AE,31,0),"")</f>
        <v/>
      </c>
      <c r="F426" s="24" t="str">
        <f>IFERROR(VLOOKUP(B426,STMS!A:U,21,0),"")</f>
        <v/>
      </c>
      <c r="G426" s="24" t="str">
        <f>IFERROR(VLOOKUP(B426,STMS!A:V,22,0),"")</f>
        <v/>
      </c>
      <c r="H426" s="36"/>
      <c r="I426" s="35"/>
      <c r="J426" s="35"/>
      <c r="K426" s="35"/>
      <c r="L426" s="35"/>
      <c r="M426" s="35"/>
    </row>
    <row r="427" spans="1:13" ht="21">
      <c r="A427" s="35"/>
      <c r="C427" s="22" t="str">
        <f>IFERROR(VLOOKUP(B427,STMS!A:D,4,0),"")</f>
        <v/>
      </c>
      <c r="D427" s="23" t="str">
        <f>IF(IFERROR(VLOOKUP(B427,STMS!A:E,5,0),"")=0,"",IFERROR(VLOOKUP(B427,STMS!A:E,5,0),""))</f>
        <v/>
      </c>
      <c r="E427" s="23" t="str">
        <f>IFERROR(VLOOKUP(B427,STMS!A:AE,31,0),"")</f>
        <v/>
      </c>
      <c r="F427" s="24" t="str">
        <f>IFERROR(VLOOKUP(B427,STMS!A:U,21,0),"")</f>
        <v/>
      </c>
      <c r="G427" s="24" t="str">
        <f>IFERROR(VLOOKUP(B427,STMS!A:V,22,0),"")</f>
        <v/>
      </c>
      <c r="H427" s="36"/>
      <c r="I427" s="35"/>
      <c r="J427" s="35"/>
      <c r="K427" s="35"/>
      <c r="L427" s="35"/>
      <c r="M427" s="35"/>
    </row>
    <row r="428" spans="1:13" ht="21">
      <c r="A428" s="35"/>
      <c r="C428" s="22" t="str">
        <f>IFERROR(VLOOKUP(B428,STMS!A:D,4,0),"")</f>
        <v/>
      </c>
      <c r="D428" s="23" t="str">
        <f>IF(IFERROR(VLOOKUP(B428,STMS!A:E,5,0),"")=0,"",IFERROR(VLOOKUP(B428,STMS!A:E,5,0),""))</f>
        <v/>
      </c>
      <c r="E428" s="23" t="str">
        <f>IFERROR(VLOOKUP(B428,STMS!A:AE,31,0),"")</f>
        <v/>
      </c>
      <c r="F428" s="24" t="str">
        <f>IFERROR(VLOOKUP(B428,STMS!A:U,21,0),"")</f>
        <v/>
      </c>
      <c r="G428" s="24" t="str">
        <f>IFERROR(VLOOKUP(B428,STMS!A:V,22,0),"")</f>
        <v/>
      </c>
      <c r="H428" s="36"/>
      <c r="I428" s="35"/>
      <c r="J428" s="35"/>
      <c r="K428" s="35"/>
      <c r="L428" s="35"/>
      <c r="M428" s="35"/>
    </row>
    <row r="429" spans="1:13" ht="21">
      <c r="A429" s="35"/>
      <c r="C429" s="22" t="str">
        <f>IFERROR(VLOOKUP(B429,STMS!A:D,4,0),"")</f>
        <v/>
      </c>
      <c r="D429" s="23" t="str">
        <f>IF(IFERROR(VLOOKUP(B429,STMS!A:E,5,0),"")=0,"",IFERROR(VLOOKUP(B429,STMS!A:E,5,0),""))</f>
        <v/>
      </c>
      <c r="E429" s="23" t="str">
        <f>IFERROR(VLOOKUP(B429,STMS!A:AE,31,0),"")</f>
        <v/>
      </c>
      <c r="F429" s="24" t="str">
        <f>IFERROR(VLOOKUP(B429,STMS!A:U,21,0),"")</f>
        <v/>
      </c>
      <c r="G429" s="24" t="str">
        <f>IFERROR(VLOOKUP(B429,STMS!A:V,22,0),"")</f>
        <v/>
      </c>
      <c r="H429" s="36"/>
      <c r="I429" s="35"/>
      <c r="J429" s="35"/>
      <c r="K429" s="35"/>
      <c r="L429" s="35"/>
      <c r="M429" s="35"/>
    </row>
    <row r="430" spans="1:13" ht="21">
      <c r="A430" s="35"/>
      <c r="C430" s="22" t="str">
        <f>IFERROR(VLOOKUP(B430,STMS!A:D,4,0),"")</f>
        <v/>
      </c>
      <c r="D430" s="23" t="str">
        <f>IF(IFERROR(VLOOKUP(B430,STMS!A:E,5,0),"")=0,"",IFERROR(VLOOKUP(B430,STMS!A:E,5,0),""))</f>
        <v/>
      </c>
      <c r="E430" s="23" t="str">
        <f>IFERROR(VLOOKUP(B430,STMS!A:AE,31,0),"")</f>
        <v/>
      </c>
      <c r="F430" s="24" t="str">
        <f>IFERROR(VLOOKUP(B430,STMS!A:U,21,0),"")</f>
        <v/>
      </c>
      <c r="G430" s="24" t="str">
        <f>IFERROR(VLOOKUP(B430,STMS!A:V,22,0),"")</f>
        <v/>
      </c>
      <c r="H430" s="36"/>
      <c r="I430" s="35"/>
      <c r="J430" s="35"/>
      <c r="K430" s="35"/>
      <c r="L430" s="35"/>
      <c r="M430" s="35"/>
    </row>
    <row r="431" spans="1:13" ht="21">
      <c r="A431" s="35"/>
      <c r="C431" s="22" t="str">
        <f>IFERROR(VLOOKUP(B431,STMS!A:D,4,0),"")</f>
        <v/>
      </c>
      <c r="D431" s="23" t="str">
        <f>IF(IFERROR(VLOOKUP(B431,STMS!A:E,5,0),"")=0,"",IFERROR(VLOOKUP(B431,STMS!A:E,5,0),""))</f>
        <v/>
      </c>
      <c r="E431" s="23" t="str">
        <f>IFERROR(VLOOKUP(B431,STMS!A:AE,31,0),"")</f>
        <v/>
      </c>
      <c r="F431" s="24" t="str">
        <f>IFERROR(VLOOKUP(B431,STMS!A:U,21,0),"")</f>
        <v/>
      </c>
      <c r="G431" s="24" t="str">
        <f>IFERROR(VLOOKUP(B431,STMS!A:V,22,0),"")</f>
        <v/>
      </c>
      <c r="H431" s="36"/>
      <c r="I431" s="35"/>
      <c r="J431" s="35"/>
      <c r="K431" s="35"/>
      <c r="L431" s="35"/>
      <c r="M431" s="35"/>
    </row>
    <row r="432" spans="1:13" ht="21">
      <c r="A432" s="35"/>
      <c r="C432" s="22" t="str">
        <f>IFERROR(VLOOKUP(B432,STMS!A:D,4,0),"")</f>
        <v/>
      </c>
      <c r="D432" s="23" t="str">
        <f>IF(IFERROR(VLOOKUP(B432,STMS!A:E,5,0),"")=0,"",IFERROR(VLOOKUP(B432,STMS!A:E,5,0),""))</f>
        <v/>
      </c>
      <c r="E432" s="23" t="str">
        <f>IFERROR(VLOOKUP(B432,STMS!A:AE,31,0),"")</f>
        <v/>
      </c>
      <c r="F432" s="24" t="str">
        <f>IFERROR(VLOOKUP(B432,STMS!A:U,21,0),"")</f>
        <v/>
      </c>
      <c r="G432" s="24" t="str">
        <f>IFERROR(VLOOKUP(B432,STMS!A:V,22,0),"")</f>
        <v/>
      </c>
      <c r="H432" s="36"/>
      <c r="I432" s="35"/>
      <c r="J432" s="35"/>
      <c r="K432" s="35"/>
      <c r="L432" s="35"/>
      <c r="M432" s="35"/>
    </row>
    <row r="433" spans="1:13" ht="21">
      <c r="A433" s="35"/>
      <c r="C433" s="22" t="str">
        <f>IFERROR(VLOOKUP(B433,STMS!A:D,4,0),"")</f>
        <v/>
      </c>
      <c r="D433" s="23" t="str">
        <f>IF(IFERROR(VLOOKUP(B433,STMS!A:E,5,0),"")=0,"",IFERROR(VLOOKUP(B433,STMS!A:E,5,0),""))</f>
        <v/>
      </c>
      <c r="E433" s="23" t="str">
        <f>IFERROR(VLOOKUP(B433,STMS!A:AE,31,0),"")</f>
        <v/>
      </c>
      <c r="F433" s="24" t="str">
        <f>IFERROR(VLOOKUP(B433,STMS!A:U,21,0),"")</f>
        <v/>
      </c>
      <c r="G433" s="24" t="str">
        <f>IFERROR(VLOOKUP(B433,STMS!A:V,22,0),"")</f>
        <v/>
      </c>
      <c r="H433" s="36"/>
      <c r="I433" s="35"/>
      <c r="J433" s="35"/>
      <c r="K433" s="35"/>
      <c r="L433" s="35"/>
      <c r="M433" s="35"/>
    </row>
    <row r="434" spans="1:13" ht="21">
      <c r="A434" s="35"/>
      <c r="C434" s="22" t="str">
        <f>IFERROR(VLOOKUP(B434,STMS!A:D,4,0),"")</f>
        <v/>
      </c>
      <c r="D434" s="23" t="str">
        <f>IF(IFERROR(VLOOKUP(B434,STMS!A:E,5,0),"")=0,"",IFERROR(VLOOKUP(B434,STMS!A:E,5,0),""))</f>
        <v/>
      </c>
      <c r="E434" s="23" t="str">
        <f>IFERROR(VLOOKUP(B434,STMS!A:AE,31,0),"")</f>
        <v/>
      </c>
      <c r="F434" s="24" t="str">
        <f>IFERROR(VLOOKUP(B434,STMS!A:U,21,0),"")</f>
        <v/>
      </c>
      <c r="G434" s="24" t="str">
        <f>IFERROR(VLOOKUP(B434,STMS!A:V,22,0),"")</f>
        <v/>
      </c>
      <c r="H434" s="36"/>
      <c r="I434" s="35"/>
      <c r="J434" s="35"/>
      <c r="K434" s="35"/>
      <c r="L434" s="35"/>
      <c r="M434" s="35"/>
    </row>
    <row r="435" spans="1:13" ht="21">
      <c r="A435" s="35"/>
      <c r="C435" s="22" t="str">
        <f>IFERROR(VLOOKUP(B435,STMS!A:D,4,0),"")</f>
        <v/>
      </c>
      <c r="D435" s="23" t="str">
        <f>IF(IFERROR(VLOOKUP(B435,STMS!A:E,5,0),"")=0,"",IFERROR(VLOOKUP(B435,STMS!A:E,5,0),""))</f>
        <v/>
      </c>
      <c r="E435" s="23" t="str">
        <f>IFERROR(VLOOKUP(B435,STMS!A:AE,31,0),"")</f>
        <v/>
      </c>
      <c r="F435" s="24" t="str">
        <f>IFERROR(VLOOKUP(B435,STMS!A:U,21,0),"")</f>
        <v/>
      </c>
      <c r="G435" s="24" t="str">
        <f>IFERROR(VLOOKUP(B435,STMS!A:V,22,0),"")</f>
        <v/>
      </c>
      <c r="H435" s="36"/>
      <c r="I435" s="35"/>
      <c r="J435" s="35"/>
      <c r="K435" s="35"/>
      <c r="L435" s="35"/>
      <c r="M435" s="35"/>
    </row>
    <row r="436" spans="1:13" ht="21">
      <c r="A436" s="35"/>
      <c r="C436" s="22" t="str">
        <f>IFERROR(VLOOKUP(B436,STMS!A:D,4,0),"")</f>
        <v/>
      </c>
      <c r="D436" s="23" t="str">
        <f>IF(IFERROR(VLOOKUP(B436,STMS!A:E,5,0),"")=0,"",IFERROR(VLOOKUP(B436,STMS!A:E,5,0),""))</f>
        <v/>
      </c>
      <c r="E436" s="23" t="str">
        <f>IFERROR(VLOOKUP(B436,STMS!A:AE,31,0),"")</f>
        <v/>
      </c>
      <c r="F436" s="24" t="str">
        <f>IFERROR(VLOOKUP(B436,STMS!A:U,21,0),"")</f>
        <v/>
      </c>
      <c r="G436" s="24" t="str">
        <f>IFERROR(VLOOKUP(B436,STMS!A:V,22,0),"")</f>
        <v/>
      </c>
      <c r="H436" s="36"/>
      <c r="I436" s="35"/>
      <c r="J436" s="35"/>
      <c r="K436" s="35"/>
      <c r="L436" s="35"/>
      <c r="M436" s="35"/>
    </row>
    <row r="437" spans="1:13" ht="21">
      <c r="A437" s="35"/>
      <c r="C437" s="22" t="str">
        <f>IFERROR(VLOOKUP(B437,STMS!A:D,4,0),"")</f>
        <v/>
      </c>
      <c r="D437" s="23" t="str">
        <f>IF(IFERROR(VLOOKUP(B437,STMS!A:E,5,0),"")=0,"",IFERROR(VLOOKUP(B437,STMS!A:E,5,0),""))</f>
        <v/>
      </c>
      <c r="E437" s="23" t="str">
        <f>IFERROR(VLOOKUP(B437,STMS!A:AE,31,0),"")</f>
        <v/>
      </c>
      <c r="F437" s="24" t="str">
        <f>IFERROR(VLOOKUP(B437,STMS!A:U,21,0),"")</f>
        <v/>
      </c>
      <c r="G437" s="24" t="str">
        <f>IFERROR(VLOOKUP(B437,STMS!A:V,22,0),"")</f>
        <v/>
      </c>
      <c r="H437" s="36"/>
      <c r="I437" s="35"/>
      <c r="J437" s="35"/>
      <c r="K437" s="35"/>
      <c r="L437" s="35"/>
      <c r="M437" s="35"/>
    </row>
    <row r="438" spans="1:13" ht="21">
      <c r="A438" s="35"/>
      <c r="C438" s="22" t="str">
        <f>IFERROR(VLOOKUP(B438,STMS!A:D,4,0),"")</f>
        <v/>
      </c>
      <c r="D438" s="23" t="str">
        <f>IF(IFERROR(VLOOKUP(B438,STMS!A:E,5,0),"")=0,"",IFERROR(VLOOKUP(B438,STMS!A:E,5,0),""))</f>
        <v/>
      </c>
      <c r="E438" s="23" t="str">
        <f>IFERROR(VLOOKUP(B438,STMS!A:AE,31,0),"")</f>
        <v/>
      </c>
      <c r="F438" s="24" t="str">
        <f>IFERROR(VLOOKUP(B438,STMS!A:U,21,0),"")</f>
        <v/>
      </c>
      <c r="G438" s="24" t="str">
        <f>IFERROR(VLOOKUP(B438,STMS!A:V,22,0),"")</f>
        <v/>
      </c>
      <c r="H438" s="36"/>
      <c r="I438" s="35"/>
      <c r="J438" s="35"/>
      <c r="K438" s="35"/>
      <c r="L438" s="35"/>
      <c r="M438" s="35"/>
    </row>
    <row r="439" spans="1:13" ht="21">
      <c r="A439" s="35"/>
      <c r="C439" s="22" t="str">
        <f>IFERROR(VLOOKUP(B439,STMS!A:D,4,0),"")</f>
        <v/>
      </c>
      <c r="D439" s="23" t="str">
        <f>IF(IFERROR(VLOOKUP(B439,STMS!A:E,5,0),"")=0,"",IFERROR(VLOOKUP(B439,STMS!A:E,5,0),""))</f>
        <v/>
      </c>
      <c r="E439" s="23" t="str">
        <f>IFERROR(VLOOKUP(B439,STMS!A:AE,31,0),"")</f>
        <v/>
      </c>
      <c r="F439" s="24" t="str">
        <f>IFERROR(VLOOKUP(B439,STMS!A:U,21,0),"")</f>
        <v/>
      </c>
      <c r="G439" s="24" t="str">
        <f>IFERROR(VLOOKUP(B439,STMS!A:V,22,0),"")</f>
        <v/>
      </c>
      <c r="H439" s="36"/>
      <c r="I439" s="35"/>
      <c r="J439" s="35"/>
      <c r="K439" s="35"/>
      <c r="L439" s="35"/>
      <c r="M439" s="35"/>
    </row>
    <row r="440" spans="1:13" ht="21">
      <c r="A440" s="35"/>
      <c r="C440" s="22" t="str">
        <f>IFERROR(VLOOKUP(B440,STMS!A:D,4,0),"")</f>
        <v/>
      </c>
      <c r="D440" s="23" t="str">
        <f>IF(IFERROR(VLOOKUP(B440,STMS!A:E,5,0),"")=0,"",IFERROR(VLOOKUP(B440,STMS!A:E,5,0),""))</f>
        <v/>
      </c>
      <c r="E440" s="23" t="str">
        <f>IFERROR(VLOOKUP(B440,STMS!A:AE,31,0),"")</f>
        <v/>
      </c>
      <c r="F440" s="24" t="str">
        <f>IFERROR(VLOOKUP(B440,STMS!A:U,21,0),"")</f>
        <v/>
      </c>
      <c r="G440" s="24" t="str">
        <f>IFERROR(VLOOKUP(B440,STMS!A:V,22,0),"")</f>
        <v/>
      </c>
      <c r="H440" s="36"/>
      <c r="I440" s="35"/>
      <c r="J440" s="35"/>
      <c r="K440" s="35"/>
      <c r="L440" s="35"/>
      <c r="M440" s="35"/>
    </row>
    <row r="441" spans="1:13" ht="21">
      <c r="A441" s="35"/>
      <c r="C441" s="22" t="str">
        <f>IFERROR(VLOOKUP(B441,STMS!A:D,4,0),"")</f>
        <v/>
      </c>
      <c r="D441" s="23" t="str">
        <f>IF(IFERROR(VLOOKUP(B441,STMS!A:E,5,0),"")=0,"",IFERROR(VLOOKUP(B441,STMS!A:E,5,0),""))</f>
        <v/>
      </c>
      <c r="E441" s="23" t="str">
        <f>IFERROR(VLOOKUP(B441,STMS!A:AE,31,0),"")</f>
        <v/>
      </c>
      <c r="F441" s="24" t="str">
        <f>IFERROR(VLOOKUP(B441,STMS!A:U,21,0),"")</f>
        <v/>
      </c>
      <c r="G441" s="24" t="str">
        <f>IFERROR(VLOOKUP(B441,STMS!A:V,22,0),"")</f>
        <v/>
      </c>
      <c r="H441" s="36"/>
      <c r="I441" s="35"/>
      <c r="J441" s="35"/>
      <c r="K441" s="35"/>
      <c r="L441" s="35"/>
      <c r="M441" s="35"/>
    </row>
    <row r="442" spans="1:13" ht="21">
      <c r="A442" s="35"/>
      <c r="C442" s="22" t="str">
        <f>IFERROR(VLOOKUP(B442,STMS!A:D,4,0),"")</f>
        <v/>
      </c>
      <c r="D442" s="23" t="str">
        <f>IF(IFERROR(VLOOKUP(B442,STMS!A:E,5,0),"")=0,"",IFERROR(VLOOKUP(B442,STMS!A:E,5,0),""))</f>
        <v/>
      </c>
      <c r="E442" s="23" t="str">
        <f>IFERROR(VLOOKUP(B442,STMS!A:AE,31,0),"")</f>
        <v/>
      </c>
      <c r="F442" s="24" t="str">
        <f>IFERROR(VLOOKUP(B442,STMS!A:U,21,0),"")</f>
        <v/>
      </c>
      <c r="G442" s="24" t="str">
        <f>IFERROR(VLOOKUP(B442,STMS!A:V,22,0),"")</f>
        <v/>
      </c>
      <c r="H442" s="36"/>
      <c r="I442" s="35"/>
      <c r="J442" s="35"/>
      <c r="K442" s="35"/>
      <c r="L442" s="35"/>
      <c r="M442" s="35"/>
    </row>
    <row r="443" spans="1:13" ht="21">
      <c r="A443" s="35"/>
      <c r="C443" s="22" t="str">
        <f>IFERROR(VLOOKUP(B443,STMS!A:D,4,0),"")</f>
        <v/>
      </c>
      <c r="D443" s="23" t="str">
        <f>IF(IFERROR(VLOOKUP(B443,STMS!A:E,5,0),"")=0,"",IFERROR(VLOOKUP(B443,STMS!A:E,5,0),""))</f>
        <v/>
      </c>
      <c r="E443" s="23" t="str">
        <f>IFERROR(VLOOKUP(B443,STMS!A:AE,31,0),"")</f>
        <v/>
      </c>
      <c r="F443" s="24" t="str">
        <f>IFERROR(VLOOKUP(B443,STMS!A:U,21,0),"")</f>
        <v/>
      </c>
      <c r="G443" s="24" t="str">
        <f>IFERROR(VLOOKUP(B443,STMS!A:V,22,0),"")</f>
        <v/>
      </c>
      <c r="H443" s="36"/>
      <c r="I443" s="35"/>
      <c r="J443" s="35"/>
      <c r="K443" s="35"/>
      <c r="L443" s="35"/>
      <c r="M443" s="35"/>
    </row>
    <row r="444" spans="1:13" ht="21">
      <c r="A444" s="35"/>
      <c r="C444" s="22" t="str">
        <f>IFERROR(VLOOKUP(B444,STMS!A:D,4,0),"")</f>
        <v/>
      </c>
      <c r="D444" s="23" t="str">
        <f>IF(IFERROR(VLOOKUP(B444,STMS!A:E,5,0),"")=0,"",IFERROR(VLOOKUP(B444,STMS!A:E,5,0),""))</f>
        <v/>
      </c>
      <c r="E444" s="23" t="str">
        <f>IFERROR(VLOOKUP(B444,STMS!A:AE,31,0),"")</f>
        <v/>
      </c>
      <c r="F444" s="24" t="str">
        <f>IFERROR(VLOOKUP(B444,STMS!A:U,21,0),"")</f>
        <v/>
      </c>
      <c r="G444" s="24" t="str">
        <f>IFERROR(VLOOKUP(B444,STMS!A:V,22,0),"")</f>
        <v/>
      </c>
      <c r="H444" s="36"/>
      <c r="I444" s="35"/>
      <c r="J444" s="35"/>
      <c r="K444" s="35"/>
      <c r="L444" s="35"/>
      <c r="M444" s="35"/>
    </row>
    <row r="445" spans="1:13" ht="21">
      <c r="A445" s="35"/>
      <c r="C445" s="22" t="str">
        <f>IFERROR(VLOOKUP(B445,STMS!A:D,4,0),"")</f>
        <v/>
      </c>
      <c r="D445" s="23" t="str">
        <f>IF(IFERROR(VLOOKUP(B445,STMS!A:E,5,0),"")=0,"",IFERROR(VLOOKUP(B445,STMS!A:E,5,0),""))</f>
        <v/>
      </c>
      <c r="E445" s="23" t="str">
        <f>IFERROR(VLOOKUP(B445,STMS!A:AE,31,0),"")</f>
        <v/>
      </c>
      <c r="F445" s="24" t="str">
        <f>IFERROR(VLOOKUP(B445,STMS!A:U,21,0),"")</f>
        <v/>
      </c>
      <c r="G445" s="24" t="str">
        <f>IFERROR(VLOOKUP(B445,STMS!A:V,22,0),"")</f>
        <v/>
      </c>
      <c r="H445" s="36"/>
      <c r="I445" s="35"/>
      <c r="J445" s="35"/>
      <c r="K445" s="35"/>
      <c r="L445" s="35"/>
      <c r="M445" s="35"/>
    </row>
    <row r="446" spans="1:13" ht="21">
      <c r="A446" s="35"/>
      <c r="C446" s="22" t="str">
        <f>IFERROR(VLOOKUP(B446,STMS!A:D,4,0),"")</f>
        <v/>
      </c>
      <c r="D446" s="23" t="str">
        <f>IF(IFERROR(VLOOKUP(B446,STMS!A:E,5,0),"")=0,"",IFERROR(VLOOKUP(B446,STMS!A:E,5,0),""))</f>
        <v/>
      </c>
      <c r="E446" s="23" t="str">
        <f>IFERROR(VLOOKUP(B446,STMS!A:AE,31,0),"")</f>
        <v/>
      </c>
      <c r="F446" s="24" t="str">
        <f>IFERROR(VLOOKUP(B446,STMS!A:U,21,0),"")</f>
        <v/>
      </c>
      <c r="G446" s="24" t="str">
        <f>IFERROR(VLOOKUP(B446,STMS!A:V,22,0),"")</f>
        <v/>
      </c>
      <c r="H446" s="36"/>
      <c r="I446" s="35"/>
      <c r="J446" s="35"/>
      <c r="K446" s="35"/>
      <c r="L446" s="35"/>
      <c r="M446" s="35"/>
    </row>
    <row r="447" spans="1:13" ht="21">
      <c r="A447" s="35"/>
      <c r="C447" s="22" t="str">
        <f>IFERROR(VLOOKUP(B447,STMS!A:D,4,0),"")</f>
        <v/>
      </c>
      <c r="D447" s="23" t="str">
        <f>IF(IFERROR(VLOOKUP(B447,STMS!A:E,5,0),"")=0,"",IFERROR(VLOOKUP(B447,STMS!A:E,5,0),""))</f>
        <v/>
      </c>
      <c r="E447" s="23" t="str">
        <f>IFERROR(VLOOKUP(B447,STMS!A:AE,31,0),"")</f>
        <v/>
      </c>
      <c r="F447" s="24" t="str">
        <f>IFERROR(VLOOKUP(B447,STMS!A:U,21,0),"")</f>
        <v/>
      </c>
      <c r="G447" s="24" t="str">
        <f>IFERROR(VLOOKUP(B447,STMS!A:V,22,0),"")</f>
        <v/>
      </c>
      <c r="H447" s="36"/>
      <c r="I447" s="35"/>
      <c r="J447" s="35"/>
      <c r="K447" s="35"/>
      <c r="L447" s="35"/>
      <c r="M447" s="35"/>
    </row>
    <row r="448" spans="1:13" ht="21">
      <c r="A448" s="35"/>
      <c r="C448" s="22" t="str">
        <f>IFERROR(VLOOKUP(B448,STMS!A:D,4,0),"")</f>
        <v/>
      </c>
      <c r="D448" s="23" t="str">
        <f>IF(IFERROR(VLOOKUP(B448,STMS!A:E,5,0),"")=0,"",IFERROR(VLOOKUP(B448,STMS!A:E,5,0),""))</f>
        <v/>
      </c>
      <c r="E448" s="23" t="str">
        <f>IFERROR(VLOOKUP(B448,STMS!A:AE,31,0),"")</f>
        <v/>
      </c>
      <c r="F448" s="24" t="str">
        <f>IFERROR(VLOOKUP(B448,STMS!A:U,21,0),"")</f>
        <v/>
      </c>
      <c r="G448" s="24" t="str">
        <f>IFERROR(VLOOKUP(B448,STMS!A:V,22,0),"")</f>
        <v/>
      </c>
      <c r="H448" s="36"/>
      <c r="I448" s="35"/>
      <c r="J448" s="35"/>
      <c r="K448" s="35"/>
      <c r="L448" s="35"/>
      <c r="M448" s="35"/>
    </row>
    <row r="449" spans="1:13" ht="21">
      <c r="A449" s="35"/>
      <c r="C449" s="22" t="str">
        <f>IFERROR(VLOOKUP(B449,STMS!A:D,4,0),"")</f>
        <v/>
      </c>
      <c r="D449" s="23" t="str">
        <f>IF(IFERROR(VLOOKUP(B449,STMS!A:E,5,0),"")=0,"",IFERROR(VLOOKUP(B449,STMS!A:E,5,0),""))</f>
        <v/>
      </c>
      <c r="E449" s="23" t="str">
        <f>IFERROR(VLOOKUP(B449,STMS!A:AE,31,0),"")</f>
        <v/>
      </c>
      <c r="F449" s="24" t="str">
        <f>IFERROR(VLOOKUP(B449,STMS!A:U,21,0),"")</f>
        <v/>
      </c>
      <c r="G449" s="24" t="str">
        <f>IFERROR(VLOOKUP(B449,STMS!A:V,22,0),"")</f>
        <v/>
      </c>
      <c r="H449" s="36"/>
      <c r="I449" s="35"/>
      <c r="J449" s="35"/>
      <c r="K449" s="35"/>
      <c r="L449" s="35"/>
      <c r="M449" s="35"/>
    </row>
    <row r="450" spans="1:13" ht="21">
      <c r="A450" s="35"/>
      <c r="C450" s="22" t="str">
        <f>IFERROR(VLOOKUP(B450,STMS!A:D,4,0),"")</f>
        <v/>
      </c>
      <c r="D450" s="23" t="str">
        <f>IF(IFERROR(VLOOKUP(B450,STMS!A:E,5,0),"")=0,"",IFERROR(VLOOKUP(B450,STMS!A:E,5,0),""))</f>
        <v/>
      </c>
      <c r="E450" s="23" t="str">
        <f>IFERROR(VLOOKUP(B450,STMS!A:AE,31,0),"")</f>
        <v/>
      </c>
      <c r="F450" s="24" t="str">
        <f>IFERROR(VLOOKUP(B450,STMS!A:U,21,0),"")</f>
        <v/>
      </c>
      <c r="G450" s="24" t="str">
        <f>IFERROR(VLOOKUP(B450,STMS!A:V,22,0),"")</f>
        <v/>
      </c>
      <c r="H450" s="36"/>
      <c r="I450" s="35"/>
      <c r="J450" s="35"/>
      <c r="K450" s="35"/>
      <c r="L450" s="35"/>
      <c r="M450" s="35"/>
    </row>
    <row r="451" spans="1:13" ht="21">
      <c r="A451" s="35"/>
      <c r="C451" s="22" t="str">
        <f>IFERROR(VLOOKUP(B451,STMS!A:D,4,0),"")</f>
        <v/>
      </c>
      <c r="D451" s="23" t="str">
        <f>IF(IFERROR(VLOOKUP(B451,STMS!A:E,5,0),"")=0,"",IFERROR(VLOOKUP(B451,STMS!A:E,5,0),""))</f>
        <v/>
      </c>
      <c r="E451" s="23" t="str">
        <f>IFERROR(VLOOKUP(B451,STMS!A:AE,31,0),"")</f>
        <v/>
      </c>
      <c r="F451" s="24" t="str">
        <f>IFERROR(VLOOKUP(B451,STMS!A:U,21,0),"")</f>
        <v/>
      </c>
      <c r="G451" s="24" t="str">
        <f>IFERROR(VLOOKUP(B451,STMS!A:V,22,0),"")</f>
        <v/>
      </c>
      <c r="H451" s="36"/>
      <c r="I451" s="35"/>
      <c r="J451" s="35"/>
      <c r="K451" s="35"/>
      <c r="L451" s="35"/>
      <c r="M451" s="35"/>
    </row>
    <row r="452" spans="1:13" ht="21">
      <c r="A452" s="35"/>
      <c r="C452" s="22" t="str">
        <f>IFERROR(VLOOKUP(B452,STMS!A:D,4,0),"")</f>
        <v/>
      </c>
      <c r="D452" s="23" t="str">
        <f>IF(IFERROR(VLOOKUP(B452,STMS!A:E,5,0),"")=0,"",IFERROR(VLOOKUP(B452,STMS!A:E,5,0),""))</f>
        <v/>
      </c>
      <c r="E452" s="23" t="str">
        <f>IFERROR(VLOOKUP(B452,STMS!A:AE,31,0),"")</f>
        <v/>
      </c>
      <c r="F452" s="24" t="str">
        <f>IFERROR(VLOOKUP(B452,STMS!A:U,21,0),"")</f>
        <v/>
      </c>
      <c r="G452" s="24" t="str">
        <f>IFERROR(VLOOKUP(B452,STMS!A:V,22,0),"")</f>
        <v/>
      </c>
      <c r="H452" s="36"/>
      <c r="I452" s="35"/>
      <c r="J452" s="35"/>
      <c r="K452" s="35"/>
      <c r="L452" s="35"/>
      <c r="M452" s="35"/>
    </row>
    <row r="453" spans="1:13" ht="21">
      <c r="A453" s="35"/>
      <c r="C453" s="22" t="str">
        <f>IFERROR(VLOOKUP(B453,STMS!A:D,4,0),"")</f>
        <v/>
      </c>
      <c r="D453" s="23" t="str">
        <f>IF(IFERROR(VLOOKUP(B453,STMS!A:E,5,0),"")=0,"",IFERROR(VLOOKUP(B453,STMS!A:E,5,0),""))</f>
        <v/>
      </c>
      <c r="E453" s="23" t="str">
        <f>IFERROR(VLOOKUP(B453,STMS!A:AE,31,0),"")</f>
        <v/>
      </c>
      <c r="F453" s="24" t="str">
        <f>IFERROR(VLOOKUP(B453,STMS!A:U,21,0),"")</f>
        <v/>
      </c>
      <c r="G453" s="24" t="str">
        <f>IFERROR(VLOOKUP(B453,STMS!A:V,22,0),"")</f>
        <v/>
      </c>
      <c r="H453" s="36"/>
      <c r="I453" s="35"/>
      <c r="J453" s="35"/>
      <c r="K453" s="35"/>
      <c r="L453" s="35"/>
      <c r="M453" s="35"/>
    </row>
    <row r="454" spans="1:13" ht="21">
      <c r="A454" s="35"/>
      <c r="C454" s="22" t="str">
        <f>IFERROR(VLOOKUP(B454,STMS!A:D,4,0),"")</f>
        <v/>
      </c>
      <c r="D454" s="23" t="str">
        <f>IF(IFERROR(VLOOKUP(B454,STMS!A:E,5,0),"")=0,"",IFERROR(VLOOKUP(B454,STMS!A:E,5,0),""))</f>
        <v/>
      </c>
      <c r="E454" s="23" t="str">
        <f>IFERROR(VLOOKUP(B454,STMS!A:AE,31,0),"")</f>
        <v/>
      </c>
      <c r="F454" s="24" t="str">
        <f>IFERROR(VLOOKUP(B454,STMS!A:U,21,0),"")</f>
        <v/>
      </c>
      <c r="G454" s="24" t="str">
        <f>IFERROR(VLOOKUP(B454,STMS!A:V,22,0),"")</f>
        <v/>
      </c>
      <c r="H454" s="36"/>
      <c r="I454" s="35"/>
      <c r="J454" s="35"/>
      <c r="K454" s="35"/>
      <c r="L454" s="35"/>
      <c r="M454" s="35"/>
    </row>
    <row r="455" spans="1:13" ht="21">
      <c r="A455" s="35"/>
      <c r="C455" s="22" t="str">
        <f>IFERROR(VLOOKUP(B455,STMS!A:D,4,0),"")</f>
        <v/>
      </c>
      <c r="D455" s="23" t="str">
        <f>IF(IFERROR(VLOOKUP(B455,STMS!A:E,5,0),"")=0,"",IFERROR(VLOOKUP(B455,STMS!A:E,5,0),""))</f>
        <v/>
      </c>
      <c r="E455" s="23" t="str">
        <f>IFERROR(VLOOKUP(B455,STMS!A:AE,31,0),"")</f>
        <v/>
      </c>
      <c r="F455" s="24" t="str">
        <f>IFERROR(VLOOKUP(B455,STMS!A:U,21,0),"")</f>
        <v/>
      </c>
      <c r="G455" s="24" t="str">
        <f>IFERROR(VLOOKUP(B455,STMS!A:V,22,0),"")</f>
        <v/>
      </c>
      <c r="H455" s="36"/>
      <c r="I455" s="35"/>
      <c r="J455" s="35"/>
      <c r="K455" s="35"/>
      <c r="L455" s="35"/>
      <c r="M455" s="35"/>
    </row>
    <row r="456" spans="1:13" ht="21">
      <c r="A456" s="35"/>
      <c r="C456" s="22" t="str">
        <f>IFERROR(VLOOKUP(B456,STMS!A:D,4,0),"")</f>
        <v/>
      </c>
      <c r="D456" s="23" t="str">
        <f>IF(IFERROR(VLOOKUP(B456,STMS!A:E,5,0),"")=0,"",IFERROR(VLOOKUP(B456,STMS!A:E,5,0),""))</f>
        <v/>
      </c>
      <c r="E456" s="23" t="str">
        <f>IFERROR(VLOOKUP(B456,STMS!A:AE,31,0),"")</f>
        <v/>
      </c>
      <c r="F456" s="24" t="str">
        <f>IFERROR(VLOOKUP(B456,STMS!A:U,21,0),"")</f>
        <v/>
      </c>
      <c r="G456" s="24" t="str">
        <f>IFERROR(VLOOKUP(B456,STMS!A:V,22,0),"")</f>
        <v/>
      </c>
      <c r="H456" s="36"/>
      <c r="I456" s="35"/>
      <c r="J456" s="35"/>
      <c r="K456" s="35"/>
      <c r="L456" s="35"/>
      <c r="M456" s="35"/>
    </row>
    <row r="457" spans="1:13" ht="21">
      <c r="A457" s="35"/>
      <c r="C457" s="22" t="str">
        <f>IFERROR(VLOOKUP(B457,STMS!A:D,4,0),"")</f>
        <v/>
      </c>
      <c r="D457" s="23" t="str">
        <f>IF(IFERROR(VLOOKUP(B457,STMS!A:E,5,0),"")=0,"",IFERROR(VLOOKUP(B457,STMS!A:E,5,0),""))</f>
        <v/>
      </c>
      <c r="E457" s="23" t="str">
        <f>IFERROR(VLOOKUP(B457,STMS!A:AE,31,0),"")</f>
        <v/>
      </c>
      <c r="F457" s="24" t="str">
        <f>IFERROR(VLOOKUP(B457,STMS!A:U,21,0),"")</f>
        <v/>
      </c>
      <c r="G457" s="24" t="str">
        <f>IFERROR(VLOOKUP(B457,STMS!A:V,22,0),"")</f>
        <v/>
      </c>
      <c r="H457" s="36"/>
      <c r="I457" s="35"/>
      <c r="J457" s="35"/>
      <c r="K457" s="35"/>
      <c r="L457" s="35"/>
      <c r="M457" s="35"/>
    </row>
    <row r="458" spans="1:13" ht="21">
      <c r="A458" s="35"/>
      <c r="C458" s="22" t="str">
        <f>IFERROR(VLOOKUP(B458,STMS!A:D,4,0),"")</f>
        <v/>
      </c>
      <c r="D458" s="23" t="str">
        <f>IF(IFERROR(VLOOKUP(B458,STMS!A:E,5,0),"")=0,"",IFERROR(VLOOKUP(B458,STMS!A:E,5,0),""))</f>
        <v/>
      </c>
      <c r="E458" s="23" t="str">
        <f>IFERROR(VLOOKUP(B458,STMS!A:AE,31,0),"")</f>
        <v/>
      </c>
      <c r="F458" s="24" t="str">
        <f>IFERROR(VLOOKUP(B458,STMS!A:U,21,0),"")</f>
        <v/>
      </c>
      <c r="G458" s="24" t="str">
        <f>IFERROR(VLOOKUP(B458,STMS!A:V,22,0),"")</f>
        <v/>
      </c>
      <c r="H458" s="36"/>
      <c r="I458" s="35"/>
      <c r="J458" s="35"/>
      <c r="K458" s="35"/>
      <c r="L458" s="35"/>
      <c r="M458" s="35"/>
    </row>
    <row r="459" spans="1:13" ht="21">
      <c r="A459" s="35"/>
      <c r="C459" s="22" t="str">
        <f>IFERROR(VLOOKUP(B459,STMS!A:D,4,0),"")</f>
        <v/>
      </c>
      <c r="D459" s="23" t="str">
        <f>IF(IFERROR(VLOOKUP(B459,STMS!A:E,5,0),"")=0,"",IFERROR(VLOOKUP(B459,STMS!A:E,5,0),""))</f>
        <v/>
      </c>
      <c r="E459" s="23" t="str">
        <f>IFERROR(VLOOKUP(B459,STMS!A:AE,31,0),"")</f>
        <v/>
      </c>
      <c r="F459" s="24" t="str">
        <f>IFERROR(VLOOKUP(B459,STMS!A:U,21,0),"")</f>
        <v/>
      </c>
      <c r="G459" s="24" t="str">
        <f>IFERROR(VLOOKUP(B459,STMS!A:V,22,0),"")</f>
        <v/>
      </c>
      <c r="H459" s="36"/>
      <c r="I459" s="35"/>
      <c r="J459" s="35"/>
      <c r="K459" s="35"/>
      <c r="L459" s="35"/>
      <c r="M459" s="35"/>
    </row>
    <row r="460" spans="1:13" ht="21">
      <c r="A460" s="35"/>
      <c r="C460" s="22" t="str">
        <f>IFERROR(VLOOKUP(B460,STMS!A:D,4,0),"")</f>
        <v/>
      </c>
      <c r="D460" s="23" t="str">
        <f>IF(IFERROR(VLOOKUP(B460,STMS!A:E,5,0),"")=0,"",IFERROR(VLOOKUP(B460,STMS!A:E,5,0),""))</f>
        <v/>
      </c>
      <c r="E460" s="23" t="str">
        <f>IFERROR(VLOOKUP(B460,STMS!A:AE,31,0),"")</f>
        <v/>
      </c>
      <c r="F460" s="24" t="str">
        <f>IFERROR(VLOOKUP(B460,STMS!A:U,21,0),"")</f>
        <v/>
      </c>
      <c r="G460" s="24" t="str">
        <f>IFERROR(VLOOKUP(B460,STMS!A:V,22,0),"")</f>
        <v/>
      </c>
      <c r="H460" s="36"/>
      <c r="I460" s="35"/>
      <c r="J460" s="35"/>
      <c r="K460" s="35"/>
      <c r="L460" s="35"/>
      <c r="M460" s="35"/>
    </row>
    <row r="461" spans="1:13" ht="21">
      <c r="A461" s="35"/>
      <c r="C461" s="22" t="str">
        <f>IFERROR(VLOOKUP(B461,STMS!A:D,4,0),"")</f>
        <v/>
      </c>
      <c r="D461" s="23" t="str">
        <f>IF(IFERROR(VLOOKUP(B461,STMS!A:E,5,0),"")=0,"",IFERROR(VLOOKUP(B461,STMS!A:E,5,0),""))</f>
        <v/>
      </c>
      <c r="E461" s="23" t="str">
        <f>IFERROR(VLOOKUP(B461,STMS!A:AE,31,0),"")</f>
        <v/>
      </c>
      <c r="F461" s="24" t="str">
        <f>IFERROR(VLOOKUP(B461,STMS!A:U,21,0),"")</f>
        <v/>
      </c>
      <c r="G461" s="24" t="str">
        <f>IFERROR(VLOOKUP(B461,STMS!A:V,22,0),"")</f>
        <v/>
      </c>
      <c r="H461" s="36"/>
      <c r="I461" s="35"/>
      <c r="J461" s="35"/>
      <c r="K461" s="35"/>
      <c r="L461" s="35"/>
      <c r="M461" s="35"/>
    </row>
    <row r="462" spans="1:13" ht="21">
      <c r="A462" s="35"/>
      <c r="C462" s="22" t="str">
        <f>IFERROR(VLOOKUP(B462,STMS!A:D,4,0),"")</f>
        <v/>
      </c>
      <c r="D462" s="23" t="str">
        <f>IF(IFERROR(VLOOKUP(B462,STMS!A:E,5,0),"")=0,"",IFERROR(VLOOKUP(B462,STMS!A:E,5,0),""))</f>
        <v/>
      </c>
      <c r="E462" s="23" t="str">
        <f>IFERROR(VLOOKUP(B462,STMS!A:AE,31,0),"")</f>
        <v/>
      </c>
      <c r="F462" s="24" t="str">
        <f>IFERROR(VLOOKUP(B462,STMS!A:U,21,0),"")</f>
        <v/>
      </c>
      <c r="G462" s="24" t="str">
        <f>IFERROR(VLOOKUP(B462,STMS!A:V,22,0),"")</f>
        <v/>
      </c>
      <c r="H462" s="36"/>
      <c r="I462" s="35"/>
      <c r="J462" s="35"/>
      <c r="K462" s="35"/>
      <c r="L462" s="35"/>
      <c r="M462" s="35"/>
    </row>
    <row r="463" spans="1:13" ht="21">
      <c r="A463" s="35"/>
      <c r="C463" s="22" t="str">
        <f>IFERROR(VLOOKUP(B463,STMS!A:D,4,0),"")</f>
        <v/>
      </c>
      <c r="D463" s="23" t="str">
        <f>IF(IFERROR(VLOOKUP(B463,STMS!A:E,5,0),"")=0,"",IFERROR(VLOOKUP(B463,STMS!A:E,5,0),""))</f>
        <v/>
      </c>
      <c r="E463" s="23" t="str">
        <f>IFERROR(VLOOKUP(B463,STMS!A:AE,31,0),"")</f>
        <v/>
      </c>
      <c r="F463" s="24" t="str">
        <f>IFERROR(VLOOKUP(B463,STMS!A:U,21,0),"")</f>
        <v/>
      </c>
      <c r="G463" s="24" t="str">
        <f>IFERROR(VLOOKUP(B463,STMS!A:V,22,0),"")</f>
        <v/>
      </c>
      <c r="H463" s="36"/>
      <c r="I463" s="35"/>
      <c r="J463" s="35"/>
      <c r="K463" s="35"/>
      <c r="L463" s="35"/>
      <c r="M463" s="35"/>
    </row>
    <row r="464" spans="1:13" ht="21">
      <c r="A464" s="35"/>
      <c r="C464" s="22" t="str">
        <f>IFERROR(VLOOKUP(B464,STMS!A:D,4,0),"")</f>
        <v/>
      </c>
      <c r="D464" s="23" t="str">
        <f>IF(IFERROR(VLOOKUP(B464,STMS!A:E,5,0),"")=0,"",IFERROR(VLOOKUP(B464,STMS!A:E,5,0),""))</f>
        <v/>
      </c>
      <c r="E464" s="23" t="str">
        <f>IFERROR(VLOOKUP(B464,STMS!A:AE,31,0),"")</f>
        <v/>
      </c>
      <c r="F464" s="24" t="str">
        <f>IFERROR(VLOOKUP(B464,STMS!A:U,21,0),"")</f>
        <v/>
      </c>
      <c r="G464" s="24" t="str">
        <f>IFERROR(VLOOKUP(B464,STMS!A:V,22,0),"")</f>
        <v/>
      </c>
      <c r="H464" s="36"/>
      <c r="I464" s="35"/>
      <c r="J464" s="35"/>
      <c r="K464" s="35"/>
      <c r="L464" s="35"/>
      <c r="M464" s="35"/>
    </row>
    <row r="465" spans="1:13" ht="21">
      <c r="A465" s="35"/>
      <c r="C465" s="22" t="str">
        <f>IFERROR(VLOOKUP(B465,STMS!A:D,4,0),"")</f>
        <v/>
      </c>
      <c r="D465" s="23" t="str">
        <f>IF(IFERROR(VLOOKUP(B465,STMS!A:E,5,0),"")=0,"",IFERROR(VLOOKUP(B465,STMS!A:E,5,0),""))</f>
        <v/>
      </c>
      <c r="E465" s="23" t="str">
        <f>IFERROR(VLOOKUP(B465,STMS!A:AE,31,0),"")</f>
        <v/>
      </c>
      <c r="F465" s="24" t="str">
        <f>IFERROR(VLOOKUP(B465,STMS!A:U,21,0),"")</f>
        <v/>
      </c>
      <c r="G465" s="24" t="str">
        <f>IFERROR(VLOOKUP(B465,STMS!A:V,22,0),"")</f>
        <v/>
      </c>
      <c r="H465" s="36"/>
      <c r="I465" s="35"/>
      <c r="J465" s="35"/>
      <c r="K465" s="35"/>
      <c r="L465" s="35"/>
      <c r="M465" s="35"/>
    </row>
    <row r="466" spans="1:13" ht="21">
      <c r="A466" s="35"/>
      <c r="C466" s="22" t="str">
        <f>IFERROR(VLOOKUP(B466,STMS!A:D,4,0),"")</f>
        <v/>
      </c>
      <c r="D466" s="23" t="str">
        <f>IF(IFERROR(VLOOKUP(B466,STMS!A:E,5,0),"")=0,"",IFERROR(VLOOKUP(B466,STMS!A:E,5,0),""))</f>
        <v/>
      </c>
      <c r="E466" s="23" t="str">
        <f>IFERROR(VLOOKUP(B466,STMS!A:AE,31,0),"")</f>
        <v/>
      </c>
      <c r="F466" s="24" t="str">
        <f>IFERROR(VLOOKUP(B466,STMS!A:U,21,0),"")</f>
        <v/>
      </c>
      <c r="G466" s="24" t="str">
        <f>IFERROR(VLOOKUP(B466,STMS!A:V,22,0),"")</f>
        <v/>
      </c>
      <c r="H466" s="36"/>
      <c r="I466" s="35"/>
      <c r="J466" s="35"/>
      <c r="K466" s="35"/>
      <c r="L466" s="35"/>
      <c r="M466" s="35"/>
    </row>
    <row r="467" spans="1:13" ht="21">
      <c r="A467" s="35"/>
      <c r="C467" s="22" t="str">
        <f>IFERROR(VLOOKUP(B467,STMS!A:D,4,0),"")</f>
        <v/>
      </c>
      <c r="D467" s="23" t="str">
        <f>IF(IFERROR(VLOOKUP(B467,STMS!A:E,5,0),"")=0,"",IFERROR(VLOOKUP(B467,STMS!A:E,5,0),""))</f>
        <v/>
      </c>
      <c r="E467" s="23" t="str">
        <f>IFERROR(VLOOKUP(B467,STMS!A:AE,31,0),"")</f>
        <v/>
      </c>
      <c r="F467" s="24" t="str">
        <f>IFERROR(VLOOKUP(B467,STMS!A:U,21,0),"")</f>
        <v/>
      </c>
      <c r="G467" s="24" t="str">
        <f>IFERROR(VLOOKUP(B467,STMS!A:V,22,0),"")</f>
        <v/>
      </c>
      <c r="H467" s="36"/>
      <c r="I467" s="35"/>
      <c r="J467" s="35"/>
      <c r="K467" s="35"/>
      <c r="L467" s="35"/>
      <c r="M467" s="35"/>
    </row>
    <row r="468" spans="1:13" ht="21">
      <c r="A468" s="35"/>
      <c r="C468" s="22" t="str">
        <f>IFERROR(VLOOKUP(B468,STMS!A:D,4,0),"")</f>
        <v/>
      </c>
      <c r="D468" s="23" t="str">
        <f>IF(IFERROR(VLOOKUP(B468,STMS!A:E,5,0),"")=0,"",IFERROR(VLOOKUP(B468,STMS!A:E,5,0),""))</f>
        <v/>
      </c>
      <c r="E468" s="23" t="str">
        <f>IFERROR(VLOOKUP(B468,STMS!A:AE,31,0),"")</f>
        <v/>
      </c>
      <c r="F468" s="24" t="str">
        <f>IFERROR(VLOOKUP(B468,STMS!A:U,21,0),"")</f>
        <v/>
      </c>
      <c r="G468" s="24" t="str">
        <f>IFERROR(VLOOKUP(B468,STMS!A:V,22,0),"")</f>
        <v/>
      </c>
      <c r="H468" s="36"/>
      <c r="I468" s="35"/>
      <c r="J468" s="35"/>
      <c r="K468" s="35"/>
      <c r="L468" s="35"/>
      <c r="M468" s="35"/>
    </row>
    <row r="469" spans="1:13" ht="21">
      <c r="A469" s="35"/>
      <c r="C469" s="22" t="str">
        <f>IFERROR(VLOOKUP(B469,STMS!A:D,4,0),"")</f>
        <v/>
      </c>
      <c r="D469" s="23" t="str">
        <f>IF(IFERROR(VLOOKUP(B469,STMS!A:E,5,0),"")=0,"",IFERROR(VLOOKUP(B469,STMS!A:E,5,0),""))</f>
        <v/>
      </c>
      <c r="E469" s="23" t="str">
        <f>IFERROR(VLOOKUP(B469,STMS!A:AE,31,0),"")</f>
        <v/>
      </c>
      <c r="F469" s="24" t="str">
        <f>IFERROR(VLOOKUP(B469,STMS!A:U,21,0),"")</f>
        <v/>
      </c>
      <c r="G469" s="24" t="str">
        <f>IFERROR(VLOOKUP(B469,STMS!A:V,22,0),"")</f>
        <v/>
      </c>
      <c r="H469" s="36"/>
      <c r="I469" s="35"/>
      <c r="J469" s="35"/>
      <c r="K469" s="35"/>
      <c r="L469" s="35"/>
      <c r="M469" s="35"/>
    </row>
    <row r="470" spans="1:13" ht="21">
      <c r="A470" s="35"/>
      <c r="C470" s="22" t="str">
        <f>IFERROR(VLOOKUP(B470,STMS!A:D,4,0),"")</f>
        <v/>
      </c>
      <c r="D470" s="23" t="str">
        <f>IF(IFERROR(VLOOKUP(B470,STMS!A:E,5,0),"")=0,"",IFERROR(VLOOKUP(B470,STMS!A:E,5,0),""))</f>
        <v/>
      </c>
      <c r="E470" s="23" t="str">
        <f>IFERROR(VLOOKUP(B470,STMS!A:AE,31,0),"")</f>
        <v/>
      </c>
      <c r="F470" s="24" t="str">
        <f>IFERROR(VLOOKUP(B470,STMS!A:U,21,0),"")</f>
        <v/>
      </c>
      <c r="G470" s="24" t="str">
        <f>IFERROR(VLOOKUP(B470,STMS!A:V,22,0),"")</f>
        <v/>
      </c>
      <c r="H470" s="36"/>
      <c r="I470" s="35"/>
      <c r="J470" s="35"/>
      <c r="K470" s="35"/>
      <c r="L470" s="35"/>
      <c r="M470" s="35"/>
    </row>
    <row r="471" spans="1:13" ht="21">
      <c r="A471" s="35"/>
      <c r="C471" s="22" t="str">
        <f>IFERROR(VLOOKUP(B471,STMS!A:D,4,0),"")</f>
        <v/>
      </c>
      <c r="D471" s="23" t="str">
        <f>IF(IFERROR(VLOOKUP(B471,STMS!A:E,5,0),"")=0,"",IFERROR(VLOOKUP(B471,STMS!A:E,5,0),""))</f>
        <v/>
      </c>
      <c r="E471" s="23" t="str">
        <f>IFERROR(VLOOKUP(B471,STMS!A:AE,31,0),"")</f>
        <v/>
      </c>
      <c r="F471" s="24" t="str">
        <f>IFERROR(VLOOKUP(B471,STMS!A:U,21,0),"")</f>
        <v/>
      </c>
      <c r="G471" s="24" t="str">
        <f>IFERROR(VLOOKUP(B471,STMS!A:V,22,0),"")</f>
        <v/>
      </c>
      <c r="H471" s="36"/>
      <c r="I471" s="35"/>
      <c r="J471" s="35"/>
      <c r="K471" s="35"/>
      <c r="L471" s="35"/>
      <c r="M471" s="35"/>
    </row>
    <row r="472" spans="1:13" ht="21">
      <c r="A472" s="35"/>
      <c r="C472" s="22" t="str">
        <f>IFERROR(VLOOKUP(B472,STMS!A:D,4,0),"")</f>
        <v/>
      </c>
      <c r="D472" s="23" t="str">
        <f>IF(IFERROR(VLOOKUP(B472,STMS!A:E,5,0),"")=0,"",IFERROR(VLOOKUP(B472,STMS!A:E,5,0),""))</f>
        <v/>
      </c>
      <c r="E472" s="23" t="str">
        <f>IFERROR(VLOOKUP(B472,STMS!A:AE,31,0),"")</f>
        <v/>
      </c>
      <c r="F472" s="24" t="str">
        <f>IFERROR(VLOOKUP(B472,STMS!A:U,21,0),"")</f>
        <v/>
      </c>
      <c r="G472" s="24" t="str">
        <f>IFERROR(VLOOKUP(B472,STMS!A:V,22,0),"")</f>
        <v/>
      </c>
      <c r="H472" s="36"/>
      <c r="I472" s="35"/>
      <c r="J472" s="35"/>
      <c r="K472" s="35"/>
      <c r="L472" s="35"/>
      <c r="M472" s="35"/>
    </row>
    <row r="473" spans="1:13" ht="21">
      <c r="A473" s="35"/>
      <c r="C473" s="22" t="str">
        <f>IFERROR(VLOOKUP(B473,STMS!A:D,4,0),"")</f>
        <v/>
      </c>
      <c r="D473" s="23" t="str">
        <f>IF(IFERROR(VLOOKUP(B473,STMS!A:E,5,0),"")=0,"",IFERROR(VLOOKUP(B473,STMS!A:E,5,0),""))</f>
        <v/>
      </c>
      <c r="E473" s="23" t="str">
        <f>IFERROR(VLOOKUP(B473,STMS!A:AE,31,0),"")</f>
        <v/>
      </c>
      <c r="F473" s="24" t="str">
        <f>IFERROR(VLOOKUP(B473,STMS!A:U,21,0),"")</f>
        <v/>
      </c>
      <c r="G473" s="24" t="str">
        <f>IFERROR(VLOOKUP(B473,STMS!A:V,22,0),"")</f>
        <v/>
      </c>
      <c r="H473" s="36"/>
      <c r="I473" s="35"/>
      <c r="J473" s="35"/>
      <c r="K473" s="35"/>
      <c r="L473" s="35"/>
      <c r="M473" s="35"/>
    </row>
    <row r="474" spans="1:13" ht="21">
      <c r="A474" s="35"/>
      <c r="C474" s="22" t="str">
        <f>IFERROR(VLOOKUP(B474,STMS!A:D,4,0),"")</f>
        <v/>
      </c>
      <c r="D474" s="23" t="str">
        <f>IF(IFERROR(VLOOKUP(B474,STMS!A:E,5,0),"")=0,"",IFERROR(VLOOKUP(B474,STMS!A:E,5,0),""))</f>
        <v/>
      </c>
      <c r="E474" s="23" t="str">
        <f>IFERROR(VLOOKUP(B474,STMS!A:AE,31,0),"")</f>
        <v/>
      </c>
      <c r="F474" s="24" t="str">
        <f>IFERROR(VLOOKUP(B474,STMS!A:U,21,0),"")</f>
        <v/>
      </c>
      <c r="G474" s="24" t="str">
        <f>IFERROR(VLOOKUP(B474,STMS!A:V,22,0),"")</f>
        <v/>
      </c>
      <c r="H474" s="36"/>
      <c r="I474" s="35"/>
      <c r="J474" s="35"/>
      <c r="K474" s="35"/>
      <c r="L474" s="35"/>
      <c r="M474" s="35"/>
    </row>
    <row r="475" spans="1:13" ht="21">
      <c r="A475" s="35"/>
      <c r="C475" s="22" t="str">
        <f>IFERROR(VLOOKUP(B475,STMS!A:D,4,0),"")</f>
        <v/>
      </c>
      <c r="D475" s="23" t="str">
        <f>IF(IFERROR(VLOOKUP(B475,STMS!A:E,5,0),"")=0,"",IFERROR(VLOOKUP(B475,STMS!A:E,5,0),""))</f>
        <v/>
      </c>
      <c r="E475" s="23" t="str">
        <f>IFERROR(VLOOKUP(B475,STMS!A:AE,31,0),"")</f>
        <v/>
      </c>
      <c r="F475" s="24" t="str">
        <f>IFERROR(VLOOKUP(B475,STMS!A:U,21,0),"")</f>
        <v/>
      </c>
      <c r="G475" s="24" t="str">
        <f>IFERROR(VLOOKUP(B475,STMS!A:V,22,0),"")</f>
        <v/>
      </c>
      <c r="H475" s="36"/>
      <c r="I475" s="35"/>
      <c r="J475" s="35"/>
      <c r="K475" s="35"/>
      <c r="L475" s="35"/>
      <c r="M475" s="35"/>
    </row>
    <row r="476" spans="1:13" ht="21">
      <c r="A476" s="35"/>
      <c r="C476" s="22" t="str">
        <f>IFERROR(VLOOKUP(B476,STMS!A:D,4,0),"")</f>
        <v/>
      </c>
      <c r="D476" s="23" t="str">
        <f>IF(IFERROR(VLOOKUP(B476,STMS!A:E,5,0),"")=0,"",IFERROR(VLOOKUP(B476,STMS!A:E,5,0),""))</f>
        <v/>
      </c>
      <c r="E476" s="23" t="str">
        <f>IFERROR(VLOOKUP(B476,STMS!A:AE,31,0),"")</f>
        <v/>
      </c>
      <c r="F476" s="24" t="str">
        <f>IFERROR(VLOOKUP(B476,STMS!A:U,21,0),"")</f>
        <v/>
      </c>
      <c r="G476" s="24" t="str">
        <f>IFERROR(VLOOKUP(B476,STMS!A:V,22,0),"")</f>
        <v/>
      </c>
      <c r="H476" s="36"/>
      <c r="I476" s="35"/>
      <c r="J476" s="35"/>
      <c r="K476" s="35"/>
      <c r="L476" s="35"/>
      <c r="M476" s="35"/>
    </row>
    <row r="477" spans="1:13" ht="21">
      <c r="A477" s="35"/>
      <c r="C477" s="22" t="str">
        <f>IFERROR(VLOOKUP(B477,STMS!A:D,4,0),"")</f>
        <v/>
      </c>
      <c r="D477" s="23" t="str">
        <f>IF(IFERROR(VLOOKUP(B477,STMS!A:E,5,0),"")=0,"",IFERROR(VLOOKUP(B477,STMS!A:E,5,0),""))</f>
        <v/>
      </c>
      <c r="E477" s="23" t="str">
        <f>IFERROR(VLOOKUP(B477,STMS!A:AE,31,0),"")</f>
        <v/>
      </c>
      <c r="F477" s="24" t="str">
        <f>IFERROR(VLOOKUP(B477,STMS!A:U,21,0),"")</f>
        <v/>
      </c>
      <c r="G477" s="24" t="str">
        <f>IFERROR(VLOOKUP(B477,STMS!A:V,22,0),"")</f>
        <v/>
      </c>
      <c r="H477" s="36"/>
      <c r="I477" s="35"/>
      <c r="J477" s="35"/>
      <c r="K477" s="35"/>
      <c r="L477" s="35"/>
      <c r="M477" s="35"/>
    </row>
    <row r="478" spans="1:13" ht="21">
      <c r="A478" s="35"/>
      <c r="C478" s="22" t="str">
        <f>IFERROR(VLOOKUP(B478,STMS!A:D,4,0),"")</f>
        <v/>
      </c>
      <c r="D478" s="23" t="str">
        <f>IF(IFERROR(VLOOKUP(B478,STMS!A:E,5,0),"")=0,"",IFERROR(VLOOKUP(B478,STMS!A:E,5,0),""))</f>
        <v/>
      </c>
      <c r="E478" s="23" t="str">
        <f>IFERROR(VLOOKUP(B478,STMS!A:AE,31,0),"")</f>
        <v/>
      </c>
      <c r="F478" s="24" t="str">
        <f>IFERROR(VLOOKUP(B478,STMS!A:U,21,0),"")</f>
        <v/>
      </c>
      <c r="G478" s="24" t="str">
        <f>IFERROR(VLOOKUP(B478,STMS!A:V,22,0),"")</f>
        <v/>
      </c>
      <c r="H478" s="36"/>
      <c r="I478" s="35"/>
      <c r="J478" s="35"/>
      <c r="K478" s="35"/>
      <c r="L478" s="35"/>
      <c r="M478" s="35"/>
    </row>
    <row r="479" spans="1:13" ht="21">
      <c r="A479" s="35"/>
      <c r="C479" s="22" t="str">
        <f>IFERROR(VLOOKUP(B479,STMS!A:D,4,0),"")</f>
        <v/>
      </c>
      <c r="D479" s="23" t="str">
        <f>IF(IFERROR(VLOOKUP(B479,STMS!A:E,5,0),"")=0,"",IFERROR(VLOOKUP(B479,STMS!A:E,5,0),""))</f>
        <v/>
      </c>
      <c r="E479" s="23" t="str">
        <f>IFERROR(VLOOKUP(B479,STMS!A:AE,31,0),"")</f>
        <v/>
      </c>
      <c r="F479" s="24" t="str">
        <f>IFERROR(VLOOKUP(B479,STMS!A:U,21,0),"")</f>
        <v/>
      </c>
      <c r="G479" s="24" t="str">
        <f>IFERROR(VLOOKUP(B479,STMS!A:V,22,0),"")</f>
        <v/>
      </c>
      <c r="H479" s="36"/>
      <c r="I479" s="35"/>
      <c r="J479" s="35"/>
      <c r="K479" s="35"/>
      <c r="L479" s="35"/>
      <c r="M479" s="35"/>
    </row>
    <row r="480" spans="1:13" ht="21">
      <c r="A480" s="35"/>
      <c r="C480" s="22" t="str">
        <f>IFERROR(VLOOKUP(B480,STMS!A:D,4,0),"")</f>
        <v/>
      </c>
      <c r="D480" s="23" t="str">
        <f>IF(IFERROR(VLOOKUP(B480,STMS!A:E,5,0),"")=0,"",IFERROR(VLOOKUP(B480,STMS!A:E,5,0),""))</f>
        <v/>
      </c>
      <c r="E480" s="23" t="str">
        <f>IFERROR(VLOOKUP(B480,STMS!A:AE,31,0),"")</f>
        <v/>
      </c>
      <c r="F480" s="24" t="str">
        <f>IFERROR(VLOOKUP(B480,STMS!A:U,21,0),"")</f>
        <v/>
      </c>
      <c r="G480" s="24" t="str">
        <f>IFERROR(VLOOKUP(B480,STMS!A:V,22,0),"")</f>
        <v/>
      </c>
      <c r="H480" s="36"/>
      <c r="I480" s="35"/>
      <c r="J480" s="35"/>
      <c r="K480" s="35"/>
      <c r="L480" s="35"/>
      <c r="M480" s="35"/>
    </row>
    <row r="481" spans="1:13" ht="21">
      <c r="A481" s="35"/>
      <c r="C481" s="22" t="str">
        <f>IFERROR(VLOOKUP(B481,STMS!A:D,4,0),"")</f>
        <v/>
      </c>
      <c r="D481" s="23" t="str">
        <f>IF(IFERROR(VLOOKUP(B481,STMS!A:E,5,0),"")=0,"",IFERROR(VLOOKUP(B481,STMS!A:E,5,0),""))</f>
        <v/>
      </c>
      <c r="E481" s="23" t="str">
        <f>IFERROR(VLOOKUP(B481,STMS!A:AE,31,0),"")</f>
        <v/>
      </c>
      <c r="F481" s="24" t="str">
        <f>IFERROR(VLOOKUP(B481,STMS!A:U,21,0),"")</f>
        <v/>
      </c>
      <c r="G481" s="24" t="str">
        <f>IFERROR(VLOOKUP(B481,STMS!A:V,22,0),"")</f>
        <v/>
      </c>
      <c r="H481" s="36"/>
      <c r="I481" s="35"/>
      <c r="J481" s="35"/>
      <c r="K481" s="35"/>
      <c r="L481" s="35"/>
      <c r="M481" s="35"/>
    </row>
    <row r="482" spans="1:13" ht="21">
      <c r="A482" s="35"/>
      <c r="C482" s="22" t="str">
        <f>IFERROR(VLOOKUP(B482,STMS!A:D,4,0),"")</f>
        <v/>
      </c>
      <c r="D482" s="23" t="str">
        <f>IF(IFERROR(VLOOKUP(B482,STMS!A:E,5,0),"")=0,"",IFERROR(VLOOKUP(B482,STMS!A:E,5,0),""))</f>
        <v/>
      </c>
      <c r="E482" s="23" t="str">
        <f>IFERROR(VLOOKUP(B482,STMS!A:AE,31,0),"")</f>
        <v/>
      </c>
      <c r="F482" s="24" t="str">
        <f>IFERROR(VLOOKUP(B482,STMS!A:U,21,0),"")</f>
        <v/>
      </c>
      <c r="G482" s="24" t="str">
        <f>IFERROR(VLOOKUP(B482,STMS!A:V,22,0),"")</f>
        <v/>
      </c>
      <c r="H482" s="36"/>
      <c r="I482" s="35"/>
      <c r="J482" s="35"/>
      <c r="K482" s="35"/>
      <c r="L482" s="35"/>
      <c r="M482" s="35"/>
    </row>
    <row r="483" spans="1:13" ht="21">
      <c r="A483" s="35"/>
      <c r="C483" s="22" t="str">
        <f>IFERROR(VLOOKUP(B483,STMS!A:D,4,0),"")</f>
        <v/>
      </c>
      <c r="D483" s="23" t="str">
        <f>IF(IFERROR(VLOOKUP(B483,STMS!A:E,5,0),"")=0,"",IFERROR(VLOOKUP(B483,STMS!A:E,5,0),""))</f>
        <v/>
      </c>
      <c r="E483" s="23" t="str">
        <f>IFERROR(VLOOKUP(B483,STMS!A:AE,31,0),"")</f>
        <v/>
      </c>
      <c r="F483" s="24" t="str">
        <f>IFERROR(VLOOKUP(B483,STMS!A:U,21,0),"")</f>
        <v/>
      </c>
      <c r="G483" s="24" t="str">
        <f>IFERROR(VLOOKUP(B483,STMS!A:V,22,0),"")</f>
        <v/>
      </c>
      <c r="H483" s="36"/>
      <c r="I483" s="35"/>
      <c r="J483" s="35"/>
      <c r="K483" s="35"/>
      <c r="L483" s="35"/>
      <c r="M483" s="35"/>
    </row>
    <row r="484" spans="1:13" ht="21">
      <c r="A484" s="35"/>
      <c r="C484" s="22" t="str">
        <f>IFERROR(VLOOKUP(B484,STMS!A:D,4,0),"")</f>
        <v/>
      </c>
      <c r="D484" s="23" t="str">
        <f>IF(IFERROR(VLOOKUP(B484,STMS!A:E,5,0),"")=0,"",IFERROR(VLOOKUP(B484,STMS!A:E,5,0),""))</f>
        <v/>
      </c>
      <c r="E484" s="23" t="str">
        <f>IFERROR(VLOOKUP(B484,STMS!A:AE,31,0),"")</f>
        <v/>
      </c>
      <c r="F484" s="24" t="str">
        <f>IFERROR(VLOOKUP(B484,STMS!A:U,21,0),"")</f>
        <v/>
      </c>
      <c r="G484" s="24" t="str">
        <f>IFERROR(VLOOKUP(B484,STMS!A:V,22,0),"")</f>
        <v/>
      </c>
      <c r="H484" s="36"/>
      <c r="I484" s="35"/>
      <c r="J484" s="35"/>
      <c r="K484" s="35"/>
      <c r="L484" s="35"/>
      <c r="M484" s="35"/>
    </row>
    <row r="485" spans="1:13" ht="21">
      <c r="A485" s="35"/>
      <c r="C485" s="22" t="str">
        <f>IFERROR(VLOOKUP(B485,STMS!A:D,4,0),"")</f>
        <v/>
      </c>
      <c r="D485" s="23" t="str">
        <f>IF(IFERROR(VLOOKUP(B485,STMS!A:E,5,0),"")=0,"",IFERROR(VLOOKUP(B485,STMS!A:E,5,0),""))</f>
        <v/>
      </c>
      <c r="E485" s="23" t="str">
        <f>IFERROR(VLOOKUP(B485,STMS!A:AE,31,0),"")</f>
        <v/>
      </c>
      <c r="F485" s="24" t="str">
        <f>IFERROR(VLOOKUP(B485,STMS!A:U,21,0),"")</f>
        <v/>
      </c>
      <c r="G485" s="24" t="str">
        <f>IFERROR(VLOOKUP(B485,STMS!A:V,22,0),"")</f>
        <v/>
      </c>
      <c r="H485" s="36"/>
      <c r="I485" s="35"/>
      <c r="J485" s="35"/>
      <c r="K485" s="35"/>
      <c r="L485" s="35"/>
      <c r="M485" s="35"/>
    </row>
    <row r="486" spans="1:13" ht="21">
      <c r="A486" s="35"/>
      <c r="C486" s="22" t="str">
        <f>IFERROR(VLOOKUP(B486,STMS!A:D,4,0),"")</f>
        <v/>
      </c>
      <c r="D486" s="23" t="str">
        <f>IF(IFERROR(VLOOKUP(B486,STMS!A:E,5,0),"")=0,"",IFERROR(VLOOKUP(B486,STMS!A:E,5,0),""))</f>
        <v/>
      </c>
      <c r="E486" s="23" t="str">
        <f>IFERROR(VLOOKUP(B486,STMS!A:AE,31,0),"")</f>
        <v/>
      </c>
      <c r="F486" s="24" t="str">
        <f>IFERROR(VLOOKUP(B486,STMS!A:U,21,0),"")</f>
        <v/>
      </c>
      <c r="G486" s="24" t="str">
        <f>IFERROR(VLOOKUP(B486,STMS!A:V,22,0),"")</f>
        <v/>
      </c>
      <c r="H486" s="36"/>
      <c r="I486" s="35"/>
      <c r="J486" s="35"/>
      <c r="K486" s="35"/>
      <c r="L486" s="35"/>
      <c r="M486" s="35"/>
    </row>
    <row r="487" spans="1:13" ht="21">
      <c r="A487" s="35"/>
      <c r="C487" s="22" t="str">
        <f>IFERROR(VLOOKUP(B487,STMS!A:D,4,0),"")</f>
        <v/>
      </c>
      <c r="D487" s="23" t="str">
        <f>IF(IFERROR(VLOOKUP(B487,STMS!A:E,5,0),"")=0,"",IFERROR(VLOOKUP(B487,STMS!A:E,5,0),""))</f>
        <v/>
      </c>
      <c r="E487" s="23" t="str">
        <f>IFERROR(VLOOKUP(B487,STMS!A:AE,31,0),"")</f>
        <v/>
      </c>
      <c r="F487" s="24" t="str">
        <f>IFERROR(VLOOKUP(B487,STMS!A:U,21,0),"")</f>
        <v/>
      </c>
      <c r="G487" s="24" t="str">
        <f>IFERROR(VLOOKUP(B487,STMS!A:V,22,0),"")</f>
        <v/>
      </c>
      <c r="H487" s="36"/>
      <c r="I487" s="35"/>
      <c r="J487" s="35"/>
      <c r="K487" s="35"/>
      <c r="L487" s="35"/>
      <c r="M487" s="35"/>
    </row>
    <row r="488" spans="1:13" ht="21">
      <c r="A488" s="35"/>
      <c r="C488" s="22" t="str">
        <f>IFERROR(VLOOKUP(B488,STMS!A:D,4,0),"")</f>
        <v/>
      </c>
      <c r="D488" s="23" t="str">
        <f>IF(IFERROR(VLOOKUP(B488,STMS!A:E,5,0),"")=0,"",IFERROR(VLOOKUP(B488,STMS!A:E,5,0),""))</f>
        <v/>
      </c>
      <c r="E488" s="23" t="str">
        <f>IFERROR(VLOOKUP(B488,STMS!A:AE,31,0),"")</f>
        <v/>
      </c>
      <c r="F488" s="24" t="str">
        <f>IFERROR(VLOOKUP(B488,STMS!A:U,21,0),"")</f>
        <v/>
      </c>
      <c r="G488" s="24" t="str">
        <f>IFERROR(VLOOKUP(B488,STMS!A:V,22,0),"")</f>
        <v/>
      </c>
      <c r="H488" s="36"/>
      <c r="I488" s="35"/>
      <c r="J488" s="35"/>
      <c r="K488" s="35"/>
      <c r="L488" s="35"/>
      <c r="M488" s="35"/>
    </row>
    <row r="489" spans="1:13" ht="21">
      <c r="A489" s="35"/>
      <c r="C489" s="22" t="str">
        <f>IFERROR(VLOOKUP(B489,STMS!A:D,4,0),"")</f>
        <v/>
      </c>
      <c r="D489" s="23" t="str">
        <f>IF(IFERROR(VLOOKUP(B489,STMS!A:E,5,0),"")=0,"",IFERROR(VLOOKUP(B489,STMS!A:E,5,0),""))</f>
        <v/>
      </c>
      <c r="E489" s="23" t="str">
        <f>IFERROR(VLOOKUP(B489,STMS!A:AE,31,0),"")</f>
        <v/>
      </c>
      <c r="F489" s="24" t="str">
        <f>IFERROR(VLOOKUP(B489,STMS!A:U,21,0),"")</f>
        <v/>
      </c>
      <c r="G489" s="24" t="str">
        <f>IFERROR(VLOOKUP(B489,STMS!A:V,22,0),"")</f>
        <v/>
      </c>
      <c r="H489" s="36"/>
      <c r="I489" s="35"/>
      <c r="J489" s="35"/>
      <c r="K489" s="35"/>
      <c r="L489" s="35"/>
      <c r="M489" s="35"/>
    </row>
    <row r="490" spans="1:13" ht="21">
      <c r="A490" s="35"/>
      <c r="C490" s="22" t="str">
        <f>IFERROR(VLOOKUP(B490,STMS!A:D,4,0),"")</f>
        <v/>
      </c>
      <c r="D490" s="23" t="str">
        <f>IF(IFERROR(VLOOKUP(B490,STMS!A:E,5,0),"")=0,"",IFERROR(VLOOKUP(B490,STMS!A:E,5,0),""))</f>
        <v/>
      </c>
      <c r="E490" s="23" t="str">
        <f>IFERROR(VLOOKUP(B490,STMS!A:AE,31,0),"")</f>
        <v/>
      </c>
      <c r="F490" s="24" t="str">
        <f>IFERROR(VLOOKUP(B490,STMS!A:U,21,0),"")</f>
        <v/>
      </c>
      <c r="G490" s="24" t="str">
        <f>IFERROR(VLOOKUP(B490,STMS!A:V,22,0),"")</f>
        <v/>
      </c>
      <c r="H490" s="36"/>
      <c r="I490" s="35"/>
      <c r="J490" s="35"/>
      <c r="K490" s="35"/>
      <c r="L490" s="35"/>
      <c r="M490" s="35"/>
    </row>
    <row r="491" spans="1:13" ht="21">
      <c r="A491" s="35"/>
      <c r="C491" s="22" t="str">
        <f>IFERROR(VLOOKUP(B491,STMS!A:D,4,0),"")</f>
        <v/>
      </c>
      <c r="D491" s="23" t="str">
        <f>IF(IFERROR(VLOOKUP(B491,STMS!A:E,5,0),"")=0,"",IFERROR(VLOOKUP(B491,STMS!A:E,5,0),""))</f>
        <v/>
      </c>
      <c r="E491" s="23" t="str">
        <f>IFERROR(VLOOKUP(B491,STMS!A:AE,31,0),"")</f>
        <v/>
      </c>
      <c r="F491" s="24" t="str">
        <f>IFERROR(VLOOKUP(B491,STMS!A:U,21,0),"")</f>
        <v/>
      </c>
      <c r="G491" s="24" t="str">
        <f>IFERROR(VLOOKUP(B491,STMS!A:V,22,0),"")</f>
        <v/>
      </c>
      <c r="H491" s="36"/>
      <c r="I491" s="35"/>
      <c r="J491" s="35"/>
      <c r="K491" s="35"/>
      <c r="L491" s="35"/>
      <c r="M491" s="35"/>
    </row>
    <row r="492" spans="1:13" ht="21">
      <c r="A492" s="35"/>
      <c r="C492" s="22" t="str">
        <f>IFERROR(VLOOKUP(B492,STMS!A:D,4,0),"")</f>
        <v/>
      </c>
      <c r="D492" s="23" t="str">
        <f>IF(IFERROR(VLOOKUP(B492,STMS!A:E,5,0),"")=0,"",IFERROR(VLOOKUP(B492,STMS!A:E,5,0),""))</f>
        <v/>
      </c>
      <c r="E492" s="23" t="str">
        <f>IFERROR(VLOOKUP(B492,STMS!A:AE,31,0),"")</f>
        <v/>
      </c>
      <c r="F492" s="24" t="str">
        <f>IFERROR(VLOOKUP(B492,STMS!A:U,21,0),"")</f>
        <v/>
      </c>
      <c r="G492" s="24" t="str">
        <f>IFERROR(VLOOKUP(B492,STMS!A:V,22,0),"")</f>
        <v/>
      </c>
      <c r="H492" s="36"/>
      <c r="I492" s="35"/>
      <c r="J492" s="35"/>
      <c r="K492" s="35"/>
      <c r="L492" s="35"/>
      <c r="M492" s="35"/>
    </row>
    <row r="493" spans="1:13" ht="21">
      <c r="A493" s="35"/>
      <c r="C493" s="22" t="str">
        <f>IFERROR(VLOOKUP(B493,STMS!A:D,4,0),"")</f>
        <v/>
      </c>
      <c r="D493" s="23" t="str">
        <f>IF(IFERROR(VLOOKUP(B493,STMS!A:E,5,0),"")=0,"",IFERROR(VLOOKUP(B493,STMS!A:E,5,0),""))</f>
        <v/>
      </c>
      <c r="E493" s="23" t="str">
        <f>IFERROR(VLOOKUP(B493,STMS!A:AE,31,0),"")</f>
        <v/>
      </c>
      <c r="F493" s="24" t="str">
        <f>IFERROR(VLOOKUP(B493,STMS!A:U,21,0),"")</f>
        <v/>
      </c>
      <c r="G493" s="24" t="str">
        <f>IFERROR(VLOOKUP(B493,STMS!A:V,22,0),"")</f>
        <v/>
      </c>
      <c r="H493" s="36"/>
      <c r="I493" s="35"/>
      <c r="J493" s="35"/>
      <c r="K493" s="35"/>
      <c r="L493" s="35"/>
      <c r="M493" s="35"/>
    </row>
    <row r="494" spans="1:13" ht="21">
      <c r="A494" s="35"/>
      <c r="C494" s="22" t="str">
        <f>IFERROR(VLOOKUP(B494,STMS!A:D,4,0),"")</f>
        <v/>
      </c>
      <c r="D494" s="23" t="str">
        <f>IF(IFERROR(VLOOKUP(B494,STMS!A:E,5,0),"")=0,"",IFERROR(VLOOKUP(B494,STMS!A:E,5,0),""))</f>
        <v/>
      </c>
      <c r="E494" s="23" t="str">
        <f>IFERROR(VLOOKUP(B494,STMS!A:AE,31,0),"")</f>
        <v/>
      </c>
      <c r="F494" s="24" t="str">
        <f>IFERROR(VLOOKUP(B494,STMS!A:U,21,0),"")</f>
        <v/>
      </c>
      <c r="G494" s="24" t="str">
        <f>IFERROR(VLOOKUP(B494,STMS!A:V,22,0),"")</f>
        <v/>
      </c>
      <c r="H494" s="36"/>
      <c r="I494" s="35"/>
      <c r="J494" s="35"/>
      <c r="K494" s="35"/>
      <c r="L494" s="35"/>
      <c r="M494" s="35"/>
    </row>
    <row r="495" spans="1:13" ht="21">
      <c r="A495" s="35"/>
      <c r="C495" s="22" t="str">
        <f>IFERROR(VLOOKUP(B495,STMS!A:D,4,0),"")</f>
        <v/>
      </c>
      <c r="D495" s="23" t="str">
        <f>IF(IFERROR(VLOOKUP(B495,STMS!A:E,5,0),"")=0,"",IFERROR(VLOOKUP(B495,STMS!A:E,5,0),""))</f>
        <v/>
      </c>
      <c r="E495" s="23" t="str">
        <f>IFERROR(VLOOKUP(B495,STMS!A:AE,31,0),"")</f>
        <v/>
      </c>
      <c r="F495" s="24" t="str">
        <f>IFERROR(VLOOKUP(B495,STMS!A:U,21,0),"")</f>
        <v/>
      </c>
      <c r="G495" s="24" t="str">
        <f>IFERROR(VLOOKUP(B495,STMS!A:V,22,0),"")</f>
        <v/>
      </c>
      <c r="H495" s="36"/>
      <c r="I495" s="35"/>
      <c r="J495" s="35"/>
      <c r="K495" s="35"/>
      <c r="L495" s="35"/>
      <c r="M495" s="35"/>
    </row>
    <row r="496" spans="1:13" ht="21">
      <c r="A496" s="35"/>
      <c r="C496" s="22" t="str">
        <f>IFERROR(VLOOKUP(B496,STMS!A:D,4,0),"")</f>
        <v/>
      </c>
      <c r="D496" s="23" t="str">
        <f>IF(IFERROR(VLOOKUP(B496,STMS!A:E,5,0),"")=0,"",IFERROR(VLOOKUP(B496,STMS!A:E,5,0),""))</f>
        <v/>
      </c>
      <c r="E496" s="23" t="str">
        <f>IFERROR(VLOOKUP(B496,STMS!A:AE,31,0),"")</f>
        <v/>
      </c>
      <c r="F496" s="24" t="str">
        <f>IFERROR(VLOOKUP(B496,STMS!A:U,21,0),"")</f>
        <v/>
      </c>
      <c r="G496" s="24" t="str">
        <f>IFERROR(VLOOKUP(B496,STMS!A:V,22,0),"")</f>
        <v/>
      </c>
      <c r="H496" s="36"/>
      <c r="I496" s="35"/>
      <c r="J496" s="35"/>
      <c r="K496" s="35"/>
      <c r="L496" s="35"/>
      <c r="M496" s="35"/>
    </row>
    <row r="497" spans="1:13" ht="21">
      <c r="A497" s="35"/>
      <c r="C497" s="22" t="str">
        <f>IFERROR(VLOOKUP(B497,STMS!A:D,4,0),"")</f>
        <v/>
      </c>
      <c r="D497" s="23" t="str">
        <f>IF(IFERROR(VLOOKUP(B497,STMS!A:E,5,0),"")=0,"",IFERROR(VLOOKUP(B497,STMS!A:E,5,0),""))</f>
        <v/>
      </c>
      <c r="E497" s="23" t="str">
        <f>IFERROR(VLOOKUP(B497,STMS!A:AE,31,0),"")</f>
        <v/>
      </c>
      <c r="F497" s="24" t="str">
        <f>IFERROR(VLOOKUP(B497,STMS!A:U,21,0),"")</f>
        <v/>
      </c>
      <c r="G497" s="24" t="str">
        <f>IFERROR(VLOOKUP(B497,STMS!A:V,22,0),"")</f>
        <v/>
      </c>
      <c r="H497" s="36"/>
      <c r="I497" s="35"/>
      <c r="J497" s="35"/>
      <c r="K497" s="35"/>
      <c r="L497" s="35"/>
      <c r="M497" s="35"/>
    </row>
    <row r="498" spans="1:13" ht="21">
      <c r="A498" s="35"/>
      <c r="C498" s="22" t="str">
        <f>IFERROR(VLOOKUP(B498,STMS!A:D,4,0),"")</f>
        <v/>
      </c>
      <c r="D498" s="23" t="str">
        <f>IF(IFERROR(VLOOKUP(B498,STMS!A:E,5,0),"")=0,"",IFERROR(VLOOKUP(B498,STMS!A:E,5,0),""))</f>
        <v/>
      </c>
      <c r="E498" s="23" t="str">
        <f>IFERROR(VLOOKUP(B498,STMS!A:AE,31,0),"")</f>
        <v/>
      </c>
      <c r="F498" s="24" t="str">
        <f>IFERROR(VLOOKUP(B498,STMS!A:U,21,0),"")</f>
        <v/>
      </c>
      <c r="G498" s="24" t="str">
        <f>IFERROR(VLOOKUP(B498,STMS!A:V,22,0),"")</f>
        <v/>
      </c>
      <c r="H498" s="36"/>
      <c r="I498" s="35"/>
      <c r="J498" s="35"/>
      <c r="K498" s="35"/>
      <c r="L498" s="35"/>
      <c r="M498" s="35"/>
    </row>
    <row r="499" spans="1:13" ht="21">
      <c r="A499" s="35"/>
      <c r="C499" s="22" t="str">
        <f>IFERROR(VLOOKUP(B499,STMS!A:D,4,0),"")</f>
        <v/>
      </c>
      <c r="D499" s="23" t="str">
        <f>IF(IFERROR(VLOOKUP(B499,STMS!A:E,5,0),"")=0,"",IFERROR(VLOOKUP(B499,STMS!A:E,5,0),""))</f>
        <v/>
      </c>
      <c r="E499" s="23" t="str">
        <f>IFERROR(VLOOKUP(B499,STMS!A:AE,31,0),"")</f>
        <v/>
      </c>
      <c r="F499" s="24" t="str">
        <f>IFERROR(VLOOKUP(B499,STMS!A:U,21,0),"")</f>
        <v/>
      </c>
      <c r="G499" s="24" t="str">
        <f>IFERROR(VLOOKUP(B499,STMS!A:V,22,0),"")</f>
        <v/>
      </c>
      <c r="H499" s="36"/>
      <c r="I499" s="35"/>
      <c r="J499" s="35"/>
      <c r="K499" s="35"/>
      <c r="L499" s="35"/>
      <c r="M499" s="35"/>
    </row>
    <row r="500" spans="1:13" ht="21">
      <c r="A500" s="35"/>
      <c r="C500" s="22" t="str">
        <f>IFERROR(VLOOKUP(B500,STMS!A:D,4,0),"")</f>
        <v/>
      </c>
      <c r="D500" s="23" t="str">
        <f>IF(IFERROR(VLOOKUP(B500,STMS!A:E,5,0),"")=0,"",IFERROR(VLOOKUP(B500,STMS!A:E,5,0),""))</f>
        <v/>
      </c>
      <c r="E500" s="23" t="str">
        <f>IFERROR(VLOOKUP(B500,STMS!A:AE,31,0),"")</f>
        <v/>
      </c>
      <c r="F500" s="24" t="str">
        <f>IFERROR(VLOOKUP(B500,STMS!A:U,21,0),"")</f>
        <v/>
      </c>
      <c r="G500" s="24" t="str">
        <f>IFERROR(VLOOKUP(B500,STMS!A:V,22,0),"")</f>
        <v/>
      </c>
      <c r="H500" s="36"/>
      <c r="I500" s="35"/>
      <c r="J500" s="35"/>
      <c r="K500" s="35"/>
      <c r="L500" s="35"/>
      <c r="M500" s="35"/>
    </row>
  </sheetData>
  <mergeCells count="1">
    <mergeCell ref="B1:C1"/>
  </mergeCells>
  <conditionalFormatting sqref="A4:C100 E4:M100">
    <cfRule type="expression" dxfId="4" priority="1">
      <formula>$B4&lt;&gt;""</formula>
    </cfRule>
    <cfRule type="expression" dxfId="3" priority="2">
      <formula>$E4="AGRI (PLANTAS)"</formula>
    </cfRule>
  </conditionalFormatting>
  <conditionalFormatting sqref="A3:M3 D4:D500">
    <cfRule type="expression" dxfId="2" priority="4">
      <formula>$B3&lt;&gt;""</formula>
    </cfRule>
    <cfRule type="expression" dxfId="1" priority="11">
      <formula>$E3="AGRI (PLANTAS)"</formula>
    </cfRule>
  </conditionalFormatting>
  <conditionalFormatting sqref="D3:D500">
    <cfRule type="cellIs" dxfId="0" priority="12" operator="equal">
      <formula>0</formula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28EA-5DA6-41EB-9B7D-0C50920E9406}">
  <sheetPr codeName="Sheet1">
    <tabColor theme="5" tint="-0.249977111117893"/>
  </sheetPr>
  <dimension ref="A1:O14"/>
  <sheetViews>
    <sheetView showGridLines="0" workbookViewId="0">
      <selection activeCell="F27" sqref="F27"/>
    </sheetView>
  </sheetViews>
  <sheetFormatPr defaultColWidth="11" defaultRowHeight="11.25" outlineLevelCol="1"/>
  <cols>
    <col min="1" max="1" width="17.625" customWidth="1"/>
    <col min="2" max="2" width="6.625" customWidth="1"/>
    <col min="3" max="3" width="17.625" customWidth="1"/>
    <col min="4" max="4" width="6.625" customWidth="1"/>
    <col min="5" max="5" width="17.625" customWidth="1"/>
    <col min="6" max="6" width="6.625" customWidth="1"/>
    <col min="7" max="7" width="17.625" customWidth="1"/>
    <col min="8" max="8" width="6.625" customWidth="1"/>
    <col min="9" max="9" width="17.625" customWidth="1"/>
    <col min="10" max="10" width="6.625" customWidth="1"/>
    <col min="11" max="11" width="17.625" customWidth="1"/>
    <col min="12" max="12" width="6.625" customWidth="1"/>
    <col min="13" max="13" width="17.625" hidden="1" customWidth="1" outlineLevel="1"/>
    <col min="14" max="14" width="6.625" hidden="1" customWidth="1" outlineLevel="1"/>
    <col min="15" max="15" width="11" collapsed="1"/>
  </cols>
  <sheetData>
    <row r="1" spans="1:14" ht="19.5" customHeight="1">
      <c r="A1" s="63" t="s">
        <v>71</v>
      </c>
      <c r="B1" s="64"/>
      <c r="C1" s="61" t="s">
        <v>72</v>
      </c>
      <c r="D1" s="62"/>
      <c r="E1" s="61" t="s">
        <v>73</v>
      </c>
      <c r="F1" s="62"/>
      <c r="G1" s="61" t="s">
        <v>74</v>
      </c>
      <c r="H1" s="62"/>
      <c r="I1" s="61" t="s">
        <v>75</v>
      </c>
      <c r="J1" s="62"/>
      <c r="K1" s="61" t="s">
        <v>76</v>
      </c>
      <c r="L1" s="62"/>
      <c r="M1" s="61" t="s">
        <v>77</v>
      </c>
      <c r="N1" s="62"/>
    </row>
    <row r="2" spans="1:14" ht="12.75">
      <c r="A2" s="20" t="str" cm="1">
        <f t="array" ref="A2:A8">_xlfn._xlws.FILTER(STMS!AR5:AR54,(STMS!AS5:AS54&lt;&gt;0)*(STMS!AS5:AS54&lt;&gt;""),"")</f>
        <v>AGRI (PLANTAS)</v>
      </c>
      <c r="B2" s="21">
        <f>IFERROR(VLOOKUP(A2,STMS!AR:AS,2,0),"")</f>
        <v>1</v>
      </c>
      <c r="C2" s="20" t="str" cm="1">
        <f t="array" ref="C2:C7">_xlfn._xlws.FILTER(STMS!AR5:AR54,(STMS!AT5:AT54&lt;&gt;0)*(STMS!AT5:AT54&lt;&gt;""),"")</f>
        <v>VALLS</v>
      </c>
      <c r="D2" s="21">
        <f>IFERROR(VLOOKUP(C2,STMS!AR:AT,3,0),"")</f>
        <v>3</v>
      </c>
      <c r="E2" s="20" t="str" cm="1">
        <f t="array" ref="E2:E4">_xlfn._xlws.FILTER(STMS!AR5:AR54,(STMS!AU5:AU54&lt;&gt;0)*(STMS!AU5:AU54&lt;&gt;""),"")</f>
        <v>ELF</v>
      </c>
      <c r="F2" s="21">
        <f>IFERROR(VLOOKUP(E2,STMS!AR:AU,4,0),"")</f>
        <v>1</v>
      </c>
      <c r="G2" s="20" t="str" cm="1">
        <f t="array" ref="G2:G5">_xlfn._xlws.FILTER(STMS!AR5:AR54,(STMS!AV5:AV54&lt;&gt;0)*(STMS!AV5:AV54&lt;&gt;""),"")</f>
        <v>ELF</v>
      </c>
      <c r="H2" s="21">
        <f>IFERROR(VLOOKUP(G2,STMS!AR:AV,5,0),"")</f>
        <v>1</v>
      </c>
      <c r="I2" s="20" t="str" cm="1">
        <f t="array" ref="I2">_xlfn._xlws.FILTER(STMS!AR5:AR54,(STMS!AW5:AW54&lt;&gt;0)*(STMS!AW5:AW54&lt;&gt;""),"")</f>
        <v>ELF</v>
      </c>
      <c r="J2" s="21">
        <f>IFERROR(VLOOKUP(I2,STMS!AR:AW,6,0),"")</f>
        <v>1</v>
      </c>
      <c r="K2" s="20" t="str" cm="1">
        <f t="array" ref="K2">_xlfn._xlws.FILTER(STMS!AR5:AR54,(STMS!AX5:AX54&lt;&gt;0)*(STMS!AX5:AX54&lt;&gt;""),"")</f>
        <v/>
      </c>
      <c r="L2" s="21" t="str">
        <f>IFERROR(VLOOKUP(K2,STMS!AR:AX,7,0),"")</f>
        <v/>
      </c>
      <c r="M2" s="38" t="str" cm="1">
        <f t="array" ref="M2">_xlfn._xlws.FILTER(STMS!AR5:AR54,(STMS!AY5:AY54&lt;&gt;0)*(STMS!AY5:AY54&lt;&gt;""),"")</f>
        <v/>
      </c>
      <c r="N2" s="39" t="str">
        <f>IFERROR(VLOOKUP(M2,STMS!AR:AY,8,0),"")</f>
        <v/>
      </c>
    </row>
    <row r="3" spans="1:14" ht="12.75">
      <c r="A3" s="20" t="str">
        <v>VALLS</v>
      </c>
      <c r="B3" s="21">
        <f>IFERROR(VLOOKUP(A3,STMS!AR:AS,2,0),"")</f>
        <v>3</v>
      </c>
      <c r="C3" s="20" t="str">
        <v>ELF</v>
      </c>
      <c r="D3" s="21">
        <f>IFERROR(VLOOKUP(C3,STMS!AR:AT,3,0),"")</f>
        <v>1</v>
      </c>
      <c r="E3" s="20" t="str">
        <v>ARAMIS</v>
      </c>
      <c r="F3" s="21">
        <f>IFERROR(VLOOKUP(E3,STMS!AR:AU,4,0),"")</f>
        <v>1</v>
      </c>
      <c r="G3" s="20" t="str">
        <v>AQUINOS</v>
      </c>
      <c r="H3" s="21">
        <f>IFERROR(VLOOKUP(G3,STMS!AR:AV,5,0),"")</f>
        <v>1</v>
      </c>
      <c r="I3" s="20"/>
      <c r="J3" s="21" t="str">
        <f>IFERROR(VLOOKUP(I3,STMS!AR:AW,6,0),"")</f>
        <v/>
      </c>
      <c r="K3" s="20"/>
      <c r="L3" s="21" t="str">
        <f>IFERROR(VLOOKUP(K3,STMS!AR:AX,7,0),"")</f>
        <v/>
      </c>
      <c r="M3" s="38"/>
      <c r="N3" s="39" t="str">
        <f>IFERROR(VLOOKUP(M3,STMS!AR:AY,8,0),"")</f>
        <v/>
      </c>
    </row>
    <row r="4" spans="1:14" ht="12.75">
      <c r="A4" s="20" t="str">
        <v>ELF</v>
      </c>
      <c r="B4" s="21">
        <f>IFERROR(VLOOKUP(A4,STMS!AR:AS,2,0),"")</f>
        <v>1</v>
      </c>
      <c r="C4" s="20" t="str">
        <v>FRIUL INTAGLI</v>
      </c>
      <c r="D4" s="21">
        <f>IFERROR(VLOOKUP(C4,STMS!AR:AT,3,0),"")</f>
        <v>2</v>
      </c>
      <c r="E4" s="20" t="str">
        <v>COM 40</v>
      </c>
      <c r="F4" s="21">
        <f>IFERROR(VLOOKUP(E4,STMS!AR:AU,4,0),"")</f>
        <v>1</v>
      </c>
      <c r="G4" s="20" t="str">
        <v>FRIUL INTAGLI</v>
      </c>
      <c r="H4" s="21">
        <f>IFERROR(VLOOKUP(G4,STMS!AR:AV,5,0),"")</f>
        <v>1</v>
      </c>
      <c r="I4" s="20"/>
      <c r="J4" s="21" t="str">
        <f>IFERROR(VLOOKUP(I4,STMS!AR:AW,6,0),"")</f>
        <v/>
      </c>
      <c r="K4" s="20"/>
      <c r="L4" s="21" t="str">
        <f>IFERROR(VLOOKUP(K4,STMS!AR:AX,7,0),"")</f>
        <v/>
      </c>
      <c r="M4" s="38"/>
      <c r="N4" s="39" t="str">
        <f>IFERROR(VLOOKUP(M4,STMS!AR:AY,8,0),"")</f>
        <v/>
      </c>
    </row>
    <row r="5" spans="1:14" ht="12.75">
      <c r="A5" s="20" t="str">
        <v>FRIUL INTAGLI</v>
      </c>
      <c r="B5" s="21">
        <f>IFERROR(VLOOKUP(A5,STMS!AR:AS,2,0),"")</f>
        <v>1</v>
      </c>
      <c r="C5" s="20" t="str">
        <v>INDUSTRY PORTUGAL</v>
      </c>
      <c r="D5" s="21">
        <f>IFERROR(VLOOKUP(C5,STMS!AR:AT,3,0),"")</f>
        <v>1</v>
      </c>
      <c r="E5" s="20"/>
      <c r="F5" s="21" t="str">
        <f>IFERROR(VLOOKUP(E5,STMS!AR:AU,4,0),"")</f>
        <v/>
      </c>
      <c r="G5" s="20" t="str">
        <v>INDUSTRY PORTUGAL</v>
      </c>
      <c r="H5" s="21">
        <f>IFERROR(VLOOKUP(G5,STMS!AR:AV,5,0),"")</f>
        <v>1</v>
      </c>
      <c r="I5" s="20"/>
      <c r="J5" s="21" t="str">
        <f>IFERROR(VLOOKUP(I5,STMS!AR:AW,6,0),"")</f>
        <v/>
      </c>
      <c r="K5" s="20"/>
      <c r="L5" s="21" t="str">
        <f>IFERROR(VLOOKUP(K5,STMS!AR:AX,7,0),"")</f>
        <v/>
      </c>
      <c r="M5" s="38"/>
      <c r="N5" s="39" t="str">
        <f>IFERROR(VLOOKUP(M5,STMS!AR:AY,8,0),"")</f>
        <v/>
      </c>
    </row>
    <row r="6" spans="1:14" ht="12.75">
      <c r="A6" s="20" t="str">
        <v>INDUSTRY PORTUGAL</v>
      </c>
      <c r="B6" s="21">
        <f>IFERROR(VLOOKUP(A6,STMS!AR:AS,2,0),"")</f>
        <v>1</v>
      </c>
      <c r="C6" s="20" t="str">
        <v>ARAMIS</v>
      </c>
      <c r="D6" s="21">
        <f>IFERROR(VLOOKUP(C6,STMS!AR:AT,3,0),"")</f>
        <v>1</v>
      </c>
      <c r="E6" s="20"/>
      <c r="F6" s="21" t="str">
        <f>IFERROR(VLOOKUP(E6,STMS!AR:AU,4,0),"")</f>
        <v/>
      </c>
      <c r="G6" s="20"/>
      <c r="H6" s="21" t="str">
        <f>IFERROR(VLOOKUP(G6,STMS!AR:AV,5,0),"")</f>
        <v/>
      </c>
      <c r="I6" s="20"/>
      <c r="J6" s="21" t="str">
        <f>IFERROR(VLOOKUP(I6,STMS!AR:AW,6,0),"")</f>
        <v/>
      </c>
      <c r="K6" s="20"/>
      <c r="L6" s="21" t="str">
        <f>IFERROR(VLOOKUP(K6,STMS!AR:AX,7,0),"")</f>
        <v/>
      </c>
      <c r="M6" s="38"/>
      <c r="N6" s="39" t="str">
        <f>IFERROR(VLOOKUP(M6,STMS!AR:AY,8,0),"")</f>
        <v/>
      </c>
    </row>
    <row r="7" spans="1:14" ht="12.75">
      <c r="A7" s="20" t="str">
        <v>ARAMIS</v>
      </c>
      <c r="B7" s="21">
        <f>IFERROR(VLOOKUP(A7,STMS!AR:AS,2,0),"")</f>
        <v>1</v>
      </c>
      <c r="C7" s="20" t="str">
        <v>COM 40</v>
      </c>
      <c r="D7" s="21">
        <f>IFERROR(VLOOKUP(C7,STMS!AR:AT,3,0),"")</f>
        <v>1</v>
      </c>
      <c r="E7" s="20"/>
      <c r="F7" s="21" t="str">
        <f>IFERROR(VLOOKUP(E7,STMS!AR:AU,4,0),"")</f>
        <v/>
      </c>
      <c r="G7" s="20"/>
      <c r="H7" s="21"/>
      <c r="I7" s="20"/>
      <c r="J7" s="21" t="str">
        <f>IFERROR(VLOOKUP(I7,STMS!AR:AW,6,0),"")</f>
        <v/>
      </c>
      <c r="K7" s="20"/>
      <c r="L7" s="21"/>
      <c r="M7" s="38"/>
      <c r="N7" s="39"/>
    </row>
    <row r="8" spans="1:14" ht="12.75">
      <c r="A8" s="20" t="str">
        <v>COM 40</v>
      </c>
      <c r="B8" s="21">
        <f>IFERROR(VLOOKUP(A8,STMS!AR:AS,2,0),"")</f>
        <v>2</v>
      </c>
      <c r="C8" s="20"/>
      <c r="D8" s="21"/>
      <c r="E8" s="20"/>
      <c r="F8" s="21" t="str">
        <f>IFERROR(VLOOKUP(E8,STMS!AR:AU,4,0),"")</f>
        <v/>
      </c>
      <c r="G8" s="20"/>
      <c r="H8" s="21"/>
      <c r="I8" s="20"/>
      <c r="J8" s="21"/>
      <c r="K8" s="20"/>
      <c r="L8" s="21"/>
      <c r="M8" s="38"/>
      <c r="N8" s="39"/>
    </row>
    <row r="9" spans="1:14" ht="12.75">
      <c r="A9" s="20"/>
      <c r="B9" s="21"/>
      <c r="C9" s="20"/>
      <c r="D9" s="21"/>
      <c r="E9" s="20"/>
      <c r="F9" s="21" t="str">
        <f>IFERROR(VLOOKUP(E9,STMS!AR:AU,4,0),"")</f>
        <v/>
      </c>
      <c r="G9" s="20"/>
      <c r="H9" s="21"/>
      <c r="I9" s="20"/>
      <c r="J9" s="21"/>
      <c r="K9" s="20"/>
      <c r="L9" s="21"/>
      <c r="M9" s="38"/>
      <c r="N9" s="39"/>
    </row>
    <row r="10" spans="1:14" ht="12.75">
      <c r="A10" s="20"/>
      <c r="B10" s="21"/>
      <c r="C10" s="20"/>
      <c r="D10" s="21"/>
      <c r="E10" s="20"/>
      <c r="F10" s="21" t="str">
        <f>IFERROR(VLOOKUP(E10,STMS!AR:AU,4,0),"")</f>
        <v/>
      </c>
      <c r="G10" s="20"/>
      <c r="H10" s="21"/>
      <c r="I10" s="20"/>
      <c r="J10" s="21"/>
      <c r="K10" s="20"/>
      <c r="L10" s="21"/>
      <c r="M10" s="38"/>
      <c r="N10" s="39"/>
    </row>
    <row r="11" spans="1:14" ht="12.75">
      <c r="A11" s="20"/>
      <c r="B11" s="21"/>
      <c r="C11" s="20"/>
      <c r="D11" s="21"/>
      <c r="E11" s="20"/>
      <c r="F11" s="21" t="str">
        <f>IFERROR(VLOOKUP(E11,STMS!AR:AU,4,0),"")</f>
        <v/>
      </c>
      <c r="G11" s="20"/>
      <c r="H11" s="21"/>
      <c r="I11" s="20"/>
      <c r="J11" s="21"/>
      <c r="K11" s="20"/>
      <c r="L11" s="21"/>
      <c r="M11" s="38"/>
      <c r="N11" s="39"/>
    </row>
    <row r="12" spans="1:14" ht="12.75">
      <c r="A12" s="20"/>
      <c r="B12" s="21"/>
      <c r="C12" s="20"/>
      <c r="D12" s="21"/>
      <c r="E12" s="20"/>
      <c r="F12" s="21" t="str">
        <f>IFERROR(VLOOKUP(E12,STMS!AR:AU,4,0),"")</f>
        <v/>
      </c>
      <c r="G12" s="20"/>
      <c r="H12" s="21"/>
      <c r="I12" s="20"/>
      <c r="J12" s="21"/>
      <c r="K12" s="20"/>
      <c r="L12" s="21"/>
      <c r="M12" s="38"/>
      <c r="N12" s="39"/>
    </row>
    <row r="13" spans="1:14" ht="12.75">
      <c r="A13" s="20"/>
      <c r="B13" s="21" t="str">
        <f>IFERROR(VLOOKUP(A13,STMS!AR:AS,2,0),"")</f>
        <v/>
      </c>
      <c r="C13" s="20"/>
      <c r="D13" s="21" t="str">
        <f>IFERROR(VLOOKUP(C13,STMS!AR:AT,3,0),"")</f>
        <v/>
      </c>
      <c r="E13" s="20"/>
      <c r="F13" s="21" t="str">
        <f>IFERROR(VLOOKUP(E13,STMS!AR:AU,4,0),"")</f>
        <v/>
      </c>
      <c r="G13" s="20"/>
      <c r="H13" s="21" t="str">
        <f>IFERROR(VLOOKUP(G13,STMS!AR:AV,5,0),"")</f>
        <v/>
      </c>
      <c r="I13" s="20"/>
      <c r="J13" s="21" t="str">
        <f>IFERROR(VLOOKUP(I13,STMS!AR:AW,6,0),"")</f>
        <v/>
      </c>
      <c r="K13" s="20"/>
      <c r="L13" s="21" t="str">
        <f>IFERROR(VLOOKUP(K13,STMS!AR:AX,7,0),"")</f>
        <v/>
      </c>
      <c r="M13" s="38"/>
      <c r="N13" s="39" t="str">
        <f>IFERROR(VLOOKUP(M13,STMS!AR:AY,8,0),"")</f>
        <v/>
      </c>
    </row>
    <row r="14" spans="1:14" ht="12.75" thickBot="1">
      <c r="A14" s="11" t="s">
        <v>78</v>
      </c>
      <c r="B14" s="10">
        <f>SUM(B2:B13)</f>
        <v>10</v>
      </c>
      <c r="C14" s="11" t="s">
        <v>78</v>
      </c>
      <c r="D14" s="10">
        <f>SUM(D2:D13)</f>
        <v>9</v>
      </c>
      <c r="E14" s="11" t="s">
        <v>78</v>
      </c>
      <c r="F14" s="10">
        <f>SUM(F2:F13)</f>
        <v>3</v>
      </c>
      <c r="G14" s="11" t="s">
        <v>78</v>
      </c>
      <c r="H14" s="10">
        <f>SUM(H2:H13)</f>
        <v>4</v>
      </c>
      <c r="I14" s="11" t="s">
        <v>78</v>
      </c>
      <c r="J14" s="10">
        <f>SUM(J2:J13)</f>
        <v>1</v>
      </c>
      <c r="K14" s="11" t="s">
        <v>78</v>
      </c>
      <c r="L14" s="10">
        <f>SUM(L2:L13)</f>
        <v>0</v>
      </c>
      <c r="M14" s="11" t="s">
        <v>78</v>
      </c>
      <c r="N14" s="10">
        <f>SUM(N2:N13)</f>
        <v>0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D72A-5DAA-4195-8451-5147075E1721}">
  <sheetPr codeName="Hoja1">
    <tabColor theme="5" tint="0.39997558519241921"/>
  </sheetPr>
  <dimension ref="A1:AY280"/>
  <sheetViews>
    <sheetView zoomScale="145" zoomScaleNormal="145" workbookViewId="0"/>
  </sheetViews>
  <sheetFormatPr defaultColWidth="11" defaultRowHeight="11.25"/>
  <cols>
    <col min="1" max="1" width="23.375" customWidth="1"/>
    <col min="13" max="25" width="4" customWidth="1"/>
    <col min="26" max="26" width="10.25" hidden="1" customWidth="1"/>
    <col min="27" max="27" width="12.75" hidden="1" customWidth="1"/>
    <col min="28" max="28" width="13.25" bestFit="1" customWidth="1"/>
    <col min="29" max="29" width="10" hidden="1" customWidth="1"/>
    <col min="30" max="30" width="8.625" hidden="1" customWidth="1"/>
    <col min="31" max="31" width="19.375" bestFit="1" customWidth="1"/>
    <col min="32" max="32" width="0" hidden="1" customWidth="1"/>
    <col min="34" max="34" width="24.125" bestFit="1" customWidth="1"/>
    <col min="35" max="35" width="22.875" bestFit="1" customWidth="1"/>
    <col min="36" max="36" width="6.125" bestFit="1" customWidth="1"/>
    <col min="37" max="37" width="7.625" bestFit="1" customWidth="1"/>
    <col min="38" max="38" width="10" bestFit="1" customWidth="1"/>
    <col min="39" max="39" width="7.25" bestFit="1" customWidth="1"/>
    <col min="40" max="40" width="7.875" bestFit="1" customWidth="1"/>
    <col min="41" max="42" width="13.375" bestFit="1" customWidth="1"/>
    <col min="43" max="43" width="14.625" bestFit="1" customWidth="1"/>
    <col min="44" max="44" width="21.25" bestFit="1" customWidth="1"/>
    <col min="45" max="51" width="12.625" customWidth="1"/>
  </cols>
  <sheetData>
    <row r="1" spans="1:51" ht="53.25" customHeight="1">
      <c r="A1" s="3" t="s">
        <v>13</v>
      </c>
      <c r="B1" s="3" t="s">
        <v>79</v>
      </c>
      <c r="C1" s="3" t="s">
        <v>80</v>
      </c>
      <c r="D1" s="3" t="s">
        <v>14</v>
      </c>
      <c r="E1" s="3" t="s">
        <v>15</v>
      </c>
      <c r="F1" s="3" t="s">
        <v>81</v>
      </c>
      <c r="G1" s="3" t="s">
        <v>82</v>
      </c>
      <c r="H1" s="3" t="s">
        <v>16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17</v>
      </c>
      <c r="Q1" s="3" t="s">
        <v>18</v>
      </c>
      <c r="R1" s="3" t="s">
        <v>90</v>
      </c>
      <c r="S1" s="3" t="s">
        <v>19</v>
      </c>
      <c r="T1" s="4" t="s">
        <v>20</v>
      </c>
      <c r="U1" s="3" t="s">
        <v>17</v>
      </c>
      <c r="V1" s="3" t="s">
        <v>18</v>
      </c>
      <c r="W1" s="3" t="s">
        <v>90</v>
      </c>
      <c r="X1" s="3" t="s">
        <v>19</v>
      </c>
      <c r="Y1" s="3" t="s">
        <v>20</v>
      </c>
      <c r="Z1" s="7" t="s">
        <v>91</v>
      </c>
      <c r="AA1" s="7" t="s">
        <v>92</v>
      </c>
      <c r="AB1" s="7" t="s">
        <v>93</v>
      </c>
      <c r="AC1" s="7" t="s">
        <v>94</v>
      </c>
      <c r="AD1" s="7" t="s">
        <v>95</v>
      </c>
      <c r="AE1" s="7" t="s">
        <v>96</v>
      </c>
      <c r="AF1" s="7" t="s">
        <v>97</v>
      </c>
      <c r="AG1" s="5"/>
    </row>
    <row r="2" spans="1:51" ht="33">
      <c r="A2" s="16" t="s">
        <v>25</v>
      </c>
      <c r="B2" s="17" t="s">
        <v>98</v>
      </c>
      <c r="C2" s="18" t="s">
        <v>99</v>
      </c>
      <c r="D2" s="14" t="s">
        <v>26</v>
      </c>
      <c r="E2" s="15"/>
      <c r="F2" s="12" t="s">
        <v>100</v>
      </c>
      <c r="G2" s="15"/>
      <c r="H2" s="12" t="s">
        <v>101</v>
      </c>
      <c r="I2" s="12" t="s">
        <v>102</v>
      </c>
      <c r="J2" s="12" t="s">
        <v>103</v>
      </c>
      <c r="K2" s="12" t="s">
        <v>104</v>
      </c>
      <c r="L2" s="17" t="s">
        <v>105</v>
      </c>
      <c r="M2" s="12" t="s">
        <v>106</v>
      </c>
      <c r="N2" s="12" t="s">
        <v>107</v>
      </c>
      <c r="O2" s="15"/>
      <c r="P2" s="17" t="s">
        <v>108</v>
      </c>
      <c r="Q2" s="17" t="s">
        <v>109</v>
      </c>
      <c r="R2" s="15"/>
      <c r="S2" s="17" t="s">
        <v>110</v>
      </c>
      <c r="T2" s="15"/>
      <c r="U2" s="12" t="s">
        <v>29</v>
      </c>
      <c r="V2" s="12" t="s">
        <v>30</v>
      </c>
      <c r="W2" s="15"/>
      <c r="X2" s="15"/>
      <c r="Y2" s="13" t="s">
        <v>99</v>
      </c>
      <c r="Z2" s="5">
        <f t="shared" ref="Z2:Z16" si="0">TIMEVALUE(RIGHT(V2,5))</f>
        <v>0.9375</v>
      </c>
      <c r="AA2" s="6">
        <f t="shared" ref="AA2:AA16" si="1">IF(AND(Z2&lt;0.99,Z2&gt;0.6),LEFT(V2,10)+1,IF(Z2&lt;0.54,LEFT(V2,10),""))</f>
        <v>45187</v>
      </c>
      <c r="AB2" s="5" t="str">
        <f t="shared" ref="AB2:AB66" si="2">IFERROR(TEXT(AA2,"dddd"),"")</f>
        <v>lunes</v>
      </c>
      <c r="AC2" s="8">
        <f t="shared" ref="AC2:AC16" si="3">IFERROR(SEARCH("-",H2)-1,"MULTI")</f>
        <v>3</v>
      </c>
      <c r="AD2" s="8" t="str">
        <f t="shared" ref="AD2:AD16" si="4">LEFT(H2,AC2)</f>
        <v>417</v>
      </c>
      <c r="AE2" s="5" t="str">
        <f>IFERROR(IF(AND(H2="MULTI",J2="PT"),"INDUSTRY PORTUGAL",IF(AND(H2="MULTI",J2="ES"),"VALLS",IF(AND(H2="MULTI",J2="RO"),"ARAMIS",IF(AD2="ESVLC","CONTENEDOR",IF(AND((AD2*1)=413,J2="IT"),"CEVA LOGISTICS",VLOOKUP(VALUE(AD2),LISTADO_PROVEEDORES!B:D,3,0)))))),"")</f>
        <v>VALLS</v>
      </c>
      <c r="AF2" s="5">
        <v>1</v>
      </c>
      <c r="AG2" s="5"/>
      <c r="AH2" s="9"/>
      <c r="AI2" s="9"/>
    </row>
    <row r="3" spans="1:51" ht="41.25">
      <c r="A3" s="50" t="s">
        <v>31</v>
      </c>
      <c r="B3" s="49" t="s">
        <v>98</v>
      </c>
      <c r="C3" s="48" t="s">
        <v>99</v>
      </c>
      <c r="D3" s="51" t="s">
        <v>32</v>
      </c>
      <c r="E3" s="52"/>
      <c r="F3" s="46" t="s">
        <v>100</v>
      </c>
      <c r="G3" s="52"/>
      <c r="H3" s="46" t="s">
        <v>101</v>
      </c>
      <c r="I3" s="46" t="s">
        <v>102</v>
      </c>
      <c r="J3" s="46" t="s">
        <v>103</v>
      </c>
      <c r="K3" s="46" t="s">
        <v>104</v>
      </c>
      <c r="L3" s="49" t="s">
        <v>105</v>
      </c>
      <c r="M3" s="46" t="s">
        <v>106</v>
      </c>
      <c r="N3" s="46" t="s">
        <v>111</v>
      </c>
      <c r="O3" s="52"/>
      <c r="P3" s="49" t="s">
        <v>108</v>
      </c>
      <c r="Q3" s="49" t="s">
        <v>112</v>
      </c>
      <c r="R3" s="52"/>
      <c r="S3" s="54"/>
      <c r="T3" s="52"/>
      <c r="U3" s="46" t="s">
        <v>29</v>
      </c>
      <c r="V3" s="46" t="s">
        <v>30</v>
      </c>
      <c r="W3" s="52"/>
      <c r="X3" s="52"/>
      <c r="Y3" s="47" t="s">
        <v>99</v>
      </c>
      <c r="Z3" s="5">
        <f t="shared" si="0"/>
        <v>0.9375</v>
      </c>
      <c r="AA3" s="6">
        <f t="shared" si="1"/>
        <v>45187</v>
      </c>
      <c r="AB3" s="5" t="str">
        <f t="shared" si="2"/>
        <v>lunes</v>
      </c>
      <c r="AC3" s="8">
        <f t="shared" si="3"/>
        <v>3</v>
      </c>
      <c r="AD3" s="8" t="str">
        <f t="shared" si="4"/>
        <v>417</v>
      </c>
      <c r="AE3" s="5" t="str">
        <f>IFERROR(IF(AND(H3="MULTI",J3="PT"),"INDUSTRY PORTUGAL",IF(AND(H3="MULTI",J3="ES"),"VALLS",IF(AND(H3="MULTI",J3="RO"),"ARAMIS",IF(AD3="ESVLC","CONTENEDOR",IF(AND((AD3*1)=413,J3="IT"),"CEVA LOGISTICS",VLOOKUP(VALUE(AD3),LISTADO_PROVEEDORES!B:D,3,0)))))),"")</f>
        <v>VALLS</v>
      </c>
      <c r="AF3" s="5">
        <v>1</v>
      </c>
      <c r="AG3" s="5"/>
      <c r="AH3" s="19" t="s">
        <v>113</v>
      </c>
      <c r="AI3" s="19" t="s">
        <v>114</v>
      </c>
      <c r="AJ3" s="19"/>
      <c r="AK3" s="19"/>
      <c r="AL3" s="19"/>
      <c r="AM3" s="19"/>
      <c r="AN3" s="19"/>
      <c r="AO3" s="19"/>
    </row>
    <row r="4" spans="1:51" ht="41.25">
      <c r="A4" s="16" t="s">
        <v>33</v>
      </c>
      <c r="B4" s="17" t="s">
        <v>98</v>
      </c>
      <c r="C4" s="18" t="s">
        <v>99</v>
      </c>
      <c r="D4" s="14" t="s">
        <v>34</v>
      </c>
      <c r="E4" s="15"/>
      <c r="F4" s="12" t="s">
        <v>100</v>
      </c>
      <c r="G4" s="15"/>
      <c r="H4" s="12" t="s">
        <v>115</v>
      </c>
      <c r="I4" s="12" t="s">
        <v>102</v>
      </c>
      <c r="J4" s="12" t="s">
        <v>103</v>
      </c>
      <c r="K4" s="12" t="s">
        <v>104</v>
      </c>
      <c r="L4" s="17" t="s">
        <v>105</v>
      </c>
      <c r="M4" s="12" t="s">
        <v>106</v>
      </c>
      <c r="N4" s="12" t="s">
        <v>116</v>
      </c>
      <c r="O4" s="15"/>
      <c r="P4" s="17" t="s">
        <v>108</v>
      </c>
      <c r="Q4" s="17" t="s">
        <v>109</v>
      </c>
      <c r="R4" s="15"/>
      <c r="S4" s="53"/>
      <c r="T4" s="15"/>
      <c r="U4" s="12" t="s">
        <v>29</v>
      </c>
      <c r="V4" s="12" t="s">
        <v>30</v>
      </c>
      <c r="W4" s="15"/>
      <c r="X4" s="15"/>
      <c r="Y4" s="13" t="s">
        <v>99</v>
      </c>
      <c r="Z4" s="5">
        <f t="shared" si="0"/>
        <v>0.9375</v>
      </c>
      <c r="AA4" s="6">
        <f t="shared" si="1"/>
        <v>45187</v>
      </c>
      <c r="AB4" s="5" t="str">
        <f t="shared" si="2"/>
        <v>lunes</v>
      </c>
      <c r="AC4" s="8">
        <f t="shared" si="3"/>
        <v>3</v>
      </c>
      <c r="AD4" s="8" t="str">
        <f t="shared" si="4"/>
        <v>487</v>
      </c>
      <c r="AE4" s="5" t="str">
        <f>IFERROR(IF(AND(H4="MULTI",J4="PT"),"INDUSTRY PORTUGAL",IF(AND(H4="MULTI",J4="ES"),"VALLS",IF(AND(H4="MULTI",J4="RO"),"ARAMIS",IF(AD4="ESVLC","CONTENEDOR",IF(AND((AD4*1)=413,J4="IT"),"CEVA LOGISTICS",VLOOKUP(VALUE(AD4),LISTADO_PROVEEDORES!B:D,3,0)))))),"")</f>
        <v>VALLS</v>
      </c>
      <c r="AF4" s="5">
        <v>1</v>
      </c>
      <c r="AG4" s="5"/>
      <c r="AH4" s="19" t="s">
        <v>117</v>
      </c>
      <c r="AI4" s="19" t="s">
        <v>118</v>
      </c>
      <c r="AJ4" s="19" t="s">
        <v>119</v>
      </c>
      <c r="AK4" s="19" t="s">
        <v>120</v>
      </c>
      <c r="AL4" s="19" t="s">
        <v>121</v>
      </c>
      <c r="AM4" s="19" t="s">
        <v>122</v>
      </c>
      <c r="AN4" s="19" t="s">
        <v>123</v>
      </c>
      <c r="AO4" s="19" t="s">
        <v>124</v>
      </c>
      <c r="AS4" s="19" t="s">
        <v>119</v>
      </c>
      <c r="AT4" s="19" t="s">
        <v>120</v>
      </c>
      <c r="AU4" s="19" t="s">
        <v>121</v>
      </c>
      <c r="AV4" s="19" t="s">
        <v>122</v>
      </c>
      <c r="AW4" s="19" t="s">
        <v>123</v>
      </c>
      <c r="AX4" s="19" t="s">
        <v>125</v>
      </c>
      <c r="AY4" s="19" t="s">
        <v>126</v>
      </c>
    </row>
    <row r="5" spans="1:51" ht="24.75">
      <c r="A5" s="50" t="s">
        <v>35</v>
      </c>
      <c r="B5" s="49" t="s">
        <v>98</v>
      </c>
      <c r="C5" s="48" t="s">
        <v>99</v>
      </c>
      <c r="D5" s="51" t="s">
        <v>36</v>
      </c>
      <c r="E5" s="46" t="s">
        <v>37</v>
      </c>
      <c r="F5" s="46" t="s">
        <v>127</v>
      </c>
      <c r="G5" s="52"/>
      <c r="H5" s="46" t="s">
        <v>128</v>
      </c>
      <c r="I5" s="46" t="s">
        <v>129</v>
      </c>
      <c r="J5" s="46" t="s">
        <v>130</v>
      </c>
      <c r="K5" s="46" t="s">
        <v>104</v>
      </c>
      <c r="L5" s="49" t="s">
        <v>131</v>
      </c>
      <c r="M5" s="46" t="s">
        <v>132</v>
      </c>
      <c r="N5" s="52"/>
      <c r="O5" s="46" t="s">
        <v>102</v>
      </c>
      <c r="P5" s="49" t="s">
        <v>133</v>
      </c>
      <c r="Q5" s="49" t="s">
        <v>133</v>
      </c>
      <c r="R5" s="52"/>
      <c r="S5" s="54"/>
      <c r="T5" s="46" t="s">
        <v>134</v>
      </c>
      <c r="U5" s="46" t="s">
        <v>38</v>
      </c>
      <c r="V5" s="46" t="s">
        <v>39</v>
      </c>
      <c r="W5" s="46" t="s">
        <v>135</v>
      </c>
      <c r="X5" s="52"/>
      <c r="Y5" s="47" t="s">
        <v>99</v>
      </c>
      <c r="Z5" s="5">
        <f t="shared" si="0"/>
        <v>0.95833333333333337</v>
      </c>
      <c r="AA5" s="6">
        <f t="shared" si="1"/>
        <v>45187</v>
      </c>
      <c r="AB5" s="5" t="str">
        <f t="shared" si="2"/>
        <v>lunes</v>
      </c>
      <c r="AC5" s="8">
        <f t="shared" si="3"/>
        <v>3</v>
      </c>
      <c r="AD5" s="8" t="str">
        <f t="shared" si="4"/>
        <v>064</v>
      </c>
      <c r="AE5" s="5" t="str">
        <f>IFERROR(IF(AND(H5="MULTI",J5="PT"),"INDUSTRY PORTUGAL",IF(AND(H5="MULTI",J5="ES"),"VALLS",IF(AND(H5="MULTI",J5="RO"),"ARAMIS",IF(AD5="ESVLC","CONTENEDOR",IF(AND((AD5*1)=413,J5="IT"),"CEVA LOGISTICS",VLOOKUP(VALUE(AD5),LISTADO_PROVEEDORES!B:D,3,0)))))),"")</f>
        <v>ELF</v>
      </c>
      <c r="AF5" s="5">
        <v>1</v>
      </c>
      <c r="AG5" s="5"/>
      <c r="AH5" s="19" t="s">
        <v>118</v>
      </c>
      <c r="AI5" s="19"/>
      <c r="AJ5" s="19"/>
      <c r="AK5" s="19"/>
      <c r="AL5" s="19"/>
      <c r="AM5" s="19"/>
      <c r="AN5" s="19"/>
      <c r="AO5" s="19"/>
      <c r="AR5" s="37" t="str" cm="1">
        <f t="array" ref="AR5:AR12">_xlfn._xlws.FILTER(AH5:AH1048576,(AH5:AH1048576&lt;&gt;"")*(AH5:AH1048576&lt;&gt;"Total general")*(AH5:AH1048576&lt;&gt;"Grand total")*(AH5:AH1048576&lt;&gt;"(en blanco)")*(AH5:AH1048576&lt;&gt;"(blanks)"),"")</f>
        <v>AGRI (PLANTAS)</v>
      </c>
      <c r="AS5">
        <f>IF(AR5="","",IFERROR(INDEX($AH$5:$AQ$1048576,MATCH(AR5,$AH$5:$AH$1048576,0),MATCH($AS$4,$AH$4:$AQ$4,0)),0))</f>
        <v>1</v>
      </c>
      <c r="AT5">
        <f>IF(AR5="","",IFERROR(INDEX($AH$5:$AQ$1048576,MATCH(AR5,$AH$5:$AH$1048576,0),MATCH($AT$4,$AH$4:$AQ$4,0)),0))</f>
        <v>0</v>
      </c>
      <c r="AU5">
        <f>IF(AR5="","",IFERROR(INDEX($AH$5:$AQ$1048576,MATCH(AR5,$AH$5:$AH$1048576,0),MATCH($AU$4,$AH$4:$AQ$4,0)),0))</f>
        <v>0</v>
      </c>
      <c r="AV5">
        <f>IF(AR5="","",IFERROR(INDEX($AH$5:$AQ$1048576,MATCH(AR5,$AH$5:$AH$1048576,0),MATCH($AV$4,$AH$4:$AQ$4,0)),0))</f>
        <v>0</v>
      </c>
      <c r="AW5">
        <f>IF(AR5="","",IFERROR(INDEX($AH$5:$AQ$1048576,MATCH(AR5,$AH$5:$AH$1048576,0),MATCH($AW$4,$AH$4:$AQ$4,0)),0))</f>
        <v>0</v>
      </c>
      <c r="AX5">
        <f>IF(AR5="","",IFERROR(INDEX($AH$5:$AQ$1048576,MATCH(AR5,$AH$5:$AH$1048576,0),MATCH($AX$4,$AH$4:$AQ$4,0)),0))</f>
        <v>0</v>
      </c>
      <c r="AY5">
        <f>IF(AR5="","",IFERROR(INDEX($AH$5:$AQ$1048576,MATCH(AR5,$AH$5:$AH$1048576,0),MATCH($AY$4,$AH$4:$AQ$4,0)),0))</f>
        <v>0</v>
      </c>
    </row>
    <row r="6" spans="1:51" ht="173.25">
      <c r="A6" s="16" t="s">
        <v>40</v>
      </c>
      <c r="B6" s="17" t="s">
        <v>98</v>
      </c>
      <c r="C6" s="18" t="s">
        <v>99</v>
      </c>
      <c r="D6" s="14" t="s">
        <v>41</v>
      </c>
      <c r="E6" s="12" t="s">
        <v>42</v>
      </c>
      <c r="F6" s="12" t="s">
        <v>136</v>
      </c>
      <c r="G6" s="15"/>
      <c r="H6" s="12" t="s">
        <v>137</v>
      </c>
      <c r="I6" s="12" t="s">
        <v>129</v>
      </c>
      <c r="J6" s="12" t="s">
        <v>138</v>
      </c>
      <c r="K6" s="12" t="s">
        <v>104</v>
      </c>
      <c r="L6" s="17" t="s">
        <v>131</v>
      </c>
      <c r="M6" s="12" t="s">
        <v>139</v>
      </c>
      <c r="N6" s="12" t="s">
        <v>140</v>
      </c>
      <c r="O6" s="12" t="s">
        <v>102</v>
      </c>
      <c r="P6" s="17" t="s">
        <v>141</v>
      </c>
      <c r="Q6" s="17" t="s">
        <v>142</v>
      </c>
      <c r="R6" s="15"/>
      <c r="S6" s="17" t="s">
        <v>143</v>
      </c>
      <c r="T6" s="12" t="s">
        <v>144</v>
      </c>
      <c r="U6" s="12" t="s">
        <v>44</v>
      </c>
      <c r="V6" s="12" t="s">
        <v>45</v>
      </c>
      <c r="W6" s="15"/>
      <c r="X6" s="15"/>
      <c r="Y6" s="13" t="s">
        <v>99</v>
      </c>
      <c r="Z6" s="5">
        <f t="shared" si="0"/>
        <v>6.9444444444444447E-4</v>
      </c>
      <c r="AA6" s="6" t="str">
        <f t="shared" si="1"/>
        <v>18/09/2023</v>
      </c>
      <c r="AB6" s="5" t="str">
        <f t="shared" si="2"/>
        <v>lunes</v>
      </c>
      <c r="AC6" s="8">
        <f t="shared" si="3"/>
        <v>5</v>
      </c>
      <c r="AD6" s="8" t="str">
        <f t="shared" si="4"/>
        <v>18871</v>
      </c>
      <c r="AE6" s="5" t="str">
        <f>IFERROR(IF(AND(H6="MULTI",J6="PT"),"INDUSTRY PORTUGAL",IF(AND(H6="MULTI",J6="ES"),"VALLS",IF(AND(H6="MULTI",J6="RO"),"ARAMIS",IF(AD6="ESVLC","CONTENEDOR",IF(AND((AD6*1)=413,J6="IT"),"CEVA LOGISTICS",VLOOKUP(VALUE(AD6),LISTADO_PROVEEDORES!B:D,3,0)))))),"")</f>
        <v>COM 40</v>
      </c>
      <c r="AF6" s="5">
        <v>1</v>
      </c>
      <c r="AG6" s="5"/>
      <c r="AH6" s="19" t="s">
        <v>68</v>
      </c>
      <c r="AI6" s="19"/>
      <c r="AJ6" s="19">
        <v>1</v>
      </c>
      <c r="AK6" s="19"/>
      <c r="AL6" s="19"/>
      <c r="AM6" s="19"/>
      <c r="AN6" s="19"/>
      <c r="AO6" s="19">
        <v>1</v>
      </c>
      <c r="AR6" s="37" t="str">
        <v>VALLS</v>
      </c>
      <c r="AS6">
        <f t="shared" ref="AS6:AS69" si="5">IF(AR6="","",IFERROR(INDEX($AH$5:$AQ$1048576,MATCH(AR6,$AH$5:$AH$1048576,0),MATCH($AS$4,$AH$4:$AQ$4,0)),0))</f>
        <v>3</v>
      </c>
      <c r="AT6">
        <f t="shared" ref="AT6:AT69" si="6">IF(AR6="","",IFERROR(INDEX($AH$5:$AQ$1048576,MATCH(AR6,$AH$5:$AH$1048576,0),MATCH($AT$4,$AH$4:$AQ$4,0)),0))</f>
        <v>3</v>
      </c>
      <c r="AU6">
        <f t="shared" ref="AU6:AU69" si="7">IF(AR6="","",IFERROR(INDEX($AH$5:$AQ$1048576,MATCH(AR6,$AH$5:$AH$1048576,0),MATCH($AU$4,$AH$4:$AQ$4,0)),0))</f>
        <v>0</v>
      </c>
      <c r="AV6">
        <f t="shared" ref="AV6:AV69" si="8">IF(AR6="","",IFERROR(INDEX($AH$5:$AQ$1048576,MATCH(AR6,$AH$5:$AH$1048576,0),MATCH($AV$4,$AH$4:$AQ$4,0)),0))</f>
        <v>0</v>
      </c>
      <c r="AW6">
        <f t="shared" ref="AW6:AW69" si="9">IF(AR6="","",IFERROR(INDEX($AH$5:$AQ$1048576,MATCH(AR6,$AH$5:$AH$1048576,0),MATCH($AW$4,$AH$4:$AQ$4,0)),0))</f>
        <v>0</v>
      </c>
      <c r="AX6">
        <f t="shared" ref="AX6:AX69" si="10">IF(AR6="","",IFERROR(INDEX($AH$5:$AQ$1048576,MATCH(AR6,$AH$5:$AH$1048576,0),MATCH($AX$4,$AH$4:$AQ$4,0)),0))</f>
        <v>0</v>
      </c>
      <c r="AY6">
        <f t="shared" ref="AY6:AY69" si="11">IF(AR6="","",IFERROR(INDEX($AH$5:$AQ$1048576,MATCH(AR6,$AH$5:$AH$1048576,0),MATCH($AY$4,$AH$4:$AQ$4,0)),0))</f>
        <v>0</v>
      </c>
    </row>
    <row r="7" spans="1:51" ht="24.75">
      <c r="A7" s="50" t="s">
        <v>46</v>
      </c>
      <c r="B7" s="49" t="s">
        <v>98</v>
      </c>
      <c r="C7" s="48" t="s">
        <v>99</v>
      </c>
      <c r="D7" s="51" t="s">
        <v>47</v>
      </c>
      <c r="E7" s="46" t="s">
        <v>48</v>
      </c>
      <c r="F7" s="46" t="s">
        <v>145</v>
      </c>
      <c r="G7" s="52"/>
      <c r="H7" s="46" t="s">
        <v>146</v>
      </c>
      <c r="I7" s="46" t="s">
        <v>129</v>
      </c>
      <c r="J7" s="46" t="s">
        <v>147</v>
      </c>
      <c r="K7" s="46" t="s">
        <v>104</v>
      </c>
      <c r="L7" s="49" t="s">
        <v>131</v>
      </c>
      <c r="M7" s="46" t="s">
        <v>139</v>
      </c>
      <c r="N7" s="52"/>
      <c r="O7" s="46" t="s">
        <v>102</v>
      </c>
      <c r="P7" s="49" t="s">
        <v>148</v>
      </c>
      <c r="Q7" s="49" t="s">
        <v>149</v>
      </c>
      <c r="R7" s="52"/>
      <c r="S7" s="49" t="s">
        <v>150</v>
      </c>
      <c r="T7" s="46" t="s">
        <v>151</v>
      </c>
      <c r="U7" s="46" t="s">
        <v>50</v>
      </c>
      <c r="V7" s="46" t="s">
        <v>51</v>
      </c>
      <c r="W7" s="52"/>
      <c r="X7" s="52"/>
      <c r="Y7" s="47" t="s">
        <v>99</v>
      </c>
      <c r="Z7" s="5">
        <f t="shared" si="0"/>
        <v>4.1666666666666664E-2</v>
      </c>
      <c r="AA7" s="6" t="str">
        <f t="shared" si="1"/>
        <v>18/09/2023</v>
      </c>
      <c r="AB7" s="5" t="str">
        <f t="shared" si="2"/>
        <v>lunes</v>
      </c>
      <c r="AC7" s="8">
        <f t="shared" si="3"/>
        <v>5</v>
      </c>
      <c r="AD7" s="8" t="str">
        <f t="shared" si="4"/>
        <v>18305</v>
      </c>
      <c r="AE7" s="5" t="str">
        <f>IFERROR(IF(AND(H7="MULTI",J7="PT"),"INDUSTRY PORTUGAL",IF(AND(H7="MULTI",J7="ES"),"VALLS",IF(AND(H7="MULTI",J7="RO"),"ARAMIS",IF(AD7="ESVLC","CONTENEDOR",IF(AND((AD7*1)=413,J7="IT"),"CEVA LOGISTICS",VLOOKUP(VALUE(AD7),LISTADO_PROVEEDORES!B:D,3,0)))))),"")</f>
        <v>ARAMIS</v>
      </c>
      <c r="AF7" s="5">
        <v>1</v>
      </c>
      <c r="AG7" s="5"/>
      <c r="AH7" s="19" t="s">
        <v>28</v>
      </c>
      <c r="AI7" s="19"/>
      <c r="AJ7" s="19">
        <v>3</v>
      </c>
      <c r="AK7" s="19">
        <v>3</v>
      </c>
      <c r="AL7" s="19"/>
      <c r="AM7" s="19"/>
      <c r="AN7" s="19"/>
      <c r="AO7" s="19">
        <v>6</v>
      </c>
      <c r="AR7" s="37" t="str">
        <v>ELF</v>
      </c>
      <c r="AS7">
        <f t="shared" si="5"/>
        <v>1</v>
      </c>
      <c r="AT7">
        <f t="shared" si="6"/>
        <v>1</v>
      </c>
      <c r="AU7">
        <f t="shared" si="7"/>
        <v>1</v>
      </c>
      <c r="AV7">
        <f t="shared" si="8"/>
        <v>1</v>
      </c>
      <c r="AW7">
        <f t="shared" si="9"/>
        <v>1</v>
      </c>
      <c r="AX7">
        <f t="shared" si="10"/>
        <v>0</v>
      </c>
      <c r="AY7">
        <f t="shared" si="11"/>
        <v>0</v>
      </c>
    </row>
    <row r="8" spans="1:51" ht="24.75">
      <c r="A8" s="16" t="s">
        <v>52</v>
      </c>
      <c r="B8" s="17" t="s">
        <v>98</v>
      </c>
      <c r="C8" s="18" t="s">
        <v>99</v>
      </c>
      <c r="D8" s="14" t="s">
        <v>53</v>
      </c>
      <c r="E8" s="12" t="s">
        <v>54</v>
      </c>
      <c r="F8" s="12" t="s">
        <v>152</v>
      </c>
      <c r="G8" s="12" t="s">
        <v>153</v>
      </c>
      <c r="H8" s="12" t="s">
        <v>154</v>
      </c>
      <c r="I8" s="12" t="s">
        <v>129</v>
      </c>
      <c r="J8" s="12" t="s">
        <v>155</v>
      </c>
      <c r="K8" s="12" t="s">
        <v>104</v>
      </c>
      <c r="L8" s="17" t="s">
        <v>131</v>
      </c>
      <c r="M8" s="12" t="s">
        <v>139</v>
      </c>
      <c r="N8" s="15"/>
      <c r="O8" s="15"/>
      <c r="P8" s="17" t="s">
        <v>148</v>
      </c>
      <c r="Q8" s="17" t="s">
        <v>156</v>
      </c>
      <c r="R8" s="15"/>
      <c r="S8" s="17" t="s">
        <v>157</v>
      </c>
      <c r="T8" s="12" t="s">
        <v>158</v>
      </c>
      <c r="U8" s="12" t="s">
        <v>56</v>
      </c>
      <c r="V8" s="12" t="s">
        <v>51</v>
      </c>
      <c r="W8" s="15"/>
      <c r="X8" s="15"/>
      <c r="Y8" s="13" t="s">
        <v>99</v>
      </c>
      <c r="Z8" s="5">
        <f t="shared" si="0"/>
        <v>4.1666666666666664E-2</v>
      </c>
      <c r="AA8" s="6" t="str">
        <f t="shared" si="1"/>
        <v>18/09/2023</v>
      </c>
      <c r="AB8" s="5" t="str">
        <f t="shared" si="2"/>
        <v>lunes</v>
      </c>
      <c r="AC8" s="8">
        <f t="shared" si="3"/>
        <v>5</v>
      </c>
      <c r="AD8" s="8" t="str">
        <f t="shared" si="4"/>
        <v>21375</v>
      </c>
      <c r="AE8" s="5" t="str">
        <f>IFERROR(IF(AND(H8="MULTI",J8="PT"),"INDUSTRY PORTUGAL",IF(AND(H8="MULTI",J8="ES"),"VALLS",IF(AND(H8="MULTI",J8="RO"),"ARAMIS",IF(AD8="ESVLC","CONTENEDOR",IF(AND((AD8*1)=413,J8="IT"),"CEVA LOGISTICS",VLOOKUP(VALUE(AD8),LISTADO_PROVEEDORES!B:D,3,0)))))),"")</f>
        <v>INDUSTRY PORTUGAL</v>
      </c>
      <c r="AF8" s="5">
        <v>1</v>
      </c>
      <c r="AG8" s="5"/>
      <c r="AH8" s="19" t="s">
        <v>4</v>
      </c>
      <c r="AI8" s="19"/>
      <c r="AJ8" s="19">
        <v>1</v>
      </c>
      <c r="AK8" s="19">
        <v>1</v>
      </c>
      <c r="AL8" s="19">
        <v>1</v>
      </c>
      <c r="AM8" s="19">
        <v>1</v>
      </c>
      <c r="AN8" s="19">
        <v>1</v>
      </c>
      <c r="AO8" s="19">
        <v>5</v>
      </c>
      <c r="AR8" s="37" t="str">
        <v>AQUINOS</v>
      </c>
      <c r="AS8">
        <f t="shared" si="5"/>
        <v>0</v>
      </c>
      <c r="AT8">
        <f t="shared" si="6"/>
        <v>0</v>
      </c>
      <c r="AU8">
        <f t="shared" si="7"/>
        <v>0</v>
      </c>
      <c r="AV8">
        <f t="shared" si="8"/>
        <v>1</v>
      </c>
      <c r="AW8">
        <f t="shared" si="9"/>
        <v>0</v>
      </c>
      <c r="AX8">
        <f t="shared" si="10"/>
        <v>0</v>
      </c>
      <c r="AY8">
        <f t="shared" si="11"/>
        <v>0</v>
      </c>
    </row>
    <row r="9" spans="1:51" ht="198">
      <c r="A9" s="50" t="s">
        <v>57</v>
      </c>
      <c r="B9" s="49" t="s">
        <v>98</v>
      </c>
      <c r="C9" s="48" t="s">
        <v>99</v>
      </c>
      <c r="D9" s="51" t="s">
        <v>58</v>
      </c>
      <c r="E9" s="46" t="s">
        <v>59</v>
      </c>
      <c r="F9" s="46" t="s">
        <v>136</v>
      </c>
      <c r="G9" s="52"/>
      <c r="H9" s="46" t="s">
        <v>137</v>
      </c>
      <c r="I9" s="46" t="s">
        <v>129</v>
      </c>
      <c r="J9" s="46" t="s">
        <v>138</v>
      </c>
      <c r="K9" s="46" t="s">
        <v>104</v>
      </c>
      <c r="L9" s="49" t="s">
        <v>131</v>
      </c>
      <c r="M9" s="46" t="s">
        <v>139</v>
      </c>
      <c r="N9" s="46" t="s">
        <v>159</v>
      </c>
      <c r="O9" s="46" t="s">
        <v>102</v>
      </c>
      <c r="P9" s="49" t="s">
        <v>160</v>
      </c>
      <c r="Q9" s="49" t="s">
        <v>161</v>
      </c>
      <c r="R9" s="52"/>
      <c r="S9" s="49" t="s">
        <v>162</v>
      </c>
      <c r="T9" s="46" t="s">
        <v>163</v>
      </c>
      <c r="U9" s="46" t="s">
        <v>60</v>
      </c>
      <c r="V9" s="46" t="s">
        <v>61</v>
      </c>
      <c r="W9" s="52"/>
      <c r="X9" s="52"/>
      <c r="Y9" s="47" t="s">
        <v>99</v>
      </c>
      <c r="Z9" s="5">
        <f t="shared" si="0"/>
        <v>0.10416666666666667</v>
      </c>
      <c r="AA9" s="6" t="str">
        <f t="shared" si="1"/>
        <v>18/09/2023</v>
      </c>
      <c r="AB9" s="5" t="str">
        <f t="shared" si="2"/>
        <v>lunes</v>
      </c>
      <c r="AC9" s="8">
        <f t="shared" si="3"/>
        <v>5</v>
      </c>
      <c r="AD9" s="8" t="str">
        <f t="shared" si="4"/>
        <v>18871</v>
      </c>
      <c r="AE9" s="5" t="str">
        <f>IFERROR(IF(AND(H9="MULTI",J9="PT"),"INDUSTRY PORTUGAL",IF(AND(H9="MULTI",J9="ES"),"VALLS",IF(AND(H9="MULTI",J9="RO"),"ARAMIS",IF(AD9="ESVLC","CONTENEDOR",IF(AND((AD9*1)=413,J9="IT"),"CEVA LOGISTICS",VLOOKUP(VALUE(AD9),LISTADO_PROVEEDORES!B:D,3,0)))))),"")</f>
        <v>COM 40</v>
      </c>
      <c r="AF9" s="5">
        <v>1</v>
      </c>
      <c r="AG9" s="5"/>
      <c r="AH9" s="19" t="s">
        <v>164</v>
      </c>
      <c r="AI9" s="19"/>
      <c r="AJ9" s="19"/>
      <c r="AK9" s="19"/>
      <c r="AL9" s="19"/>
      <c r="AM9" s="19">
        <v>1</v>
      </c>
      <c r="AN9" s="19"/>
      <c r="AO9" s="19">
        <v>1</v>
      </c>
      <c r="AR9" s="37" t="str">
        <v>FRIUL INTAGLI</v>
      </c>
      <c r="AS9">
        <f t="shared" si="5"/>
        <v>1</v>
      </c>
      <c r="AT9">
        <f t="shared" si="6"/>
        <v>2</v>
      </c>
      <c r="AU9">
        <f t="shared" si="7"/>
        <v>0</v>
      </c>
      <c r="AV9">
        <f t="shared" si="8"/>
        <v>1</v>
      </c>
      <c r="AW9">
        <f t="shared" si="9"/>
        <v>0</v>
      </c>
      <c r="AX9">
        <f t="shared" si="10"/>
        <v>0</v>
      </c>
      <c r="AY9">
        <f t="shared" si="11"/>
        <v>0</v>
      </c>
    </row>
    <row r="10" spans="1:51" ht="24.75">
      <c r="A10" s="16" t="s">
        <v>62</v>
      </c>
      <c r="B10" s="17" t="s">
        <v>98</v>
      </c>
      <c r="C10" s="18" t="s">
        <v>99</v>
      </c>
      <c r="D10" s="14" t="s">
        <v>63</v>
      </c>
      <c r="E10" s="12" t="s">
        <v>64</v>
      </c>
      <c r="F10" s="12" t="s">
        <v>100</v>
      </c>
      <c r="G10" s="12" t="s">
        <v>165</v>
      </c>
      <c r="H10" s="12" t="s">
        <v>166</v>
      </c>
      <c r="I10" s="12" t="s">
        <v>129</v>
      </c>
      <c r="J10" s="12" t="s">
        <v>167</v>
      </c>
      <c r="K10" s="12" t="s">
        <v>104</v>
      </c>
      <c r="L10" s="17" t="s">
        <v>131</v>
      </c>
      <c r="M10" s="12" t="s">
        <v>168</v>
      </c>
      <c r="N10" s="15"/>
      <c r="O10" s="15"/>
      <c r="P10" s="17" t="s">
        <v>169</v>
      </c>
      <c r="Q10" s="17" t="s">
        <v>170</v>
      </c>
      <c r="R10" s="15"/>
      <c r="S10" s="17" t="s">
        <v>170</v>
      </c>
      <c r="T10" s="12" t="s">
        <v>171</v>
      </c>
      <c r="U10" s="12" t="s">
        <v>45</v>
      </c>
      <c r="V10" s="12" t="s">
        <v>61</v>
      </c>
      <c r="W10" s="12" t="s">
        <v>172</v>
      </c>
      <c r="X10" s="15"/>
      <c r="Y10" s="13" t="s">
        <v>99</v>
      </c>
      <c r="Z10" s="5">
        <f t="shared" si="0"/>
        <v>0.10416666666666667</v>
      </c>
      <c r="AA10" s="6" t="str">
        <f t="shared" si="1"/>
        <v>18/09/2023</v>
      </c>
      <c r="AB10" s="5" t="str">
        <f t="shared" si="2"/>
        <v>lunes</v>
      </c>
      <c r="AC10" s="8">
        <f t="shared" si="3"/>
        <v>5</v>
      </c>
      <c r="AD10" s="8" t="str">
        <f t="shared" si="4"/>
        <v>18351</v>
      </c>
      <c r="AE10" s="5" t="str">
        <f>IFERROR(IF(AND(H10="MULTI",J10="PT"),"INDUSTRY PORTUGAL",IF(AND(H10="MULTI",J10="ES"),"VALLS",IF(AND(H10="MULTI",J10="RO"),"ARAMIS",IF(AD10="ESVLC","CONTENEDOR",IF(AND((AD10*1)=413,J10="IT"),"CEVA LOGISTICS",VLOOKUP(VALUE(AD10),LISTADO_PROVEEDORES!B:D,3,0)))))),"")</f>
        <v>FRIUL INTAGLI</v>
      </c>
      <c r="AF10" s="5">
        <v>1</v>
      </c>
      <c r="AG10" s="5"/>
      <c r="AH10" s="19" t="s">
        <v>65</v>
      </c>
      <c r="AI10" s="19"/>
      <c r="AJ10" s="19">
        <v>1</v>
      </c>
      <c r="AK10" s="19">
        <v>2</v>
      </c>
      <c r="AL10" s="19"/>
      <c r="AM10" s="19">
        <v>1</v>
      </c>
      <c r="AN10" s="19"/>
      <c r="AO10" s="19">
        <v>4</v>
      </c>
      <c r="AR10" s="37" t="str">
        <v>INDUSTRY PORTUGAL</v>
      </c>
      <c r="AS10">
        <f t="shared" si="5"/>
        <v>1</v>
      </c>
      <c r="AT10">
        <f t="shared" si="6"/>
        <v>1</v>
      </c>
      <c r="AU10">
        <f t="shared" si="7"/>
        <v>0</v>
      </c>
      <c r="AV10">
        <f t="shared" si="8"/>
        <v>1</v>
      </c>
      <c r="AW10">
        <f t="shared" si="9"/>
        <v>0</v>
      </c>
      <c r="AX10">
        <f t="shared" si="10"/>
        <v>0</v>
      </c>
      <c r="AY10">
        <f t="shared" si="11"/>
        <v>0</v>
      </c>
    </row>
    <row r="11" spans="1:51" ht="24.75">
      <c r="A11" s="50" t="s">
        <v>66</v>
      </c>
      <c r="B11" s="49" t="s">
        <v>98</v>
      </c>
      <c r="C11" s="48" t="s">
        <v>99</v>
      </c>
      <c r="D11" s="51" t="s">
        <v>67</v>
      </c>
      <c r="E11" s="52"/>
      <c r="F11" s="46" t="s">
        <v>173</v>
      </c>
      <c r="G11" s="52"/>
      <c r="H11" s="46" t="s">
        <v>174</v>
      </c>
      <c r="I11" s="46" t="s">
        <v>129</v>
      </c>
      <c r="J11" s="46" t="s">
        <v>175</v>
      </c>
      <c r="K11" s="46" t="s">
        <v>104</v>
      </c>
      <c r="L11" s="49" t="s">
        <v>105</v>
      </c>
      <c r="M11" s="46" t="s">
        <v>176</v>
      </c>
      <c r="N11" s="52"/>
      <c r="O11" s="52"/>
      <c r="P11" s="49" t="s">
        <v>177</v>
      </c>
      <c r="Q11" s="49" t="s">
        <v>177</v>
      </c>
      <c r="R11" s="52"/>
      <c r="S11" s="54"/>
      <c r="T11" s="52"/>
      <c r="U11" s="46" t="s">
        <v>69</v>
      </c>
      <c r="V11" s="46" t="s">
        <v>70</v>
      </c>
      <c r="W11" s="52"/>
      <c r="X11" s="52"/>
      <c r="Y11" s="47" t="s">
        <v>99</v>
      </c>
      <c r="Z11" s="5">
        <f t="shared" si="0"/>
        <v>0.5</v>
      </c>
      <c r="AA11" s="6" t="str">
        <f t="shared" si="1"/>
        <v>18/09/2023</v>
      </c>
      <c r="AB11" s="5" t="str">
        <f t="shared" si="2"/>
        <v>lunes</v>
      </c>
      <c r="AC11" s="8">
        <f t="shared" si="3"/>
        <v>5</v>
      </c>
      <c r="AD11" s="8" t="str">
        <f t="shared" si="4"/>
        <v>21702</v>
      </c>
      <c r="AE11" s="5" t="str">
        <f>IFERROR(IF(AND(H11="MULTI",J11="PT"),"INDUSTRY PORTUGAL",IF(AND(H11="MULTI",J11="ES"),"VALLS",IF(AND(H11="MULTI",J11="RO"),"ARAMIS",IF(AD11="ESVLC","CONTENEDOR",IF(AND((AD11*1)=413,J11="IT"),"CEVA LOGISTICS",VLOOKUP(VALUE(AD11),LISTADO_PROVEEDORES!B:D,3,0)))))),"")</f>
        <v>AGRI (PLANTAS)</v>
      </c>
      <c r="AF11" s="5">
        <v>1</v>
      </c>
      <c r="AG11" s="5"/>
      <c r="AH11" s="19" t="s">
        <v>55</v>
      </c>
      <c r="AI11" s="19"/>
      <c r="AJ11" s="19">
        <v>1</v>
      </c>
      <c r="AK11" s="19">
        <v>1</v>
      </c>
      <c r="AL11" s="19"/>
      <c r="AM11" s="19">
        <v>1</v>
      </c>
      <c r="AN11" s="19"/>
      <c r="AO11" s="19">
        <v>3</v>
      </c>
      <c r="AR11" s="37" t="str">
        <v>ARAMIS</v>
      </c>
      <c r="AS11">
        <f t="shared" si="5"/>
        <v>1</v>
      </c>
      <c r="AT11">
        <f t="shared" si="6"/>
        <v>1</v>
      </c>
      <c r="AU11">
        <f t="shared" si="7"/>
        <v>1</v>
      </c>
      <c r="AV11">
        <f t="shared" si="8"/>
        <v>0</v>
      </c>
      <c r="AW11">
        <f t="shared" si="9"/>
        <v>0</v>
      </c>
      <c r="AX11">
        <f t="shared" si="10"/>
        <v>0</v>
      </c>
      <c r="AY11">
        <f t="shared" si="11"/>
        <v>0</v>
      </c>
    </row>
    <row r="12" spans="1:51" ht="33">
      <c r="A12" s="16" t="s">
        <v>178</v>
      </c>
      <c r="B12" s="17" t="s">
        <v>98</v>
      </c>
      <c r="C12" s="18" t="s">
        <v>99</v>
      </c>
      <c r="D12" s="14" t="s">
        <v>179</v>
      </c>
      <c r="E12" s="15"/>
      <c r="F12" s="12" t="s">
        <v>100</v>
      </c>
      <c r="G12" s="15"/>
      <c r="H12" s="12" t="s">
        <v>101</v>
      </c>
      <c r="I12" s="12" t="s">
        <v>102</v>
      </c>
      <c r="J12" s="12" t="s">
        <v>103</v>
      </c>
      <c r="K12" s="12" t="s">
        <v>104</v>
      </c>
      <c r="L12" s="17" t="s">
        <v>105</v>
      </c>
      <c r="M12" s="12" t="s">
        <v>106</v>
      </c>
      <c r="N12" s="12" t="s">
        <v>180</v>
      </c>
      <c r="O12" s="15"/>
      <c r="P12" s="17" t="s">
        <v>181</v>
      </c>
      <c r="Q12" s="17" t="s">
        <v>182</v>
      </c>
      <c r="R12" s="15"/>
      <c r="S12" s="53"/>
      <c r="T12" s="15"/>
      <c r="U12" s="12" t="s">
        <v>181</v>
      </c>
      <c r="V12" s="12" t="s">
        <v>183</v>
      </c>
      <c r="W12" s="15"/>
      <c r="X12" s="15"/>
      <c r="Y12" s="13" t="s">
        <v>99</v>
      </c>
      <c r="Z12" s="5">
        <f t="shared" si="0"/>
        <v>0.9375</v>
      </c>
      <c r="AA12" s="6">
        <f t="shared" si="1"/>
        <v>45188</v>
      </c>
      <c r="AB12" s="5" t="str">
        <f t="shared" si="2"/>
        <v>martes</v>
      </c>
      <c r="AC12" s="8">
        <f t="shared" si="3"/>
        <v>3</v>
      </c>
      <c r="AD12" s="8" t="str">
        <f t="shared" si="4"/>
        <v>417</v>
      </c>
      <c r="AE12" s="5" t="str">
        <f>IFERROR(IF(AND(H12="MULTI",J12="PT"),"INDUSTRY PORTUGAL",IF(AND(H12="MULTI",J12="ES"),"VALLS",IF(AND(H12="MULTI",J12="RO"),"ARAMIS",IF(AD12="ESVLC","CONTENEDOR",IF(AND((AD12*1)=413,J12="IT"),"CEVA LOGISTICS",VLOOKUP(VALUE(AD12),LISTADO_PROVEEDORES!B:D,3,0)))))),"")</f>
        <v>VALLS</v>
      </c>
      <c r="AF12" s="5">
        <v>1</v>
      </c>
      <c r="AG12" s="5"/>
      <c r="AH12" s="19" t="s">
        <v>49</v>
      </c>
      <c r="AI12" s="19"/>
      <c r="AJ12" s="19">
        <v>1</v>
      </c>
      <c r="AK12" s="19">
        <v>1</v>
      </c>
      <c r="AL12" s="19">
        <v>1</v>
      </c>
      <c r="AM12" s="19"/>
      <c r="AN12" s="19"/>
      <c r="AO12" s="19">
        <v>3</v>
      </c>
      <c r="AR12" s="37" t="str">
        <v>COM 40</v>
      </c>
      <c r="AS12">
        <f t="shared" si="5"/>
        <v>2</v>
      </c>
      <c r="AT12">
        <f t="shared" si="6"/>
        <v>1</v>
      </c>
      <c r="AU12">
        <f t="shared" si="7"/>
        <v>1</v>
      </c>
      <c r="AV12">
        <f t="shared" si="8"/>
        <v>0</v>
      </c>
      <c r="AW12">
        <f t="shared" si="9"/>
        <v>0</v>
      </c>
      <c r="AX12">
        <f t="shared" si="10"/>
        <v>0</v>
      </c>
      <c r="AY12">
        <f t="shared" si="11"/>
        <v>0</v>
      </c>
    </row>
    <row r="13" spans="1:51" ht="41.25">
      <c r="A13" s="50" t="s">
        <v>184</v>
      </c>
      <c r="B13" s="49" t="s">
        <v>98</v>
      </c>
      <c r="C13" s="48" t="s">
        <v>99</v>
      </c>
      <c r="D13" s="51" t="s">
        <v>185</v>
      </c>
      <c r="E13" s="52"/>
      <c r="F13" s="46" t="s">
        <v>100</v>
      </c>
      <c r="G13" s="52"/>
      <c r="H13" s="46" t="s">
        <v>115</v>
      </c>
      <c r="I13" s="46" t="s">
        <v>102</v>
      </c>
      <c r="J13" s="46" t="s">
        <v>103</v>
      </c>
      <c r="K13" s="46" t="s">
        <v>104</v>
      </c>
      <c r="L13" s="49" t="s">
        <v>105</v>
      </c>
      <c r="M13" s="46" t="s">
        <v>106</v>
      </c>
      <c r="N13" s="46" t="s">
        <v>186</v>
      </c>
      <c r="O13" s="52"/>
      <c r="P13" s="49" t="s">
        <v>181</v>
      </c>
      <c r="Q13" s="49" t="s">
        <v>182</v>
      </c>
      <c r="R13" s="52"/>
      <c r="S13" s="54"/>
      <c r="T13" s="52"/>
      <c r="U13" s="46" t="s">
        <v>181</v>
      </c>
      <c r="V13" s="46" t="s">
        <v>183</v>
      </c>
      <c r="W13" s="52"/>
      <c r="X13" s="52"/>
      <c r="Y13" s="47" t="s">
        <v>99</v>
      </c>
      <c r="Z13" s="5">
        <f t="shared" si="0"/>
        <v>0.9375</v>
      </c>
      <c r="AA13" s="6">
        <f t="shared" si="1"/>
        <v>45188</v>
      </c>
      <c r="AB13" s="5" t="str">
        <f t="shared" si="2"/>
        <v>martes</v>
      </c>
      <c r="AC13" s="8">
        <f t="shared" si="3"/>
        <v>3</v>
      </c>
      <c r="AD13" s="8" t="str">
        <f t="shared" si="4"/>
        <v>487</v>
      </c>
      <c r="AE13" s="5" t="str">
        <f>IFERROR(IF(AND(H13="MULTI",J13="PT"),"INDUSTRY PORTUGAL",IF(AND(H13="MULTI",J13="ES"),"VALLS",IF(AND(H13="MULTI",J13="RO"),"ARAMIS",IF(AD13="ESVLC","CONTENEDOR",IF(AND((AD13*1)=413,J13="IT"),"CEVA LOGISTICS",VLOOKUP(VALUE(AD13),LISTADO_PROVEEDORES!B:D,3,0)))))),"")</f>
        <v>VALLS</v>
      </c>
      <c r="AF13" s="5">
        <v>1</v>
      </c>
      <c r="AG13" s="5"/>
      <c r="AH13" s="19" t="s">
        <v>43</v>
      </c>
      <c r="AI13" s="19"/>
      <c r="AJ13" s="19">
        <v>2</v>
      </c>
      <c r="AK13" s="19">
        <v>1</v>
      </c>
      <c r="AL13" s="19">
        <v>1</v>
      </c>
      <c r="AM13" s="19"/>
      <c r="AN13" s="19"/>
      <c r="AO13" s="19">
        <v>4</v>
      </c>
      <c r="AR13" s="37"/>
      <c r="AS13" t="str">
        <f t="shared" si="5"/>
        <v/>
      </c>
      <c r="AT13" t="str">
        <f t="shared" si="6"/>
        <v/>
      </c>
      <c r="AU13" t="str">
        <f t="shared" si="7"/>
        <v/>
      </c>
      <c r="AV13" t="str">
        <f t="shared" si="8"/>
        <v/>
      </c>
      <c r="AW13" t="str">
        <f t="shared" si="9"/>
        <v/>
      </c>
      <c r="AX13" t="str">
        <f t="shared" si="10"/>
        <v/>
      </c>
      <c r="AY13" t="str">
        <f t="shared" si="11"/>
        <v/>
      </c>
    </row>
    <row r="14" spans="1:51" ht="24.75">
      <c r="A14" s="16" t="s">
        <v>187</v>
      </c>
      <c r="B14" s="17" t="s">
        <v>98</v>
      </c>
      <c r="C14" s="18" t="s">
        <v>99</v>
      </c>
      <c r="D14" s="14" t="s">
        <v>188</v>
      </c>
      <c r="E14" s="12" t="s">
        <v>189</v>
      </c>
      <c r="F14" s="12" t="s">
        <v>127</v>
      </c>
      <c r="G14" s="15"/>
      <c r="H14" s="12" t="s">
        <v>128</v>
      </c>
      <c r="I14" s="12" t="s">
        <v>129</v>
      </c>
      <c r="J14" s="12" t="s">
        <v>130</v>
      </c>
      <c r="K14" s="12" t="s">
        <v>104</v>
      </c>
      <c r="L14" s="17" t="s">
        <v>131</v>
      </c>
      <c r="M14" s="12" t="s">
        <v>190</v>
      </c>
      <c r="N14" s="15"/>
      <c r="O14" s="12" t="s">
        <v>102</v>
      </c>
      <c r="P14" s="17" t="s">
        <v>191</v>
      </c>
      <c r="Q14" s="17" t="s">
        <v>191</v>
      </c>
      <c r="R14" s="15"/>
      <c r="S14" s="53"/>
      <c r="T14" s="12" t="s">
        <v>192</v>
      </c>
      <c r="U14" s="12" t="s">
        <v>193</v>
      </c>
      <c r="V14" s="12" t="s">
        <v>193</v>
      </c>
      <c r="W14" s="12" t="s">
        <v>194</v>
      </c>
      <c r="X14" s="15"/>
      <c r="Y14" s="13" t="s">
        <v>99</v>
      </c>
      <c r="Z14" s="5">
        <f t="shared" si="0"/>
        <v>0.95833333333333337</v>
      </c>
      <c r="AA14" s="6">
        <f t="shared" si="1"/>
        <v>45188</v>
      </c>
      <c r="AB14" s="5" t="str">
        <f t="shared" si="2"/>
        <v>martes</v>
      </c>
      <c r="AC14" s="8">
        <f t="shared" si="3"/>
        <v>3</v>
      </c>
      <c r="AD14" s="8" t="str">
        <f t="shared" si="4"/>
        <v>064</v>
      </c>
      <c r="AE14" s="5" t="str">
        <f>IFERROR(IF(AND(H14="MULTI",J14="PT"),"INDUSTRY PORTUGAL",IF(AND(H14="MULTI",J14="ES"),"VALLS",IF(AND(H14="MULTI",J14="RO"),"ARAMIS",IF(AD14="ESVLC","CONTENEDOR",IF(AND((AD14*1)=413,J14="IT"),"CEVA LOGISTICS",VLOOKUP(VALUE(AD14),LISTADO_PROVEEDORES!B:D,3,0)))))),"")</f>
        <v>ELF</v>
      </c>
      <c r="AF14" s="5">
        <v>1</v>
      </c>
      <c r="AG14" s="5"/>
      <c r="AH14" s="19" t="s">
        <v>124</v>
      </c>
      <c r="AI14" s="19"/>
      <c r="AJ14" s="19">
        <v>10</v>
      </c>
      <c r="AK14" s="19">
        <v>9</v>
      </c>
      <c r="AL14" s="19">
        <v>3</v>
      </c>
      <c r="AM14" s="19">
        <v>4</v>
      </c>
      <c r="AN14" s="19">
        <v>1</v>
      </c>
      <c r="AO14" s="19">
        <v>27</v>
      </c>
      <c r="AR14" s="37"/>
      <c r="AS14" t="str">
        <f t="shared" si="5"/>
        <v/>
      </c>
      <c r="AT14" t="str">
        <f t="shared" si="6"/>
        <v/>
      </c>
      <c r="AU14" t="str">
        <f t="shared" si="7"/>
        <v/>
      </c>
      <c r="AV14" t="str">
        <f t="shared" si="8"/>
        <v/>
      </c>
      <c r="AW14" t="str">
        <f t="shared" si="9"/>
        <v/>
      </c>
      <c r="AX14" t="str">
        <f t="shared" si="10"/>
        <v/>
      </c>
      <c r="AY14" t="str">
        <f t="shared" si="11"/>
        <v/>
      </c>
    </row>
    <row r="15" spans="1:51" ht="41.25">
      <c r="A15" s="50" t="s">
        <v>195</v>
      </c>
      <c r="B15" s="49" t="s">
        <v>98</v>
      </c>
      <c r="C15" s="48" t="s">
        <v>99</v>
      </c>
      <c r="D15" s="51" t="s">
        <v>196</v>
      </c>
      <c r="E15" s="52"/>
      <c r="F15" s="46" t="s">
        <v>100</v>
      </c>
      <c r="G15" s="52"/>
      <c r="H15" s="46" t="s">
        <v>115</v>
      </c>
      <c r="I15" s="46" t="s">
        <v>102</v>
      </c>
      <c r="J15" s="46" t="s">
        <v>103</v>
      </c>
      <c r="K15" s="46" t="s">
        <v>104</v>
      </c>
      <c r="L15" s="49" t="s">
        <v>105</v>
      </c>
      <c r="M15" s="46" t="s">
        <v>106</v>
      </c>
      <c r="N15" s="46" t="s">
        <v>197</v>
      </c>
      <c r="O15" s="52"/>
      <c r="P15" s="49" t="s">
        <v>181</v>
      </c>
      <c r="Q15" s="49" t="s">
        <v>198</v>
      </c>
      <c r="R15" s="52"/>
      <c r="S15" s="54"/>
      <c r="T15" s="52"/>
      <c r="U15" s="46" t="s">
        <v>181</v>
      </c>
      <c r="V15" s="46" t="s">
        <v>199</v>
      </c>
      <c r="W15" s="52"/>
      <c r="X15" s="52"/>
      <c r="Y15" s="47" t="s">
        <v>99</v>
      </c>
      <c r="Z15" s="5">
        <f t="shared" si="0"/>
        <v>6.9444444444444447E-4</v>
      </c>
      <c r="AA15" s="6" t="str">
        <f t="shared" si="1"/>
        <v>19/09/2023</v>
      </c>
      <c r="AB15" s="5" t="str">
        <f t="shared" si="2"/>
        <v>martes</v>
      </c>
      <c r="AC15" s="8">
        <f t="shared" si="3"/>
        <v>3</v>
      </c>
      <c r="AD15" s="8" t="str">
        <f t="shared" si="4"/>
        <v>487</v>
      </c>
      <c r="AE15" s="5" t="str">
        <f>IFERROR(IF(AND(H15="MULTI",J15="PT"),"INDUSTRY PORTUGAL",IF(AND(H15="MULTI",J15="ES"),"VALLS",IF(AND(H15="MULTI",J15="RO"),"ARAMIS",IF(AD15="ESVLC","CONTENEDOR",IF(AND((AD15*1)=413,J15="IT"),"CEVA LOGISTICS",VLOOKUP(VALUE(AD15),LISTADO_PROVEEDORES!B:D,3,0)))))),"")</f>
        <v>VALLS</v>
      </c>
      <c r="AF15" s="5">
        <v>1</v>
      </c>
      <c r="AG15" s="5"/>
      <c r="AR15" s="37"/>
      <c r="AS15" t="str">
        <f t="shared" si="5"/>
        <v/>
      </c>
      <c r="AT15" t="str">
        <f t="shared" si="6"/>
        <v/>
      </c>
      <c r="AU15" t="str">
        <f t="shared" si="7"/>
        <v/>
      </c>
      <c r="AV15" t="str">
        <f t="shared" si="8"/>
        <v/>
      </c>
      <c r="AW15" t="str">
        <f t="shared" si="9"/>
        <v/>
      </c>
      <c r="AX15" t="str">
        <f t="shared" si="10"/>
        <v/>
      </c>
      <c r="AY15" t="str">
        <f t="shared" si="11"/>
        <v/>
      </c>
    </row>
    <row r="16" spans="1:51" ht="24.75">
      <c r="A16" s="16" t="s">
        <v>200</v>
      </c>
      <c r="B16" s="17" t="s">
        <v>98</v>
      </c>
      <c r="C16" s="18" t="s">
        <v>99</v>
      </c>
      <c r="D16" s="14" t="s">
        <v>201</v>
      </c>
      <c r="E16" s="12" t="s">
        <v>202</v>
      </c>
      <c r="F16" s="12" t="s">
        <v>100</v>
      </c>
      <c r="G16" s="12" t="s">
        <v>165</v>
      </c>
      <c r="H16" s="12" t="s">
        <v>166</v>
      </c>
      <c r="I16" s="12" t="s">
        <v>129</v>
      </c>
      <c r="J16" s="12" t="s">
        <v>167</v>
      </c>
      <c r="K16" s="12" t="s">
        <v>104</v>
      </c>
      <c r="L16" s="17" t="s">
        <v>131</v>
      </c>
      <c r="M16" s="12" t="s">
        <v>168</v>
      </c>
      <c r="N16" s="15"/>
      <c r="O16" s="15"/>
      <c r="P16" s="17" t="s">
        <v>203</v>
      </c>
      <c r="Q16" s="17" t="s">
        <v>204</v>
      </c>
      <c r="R16" s="15"/>
      <c r="S16" s="17" t="s">
        <v>204</v>
      </c>
      <c r="T16" s="12" t="s">
        <v>205</v>
      </c>
      <c r="U16" s="12" t="s">
        <v>199</v>
      </c>
      <c r="V16" s="12" t="s">
        <v>206</v>
      </c>
      <c r="W16" s="12" t="s">
        <v>207</v>
      </c>
      <c r="X16" s="15"/>
      <c r="Y16" s="13" t="s">
        <v>99</v>
      </c>
      <c r="Z16" s="5">
        <f t="shared" si="0"/>
        <v>4.1666666666666664E-2</v>
      </c>
      <c r="AA16" s="6" t="str">
        <f t="shared" si="1"/>
        <v>19/09/2023</v>
      </c>
      <c r="AB16" s="5" t="str">
        <f t="shared" si="2"/>
        <v>martes</v>
      </c>
      <c r="AC16" s="8">
        <f t="shared" si="3"/>
        <v>5</v>
      </c>
      <c r="AD16" s="8" t="str">
        <f t="shared" si="4"/>
        <v>18351</v>
      </c>
      <c r="AE16" s="5" t="str">
        <f>IFERROR(IF(AND(H16="MULTI",J16="PT"),"INDUSTRY PORTUGAL",IF(AND(H16="MULTI",J16="ES"),"VALLS",IF(AND(H16="MULTI",J16="RO"),"ARAMIS",IF(AD16="ESVLC","CONTENEDOR",IF(AND((AD16*1)=413,J16="IT"),"CEVA LOGISTICS",VLOOKUP(VALUE(AD16),LISTADO_PROVEEDORES!B:D,3,0)))))),"")</f>
        <v>FRIUL INTAGLI</v>
      </c>
      <c r="AF16" s="5">
        <v>1</v>
      </c>
      <c r="AG16" s="5"/>
      <c r="AR16" s="37"/>
      <c r="AS16" t="str">
        <f t="shared" si="5"/>
        <v/>
      </c>
      <c r="AT16" t="str">
        <f t="shared" si="6"/>
        <v/>
      </c>
      <c r="AU16" t="str">
        <f t="shared" si="7"/>
        <v/>
      </c>
      <c r="AV16" t="str">
        <f t="shared" si="8"/>
        <v/>
      </c>
      <c r="AW16" t="str">
        <f t="shared" si="9"/>
        <v/>
      </c>
      <c r="AX16" t="str">
        <f t="shared" si="10"/>
        <v/>
      </c>
      <c r="AY16" t="str">
        <f t="shared" si="11"/>
        <v/>
      </c>
    </row>
    <row r="17" spans="1:51" ht="15" customHeight="1">
      <c r="A17" s="50" t="s">
        <v>208</v>
      </c>
      <c r="B17" s="49" t="s">
        <v>98</v>
      </c>
      <c r="C17" s="48" t="s">
        <v>99</v>
      </c>
      <c r="D17" s="51" t="s">
        <v>209</v>
      </c>
      <c r="E17" s="46" t="s">
        <v>210</v>
      </c>
      <c r="F17" s="46" t="s">
        <v>136</v>
      </c>
      <c r="G17" s="52"/>
      <c r="H17" s="46" t="s">
        <v>137</v>
      </c>
      <c r="I17" s="46" t="s">
        <v>129</v>
      </c>
      <c r="J17" s="46" t="s">
        <v>138</v>
      </c>
      <c r="K17" s="46" t="s">
        <v>104</v>
      </c>
      <c r="L17" s="49" t="s">
        <v>131</v>
      </c>
      <c r="M17" s="46" t="s">
        <v>139</v>
      </c>
      <c r="N17" s="46" t="s">
        <v>211</v>
      </c>
      <c r="O17" s="46" t="s">
        <v>102</v>
      </c>
      <c r="P17" s="49" t="s">
        <v>212</v>
      </c>
      <c r="Q17" s="49" t="s">
        <v>213</v>
      </c>
      <c r="R17" s="52"/>
      <c r="S17" s="49" t="s">
        <v>214</v>
      </c>
      <c r="T17" s="46" t="s">
        <v>215</v>
      </c>
      <c r="U17" s="46" t="s">
        <v>216</v>
      </c>
      <c r="V17" s="46" t="s">
        <v>206</v>
      </c>
      <c r="W17" s="52"/>
      <c r="X17" s="52"/>
      <c r="Y17" s="47" t="s">
        <v>99</v>
      </c>
      <c r="Z17" s="5">
        <f t="shared" ref="Z17:Z66" si="12">TIMEVALUE(RIGHT(V17,5))</f>
        <v>4.1666666666666664E-2</v>
      </c>
      <c r="AA17" s="6" t="str">
        <f t="shared" ref="AA17:AA66" si="13">IF(AND(Z17&lt;0.99,Z17&gt;0.6),LEFT(V17,10)+1,IF(Z17&lt;0.54,LEFT(V17,10),""))</f>
        <v>19/09/2023</v>
      </c>
      <c r="AB17" s="5" t="str">
        <f t="shared" si="2"/>
        <v>martes</v>
      </c>
      <c r="AC17" s="8">
        <f t="shared" ref="AC17:AC66" si="14">IFERROR(SEARCH("-",H17)-1,"MULTI")</f>
        <v>5</v>
      </c>
      <c r="AD17" s="8" t="str">
        <f t="shared" ref="AD17:AD66" si="15">LEFT(H17,AC17)</f>
        <v>18871</v>
      </c>
      <c r="AE17" s="5" t="str">
        <f>IFERROR(IF(AND(H17="MULTI",J17="PT"),"INDUSTRY PORTUGAL",IF(AND(H17="MULTI",J17="ES"),"VALLS",IF(AND(H17="MULTI",J17="RO"),"ARAMIS",IF(AD17="ESVLC","CONTENEDOR",IF(AND((AD17*1)=413,J17="IT"),"CEVA LOGISTICS",VLOOKUP(VALUE(AD17),LISTADO_PROVEEDORES!B:D,3,0)))))),"")</f>
        <v>COM 40</v>
      </c>
      <c r="AF17" s="5">
        <v>1</v>
      </c>
      <c r="AG17" s="5"/>
      <c r="AP17" s="19"/>
      <c r="AR17" s="37"/>
      <c r="AS17" t="str">
        <f t="shared" si="5"/>
        <v/>
      </c>
      <c r="AT17" t="str">
        <f t="shared" si="6"/>
        <v/>
      </c>
      <c r="AU17" t="str">
        <f t="shared" si="7"/>
        <v/>
      </c>
      <c r="AV17" t="str">
        <f t="shared" si="8"/>
        <v/>
      </c>
      <c r="AW17" t="str">
        <f t="shared" si="9"/>
        <v/>
      </c>
      <c r="AX17" t="str">
        <f t="shared" si="10"/>
        <v/>
      </c>
      <c r="AY17" t="str">
        <f t="shared" si="11"/>
        <v/>
      </c>
    </row>
    <row r="18" spans="1:51" ht="15" customHeight="1">
      <c r="A18" s="16" t="s">
        <v>217</v>
      </c>
      <c r="B18" s="17" t="s">
        <v>98</v>
      </c>
      <c r="C18" s="18" t="s">
        <v>99</v>
      </c>
      <c r="D18" s="14" t="s">
        <v>218</v>
      </c>
      <c r="E18" s="12" t="s">
        <v>219</v>
      </c>
      <c r="F18" s="12" t="s">
        <v>100</v>
      </c>
      <c r="G18" s="12" t="s">
        <v>165</v>
      </c>
      <c r="H18" s="12" t="s">
        <v>166</v>
      </c>
      <c r="I18" s="12" t="s">
        <v>129</v>
      </c>
      <c r="J18" s="12" t="s">
        <v>167</v>
      </c>
      <c r="K18" s="12" t="s">
        <v>104</v>
      </c>
      <c r="L18" s="17" t="s">
        <v>131</v>
      </c>
      <c r="M18" s="12" t="s">
        <v>168</v>
      </c>
      <c r="N18" s="15"/>
      <c r="O18" s="15"/>
      <c r="P18" s="17" t="s">
        <v>203</v>
      </c>
      <c r="Q18" s="17" t="s">
        <v>204</v>
      </c>
      <c r="R18" s="15"/>
      <c r="S18" s="17" t="s">
        <v>204</v>
      </c>
      <c r="T18" s="12" t="s">
        <v>205</v>
      </c>
      <c r="U18" s="12" t="s">
        <v>199</v>
      </c>
      <c r="V18" s="12" t="s">
        <v>220</v>
      </c>
      <c r="W18" s="12" t="s">
        <v>221</v>
      </c>
      <c r="X18" s="15"/>
      <c r="Y18" s="13" t="s">
        <v>99</v>
      </c>
      <c r="Z18" s="5">
        <f t="shared" si="12"/>
        <v>0.10416666666666667</v>
      </c>
      <c r="AA18" s="6" t="str">
        <f t="shared" si="13"/>
        <v>19/09/2023</v>
      </c>
      <c r="AB18" s="5" t="str">
        <f t="shared" si="2"/>
        <v>martes</v>
      </c>
      <c r="AC18" s="8">
        <f t="shared" si="14"/>
        <v>5</v>
      </c>
      <c r="AD18" s="8" t="str">
        <f t="shared" si="15"/>
        <v>18351</v>
      </c>
      <c r="AE18" s="5" t="str">
        <f>IFERROR(IF(AND(H18="MULTI",J18="PT"),"INDUSTRY PORTUGAL",IF(AND(H18="MULTI",J18="ES"),"VALLS",IF(AND(H18="MULTI",J18="RO"),"ARAMIS",IF(AD18="ESVLC","CONTENEDOR",IF(AND((AD18*1)=413,J18="IT"),"CEVA LOGISTICS",VLOOKUP(VALUE(AD18),LISTADO_PROVEEDORES!B:D,3,0)))))),"")</f>
        <v>FRIUL INTAGLI</v>
      </c>
      <c r="AF18" s="5">
        <v>1</v>
      </c>
      <c r="AG18" s="5"/>
      <c r="AP18" s="19"/>
      <c r="AR18" s="37"/>
      <c r="AS18" t="str">
        <f t="shared" si="5"/>
        <v/>
      </c>
      <c r="AT18" t="str">
        <f t="shared" si="6"/>
        <v/>
      </c>
      <c r="AU18" t="str">
        <f t="shared" si="7"/>
        <v/>
      </c>
      <c r="AV18" t="str">
        <f t="shared" si="8"/>
        <v/>
      </c>
      <c r="AW18" t="str">
        <f t="shared" si="9"/>
        <v/>
      </c>
      <c r="AX18" t="str">
        <f t="shared" si="10"/>
        <v/>
      </c>
      <c r="AY18" t="str">
        <f t="shared" si="11"/>
        <v/>
      </c>
    </row>
    <row r="19" spans="1:51" ht="24.75">
      <c r="A19" s="50" t="s">
        <v>222</v>
      </c>
      <c r="B19" s="49" t="s">
        <v>98</v>
      </c>
      <c r="C19" s="48" t="s">
        <v>99</v>
      </c>
      <c r="D19" s="51" t="s">
        <v>223</v>
      </c>
      <c r="E19" s="46" t="s">
        <v>224</v>
      </c>
      <c r="F19" s="46" t="s">
        <v>152</v>
      </c>
      <c r="G19" s="46" t="s">
        <v>225</v>
      </c>
      <c r="H19" s="46" t="s">
        <v>154</v>
      </c>
      <c r="I19" s="46" t="s">
        <v>129</v>
      </c>
      <c r="J19" s="46" t="s">
        <v>155</v>
      </c>
      <c r="K19" s="46" t="s">
        <v>104</v>
      </c>
      <c r="L19" s="49" t="s">
        <v>131</v>
      </c>
      <c r="M19" s="46" t="s">
        <v>139</v>
      </c>
      <c r="N19" s="52"/>
      <c r="O19" s="52"/>
      <c r="P19" s="49" t="s">
        <v>226</v>
      </c>
      <c r="Q19" s="49" t="s">
        <v>227</v>
      </c>
      <c r="R19" s="52"/>
      <c r="S19" s="49" t="s">
        <v>227</v>
      </c>
      <c r="T19" s="46" t="s">
        <v>228</v>
      </c>
      <c r="U19" s="46" t="s">
        <v>229</v>
      </c>
      <c r="V19" s="46" t="s">
        <v>230</v>
      </c>
      <c r="W19" s="52"/>
      <c r="X19" s="52"/>
      <c r="Y19" s="47" t="s">
        <v>99</v>
      </c>
      <c r="Z19" s="5">
        <f t="shared" si="12"/>
        <v>0.13541666666666666</v>
      </c>
      <c r="AA19" s="6" t="str">
        <f t="shared" si="13"/>
        <v>19/09/2023</v>
      </c>
      <c r="AB19" s="5" t="str">
        <f t="shared" si="2"/>
        <v>martes</v>
      </c>
      <c r="AC19" s="8">
        <f t="shared" si="14"/>
        <v>5</v>
      </c>
      <c r="AD19" s="8" t="str">
        <f t="shared" si="15"/>
        <v>21375</v>
      </c>
      <c r="AE19" s="5" t="str">
        <f>IFERROR(IF(AND(H19="MULTI",J19="PT"),"INDUSTRY PORTUGAL",IF(AND(H19="MULTI",J19="ES"),"VALLS",IF(AND(H19="MULTI",J19="RO"),"ARAMIS",IF(AD19="ESVLC","CONTENEDOR",IF(AND((AD19*1)=413,J19="IT"),"CEVA LOGISTICS",VLOOKUP(VALUE(AD19),LISTADO_PROVEEDORES!B:D,3,0)))))),"")</f>
        <v>INDUSTRY PORTUGAL</v>
      </c>
      <c r="AF19" s="5">
        <v>1</v>
      </c>
      <c r="AG19" s="5"/>
      <c r="AR19" s="37"/>
      <c r="AS19" t="str">
        <f t="shared" si="5"/>
        <v/>
      </c>
      <c r="AT19" t="str">
        <f t="shared" si="6"/>
        <v/>
      </c>
      <c r="AU19" t="str">
        <f t="shared" si="7"/>
        <v/>
      </c>
      <c r="AV19" t="str">
        <f t="shared" si="8"/>
        <v/>
      </c>
      <c r="AW19" t="str">
        <f t="shared" si="9"/>
        <v/>
      </c>
      <c r="AX19" t="str">
        <f t="shared" si="10"/>
        <v/>
      </c>
      <c r="AY19" t="str">
        <f t="shared" si="11"/>
        <v/>
      </c>
    </row>
    <row r="20" spans="1:51" ht="140.25">
      <c r="A20" s="16" t="s">
        <v>231</v>
      </c>
      <c r="B20" s="17" t="s">
        <v>98</v>
      </c>
      <c r="C20" s="18" t="s">
        <v>99</v>
      </c>
      <c r="D20" s="14" t="s">
        <v>232</v>
      </c>
      <c r="E20" s="12" t="s">
        <v>233</v>
      </c>
      <c r="F20" s="12" t="s">
        <v>145</v>
      </c>
      <c r="G20" s="15"/>
      <c r="H20" s="12" t="s">
        <v>234</v>
      </c>
      <c r="I20" s="12" t="s">
        <v>129</v>
      </c>
      <c r="J20" s="12" t="s">
        <v>147</v>
      </c>
      <c r="K20" s="12" t="s">
        <v>104</v>
      </c>
      <c r="L20" s="17" t="s">
        <v>131</v>
      </c>
      <c r="M20" s="12" t="s">
        <v>139</v>
      </c>
      <c r="N20" s="15"/>
      <c r="O20" s="12" t="s">
        <v>102</v>
      </c>
      <c r="P20" s="17" t="s">
        <v>235</v>
      </c>
      <c r="Q20" s="17" t="s">
        <v>236</v>
      </c>
      <c r="R20" s="15"/>
      <c r="S20" s="53"/>
      <c r="T20" s="12" t="s">
        <v>237</v>
      </c>
      <c r="U20" s="12" t="s">
        <v>238</v>
      </c>
      <c r="V20" s="12" t="s">
        <v>230</v>
      </c>
      <c r="W20" s="15"/>
      <c r="X20" s="15"/>
      <c r="Y20" s="13" t="s">
        <v>99</v>
      </c>
      <c r="Z20" s="5">
        <f t="shared" si="12"/>
        <v>0.13541666666666666</v>
      </c>
      <c r="AA20" s="6" t="str">
        <f t="shared" si="13"/>
        <v>19/09/2023</v>
      </c>
      <c r="AB20" s="5" t="str">
        <f t="shared" si="2"/>
        <v>martes</v>
      </c>
      <c r="AC20" s="8">
        <f t="shared" si="14"/>
        <v>5</v>
      </c>
      <c r="AD20" s="8" t="str">
        <f t="shared" si="15"/>
        <v>18305</v>
      </c>
      <c r="AE20" s="5" t="str">
        <f>IFERROR(IF(AND(H20="MULTI",J20="PT"),"INDUSTRY PORTUGAL",IF(AND(H20="MULTI",J20="ES"),"VALLS",IF(AND(H20="MULTI",J20="RO"),"ARAMIS",IF(AD20="ESVLC","CONTENEDOR",IF(AND((AD20*1)=413,J20="IT"),"CEVA LOGISTICS",VLOOKUP(VALUE(AD20),LISTADO_PROVEEDORES!B:D,3,0)))))),"")</f>
        <v>ARAMIS</v>
      </c>
      <c r="AF20" s="5">
        <v>1</v>
      </c>
      <c r="AG20" s="5"/>
      <c r="AR20" s="37"/>
      <c r="AS20" t="str">
        <f t="shared" si="5"/>
        <v/>
      </c>
      <c r="AT20" t="str">
        <f t="shared" si="6"/>
        <v/>
      </c>
      <c r="AU20" t="str">
        <f t="shared" si="7"/>
        <v/>
      </c>
      <c r="AV20" t="str">
        <f t="shared" si="8"/>
        <v/>
      </c>
      <c r="AW20" t="str">
        <f t="shared" si="9"/>
        <v/>
      </c>
      <c r="AX20" t="str">
        <f t="shared" si="10"/>
        <v/>
      </c>
      <c r="AY20" t="str">
        <f t="shared" si="11"/>
        <v/>
      </c>
    </row>
    <row r="21" spans="1:51" ht="15" customHeight="1">
      <c r="A21" s="50" t="s">
        <v>239</v>
      </c>
      <c r="B21" s="49" t="s">
        <v>98</v>
      </c>
      <c r="C21" s="48" t="s">
        <v>99</v>
      </c>
      <c r="D21" s="51" t="s">
        <v>240</v>
      </c>
      <c r="E21" s="46" t="s">
        <v>241</v>
      </c>
      <c r="F21" s="46" t="s">
        <v>127</v>
      </c>
      <c r="G21" s="52"/>
      <c r="H21" s="46" t="s">
        <v>128</v>
      </c>
      <c r="I21" s="46" t="s">
        <v>129</v>
      </c>
      <c r="J21" s="46" t="s">
        <v>130</v>
      </c>
      <c r="K21" s="46" t="s">
        <v>104</v>
      </c>
      <c r="L21" s="49" t="s">
        <v>131</v>
      </c>
      <c r="M21" s="46" t="s">
        <v>242</v>
      </c>
      <c r="N21" s="52"/>
      <c r="O21" s="46" t="s">
        <v>102</v>
      </c>
      <c r="P21" s="49" t="s">
        <v>243</v>
      </c>
      <c r="Q21" s="49" t="s">
        <v>243</v>
      </c>
      <c r="R21" s="52"/>
      <c r="S21" s="54"/>
      <c r="T21" s="46" t="s">
        <v>244</v>
      </c>
      <c r="U21" s="46" t="s">
        <v>245</v>
      </c>
      <c r="V21" s="46" t="s">
        <v>245</v>
      </c>
      <c r="W21" s="46" t="s">
        <v>246</v>
      </c>
      <c r="X21" s="52"/>
      <c r="Y21" s="47" t="s">
        <v>99</v>
      </c>
      <c r="Z21" s="5">
        <f t="shared" si="12"/>
        <v>0.95833333333333337</v>
      </c>
      <c r="AA21" s="6">
        <f t="shared" si="13"/>
        <v>45189</v>
      </c>
      <c r="AB21" s="5" t="str">
        <f t="shared" si="2"/>
        <v>miércoles</v>
      </c>
      <c r="AC21" s="8">
        <f t="shared" si="14"/>
        <v>3</v>
      </c>
      <c r="AD21" s="8" t="str">
        <f t="shared" si="15"/>
        <v>064</v>
      </c>
      <c r="AE21" s="5" t="str">
        <f>IFERROR(IF(AND(H21="MULTI",J21="PT"),"INDUSTRY PORTUGAL",IF(AND(H21="MULTI",J21="ES"),"VALLS",IF(AND(H21="MULTI",J21="RO"),"ARAMIS",IF(AD21="ESVLC","CONTENEDOR",IF(AND((AD21*1)=413,J21="IT"),"CEVA LOGISTICS",VLOOKUP(VALUE(AD21),LISTADO_PROVEEDORES!B:D,3,0)))))),"")</f>
        <v>ELF</v>
      </c>
      <c r="AF21" s="5">
        <v>1</v>
      </c>
      <c r="AG21" s="5"/>
      <c r="AR21" s="37"/>
      <c r="AS21" t="str">
        <f t="shared" si="5"/>
        <v/>
      </c>
      <c r="AT21" t="str">
        <f t="shared" si="6"/>
        <v/>
      </c>
      <c r="AU21" t="str">
        <f t="shared" si="7"/>
        <v/>
      </c>
      <c r="AV21" t="str">
        <f t="shared" si="8"/>
        <v/>
      </c>
      <c r="AW21" t="str">
        <f t="shared" si="9"/>
        <v/>
      </c>
      <c r="AX21" t="str">
        <f t="shared" si="10"/>
        <v/>
      </c>
      <c r="AY21" t="str">
        <f t="shared" si="11"/>
        <v/>
      </c>
    </row>
    <row r="22" spans="1:51" ht="15" customHeight="1">
      <c r="A22" s="16" t="s">
        <v>247</v>
      </c>
      <c r="B22" s="17" t="s">
        <v>98</v>
      </c>
      <c r="C22" s="18" t="s">
        <v>99</v>
      </c>
      <c r="D22" s="14" t="s">
        <v>248</v>
      </c>
      <c r="E22" s="12" t="s">
        <v>249</v>
      </c>
      <c r="F22" s="12" t="s">
        <v>145</v>
      </c>
      <c r="G22" s="15"/>
      <c r="H22" s="12" t="s">
        <v>250</v>
      </c>
      <c r="I22" s="12" t="s">
        <v>129</v>
      </c>
      <c r="J22" s="12" t="s">
        <v>147</v>
      </c>
      <c r="K22" s="12" t="s">
        <v>104</v>
      </c>
      <c r="L22" s="17" t="s">
        <v>131</v>
      </c>
      <c r="M22" s="12" t="s">
        <v>139</v>
      </c>
      <c r="N22" s="15"/>
      <c r="O22" s="12" t="s">
        <v>102</v>
      </c>
      <c r="P22" s="17" t="s">
        <v>226</v>
      </c>
      <c r="Q22" s="17" t="s">
        <v>251</v>
      </c>
      <c r="R22" s="12" t="s">
        <v>252</v>
      </c>
      <c r="S22" s="53"/>
      <c r="T22" s="12" t="s">
        <v>253</v>
      </c>
      <c r="U22" s="12" t="s">
        <v>254</v>
      </c>
      <c r="V22" s="12" t="s">
        <v>255</v>
      </c>
      <c r="W22" s="12" t="s">
        <v>256</v>
      </c>
      <c r="X22" s="15"/>
      <c r="Y22" s="13" t="s">
        <v>99</v>
      </c>
      <c r="Z22" s="5">
        <f t="shared" si="12"/>
        <v>4.1666666666666664E-2</v>
      </c>
      <c r="AA22" s="6" t="str">
        <f t="shared" si="13"/>
        <v>20/09/2023</v>
      </c>
      <c r="AB22" s="5" t="str">
        <f t="shared" si="2"/>
        <v>miércoles</v>
      </c>
      <c r="AC22" s="8">
        <f t="shared" si="14"/>
        <v>5</v>
      </c>
      <c r="AD22" s="8" t="str">
        <f t="shared" si="15"/>
        <v>18305</v>
      </c>
      <c r="AE22" s="5" t="str">
        <f>IFERROR(IF(AND(H22="MULTI",J22="PT"),"INDUSTRY PORTUGAL",IF(AND(H22="MULTI",J22="ES"),"VALLS",IF(AND(H22="MULTI",J22="RO"),"ARAMIS",IF(AD22="ESVLC","CONTENEDOR",IF(AND((AD22*1)=413,J22="IT"),"CEVA LOGISTICS",VLOOKUP(VALUE(AD22),LISTADO_PROVEEDORES!B:D,3,0)))))),"")</f>
        <v>ARAMIS</v>
      </c>
      <c r="AF22" s="5">
        <v>1</v>
      </c>
      <c r="AG22" s="5"/>
      <c r="AR22" s="37"/>
      <c r="AS22" t="str">
        <f t="shared" si="5"/>
        <v/>
      </c>
      <c r="AT22" t="str">
        <f t="shared" si="6"/>
        <v/>
      </c>
      <c r="AU22" t="str">
        <f t="shared" si="7"/>
        <v/>
      </c>
      <c r="AV22" t="str">
        <f t="shared" si="8"/>
        <v/>
      </c>
      <c r="AW22" t="str">
        <f t="shared" si="9"/>
        <v/>
      </c>
      <c r="AX22" t="str">
        <f t="shared" si="10"/>
        <v/>
      </c>
      <c r="AY22" t="str">
        <f t="shared" si="11"/>
        <v/>
      </c>
    </row>
    <row r="23" spans="1:51" ht="140.25">
      <c r="A23" s="50" t="s">
        <v>257</v>
      </c>
      <c r="B23" s="49" t="s">
        <v>98</v>
      </c>
      <c r="C23" s="48" t="s">
        <v>99</v>
      </c>
      <c r="D23" s="51" t="s">
        <v>258</v>
      </c>
      <c r="E23" s="46" t="s">
        <v>259</v>
      </c>
      <c r="F23" s="46" t="s">
        <v>136</v>
      </c>
      <c r="G23" s="52"/>
      <c r="H23" s="46" t="s">
        <v>137</v>
      </c>
      <c r="I23" s="46" t="s">
        <v>129</v>
      </c>
      <c r="J23" s="46" t="s">
        <v>138</v>
      </c>
      <c r="K23" s="46" t="s">
        <v>104</v>
      </c>
      <c r="L23" s="49" t="s">
        <v>131</v>
      </c>
      <c r="M23" s="46" t="s">
        <v>139</v>
      </c>
      <c r="N23" s="46" t="s">
        <v>260</v>
      </c>
      <c r="O23" s="46" t="s">
        <v>102</v>
      </c>
      <c r="P23" s="49" t="s">
        <v>212</v>
      </c>
      <c r="Q23" s="49" t="s">
        <v>261</v>
      </c>
      <c r="R23" s="52"/>
      <c r="S23" s="49" t="s">
        <v>262</v>
      </c>
      <c r="T23" s="46" t="s">
        <v>263</v>
      </c>
      <c r="U23" s="46" t="s">
        <v>216</v>
      </c>
      <c r="V23" s="46" t="s">
        <v>264</v>
      </c>
      <c r="W23" s="52"/>
      <c r="X23" s="52"/>
      <c r="Y23" s="47" t="s">
        <v>99</v>
      </c>
      <c r="Z23" s="5">
        <f t="shared" si="12"/>
        <v>0.10416666666666667</v>
      </c>
      <c r="AA23" s="6" t="str">
        <f t="shared" si="13"/>
        <v>20/09/2023</v>
      </c>
      <c r="AB23" s="5" t="str">
        <f t="shared" si="2"/>
        <v>miércoles</v>
      </c>
      <c r="AC23" s="8">
        <f t="shared" si="14"/>
        <v>5</v>
      </c>
      <c r="AD23" s="8" t="str">
        <f t="shared" si="15"/>
        <v>18871</v>
      </c>
      <c r="AE23" s="5" t="str">
        <f>IFERROR(IF(AND(H23="MULTI",J23="PT"),"INDUSTRY PORTUGAL",IF(AND(H23="MULTI",J23="ES"),"VALLS",IF(AND(H23="MULTI",J23="RO"),"ARAMIS",IF(AD23="ESVLC","CONTENEDOR",IF(AND((AD23*1)=413,J23="IT"),"CEVA LOGISTICS",VLOOKUP(VALUE(AD23),LISTADO_PROVEEDORES!B:D,3,0)))))),"")</f>
        <v>COM 40</v>
      </c>
      <c r="AF23" s="5">
        <v>1</v>
      </c>
      <c r="AG23" s="5"/>
      <c r="AR23" s="37"/>
      <c r="AS23" t="str">
        <f t="shared" si="5"/>
        <v/>
      </c>
      <c r="AT23" t="str">
        <f t="shared" si="6"/>
        <v/>
      </c>
      <c r="AU23" t="str">
        <f t="shared" si="7"/>
        <v/>
      </c>
      <c r="AV23" t="str">
        <f t="shared" si="8"/>
        <v/>
      </c>
      <c r="AW23" t="str">
        <f t="shared" si="9"/>
        <v/>
      </c>
      <c r="AX23" t="str">
        <f t="shared" si="10"/>
        <v/>
      </c>
      <c r="AY23" t="str">
        <f t="shared" si="11"/>
        <v/>
      </c>
    </row>
    <row r="24" spans="1:51" ht="24.75">
      <c r="A24" s="16" t="s">
        <v>265</v>
      </c>
      <c r="B24" s="17" t="s">
        <v>98</v>
      </c>
      <c r="C24" s="18" t="s">
        <v>99</v>
      </c>
      <c r="D24" s="14" t="s">
        <v>266</v>
      </c>
      <c r="E24" s="12" t="s">
        <v>267</v>
      </c>
      <c r="F24" s="12" t="s">
        <v>127</v>
      </c>
      <c r="G24" s="15"/>
      <c r="H24" s="12" t="s">
        <v>128</v>
      </c>
      <c r="I24" s="12" t="s">
        <v>129</v>
      </c>
      <c r="J24" s="12" t="s">
        <v>130</v>
      </c>
      <c r="K24" s="12" t="s">
        <v>104</v>
      </c>
      <c r="L24" s="17" t="s">
        <v>131</v>
      </c>
      <c r="M24" s="12" t="s">
        <v>190</v>
      </c>
      <c r="N24" s="15"/>
      <c r="O24" s="12" t="s">
        <v>102</v>
      </c>
      <c r="P24" s="17" t="s">
        <v>268</v>
      </c>
      <c r="Q24" s="17" t="s">
        <v>268</v>
      </c>
      <c r="R24" s="15"/>
      <c r="S24" s="53"/>
      <c r="T24" s="12" t="s">
        <v>269</v>
      </c>
      <c r="U24" s="12" t="s">
        <v>270</v>
      </c>
      <c r="V24" s="12" t="s">
        <v>270</v>
      </c>
      <c r="W24" s="12" t="s">
        <v>271</v>
      </c>
      <c r="X24" s="15"/>
      <c r="Y24" s="13" t="s">
        <v>99</v>
      </c>
      <c r="Z24" s="5">
        <f t="shared" si="12"/>
        <v>0.95833333333333337</v>
      </c>
      <c r="AA24" s="6">
        <f t="shared" si="13"/>
        <v>45190</v>
      </c>
      <c r="AB24" s="5" t="str">
        <f t="shared" si="2"/>
        <v>jueves</v>
      </c>
      <c r="AC24" s="8">
        <f t="shared" si="14"/>
        <v>3</v>
      </c>
      <c r="AD24" s="8" t="str">
        <f t="shared" si="15"/>
        <v>064</v>
      </c>
      <c r="AE24" s="5" t="str">
        <f>IFERROR(IF(AND(H24="MULTI",J24="PT"),"INDUSTRY PORTUGAL",IF(AND(H24="MULTI",J24="ES"),"VALLS",IF(AND(H24="MULTI",J24="RO"),"ARAMIS",IF(AD24="ESVLC","CONTENEDOR",IF(AND((AD24*1)=413,J24="IT"),"CEVA LOGISTICS",VLOOKUP(VALUE(AD24),LISTADO_PROVEEDORES!B:D,3,0)))))),"")</f>
        <v>ELF</v>
      </c>
      <c r="AF24" s="5">
        <v>1</v>
      </c>
      <c r="AG24" s="5"/>
      <c r="AR24" s="37"/>
      <c r="AS24" t="str">
        <f t="shared" si="5"/>
        <v/>
      </c>
      <c r="AT24" t="str">
        <f t="shared" si="6"/>
        <v/>
      </c>
      <c r="AU24" t="str">
        <f t="shared" si="7"/>
        <v/>
      </c>
      <c r="AV24" t="str">
        <f t="shared" si="8"/>
        <v/>
      </c>
      <c r="AW24" t="str">
        <f t="shared" si="9"/>
        <v/>
      </c>
      <c r="AX24" t="str">
        <f t="shared" si="10"/>
        <v/>
      </c>
      <c r="AY24" t="str">
        <f t="shared" si="11"/>
        <v/>
      </c>
    </row>
    <row r="25" spans="1:51" ht="24.75">
      <c r="A25" s="50" t="s">
        <v>272</v>
      </c>
      <c r="B25" s="49" t="s">
        <v>98</v>
      </c>
      <c r="C25" s="48" t="s">
        <v>99</v>
      </c>
      <c r="D25" s="51" t="s">
        <v>273</v>
      </c>
      <c r="E25" s="52"/>
      <c r="F25" s="46" t="s">
        <v>152</v>
      </c>
      <c r="G25" s="52"/>
      <c r="H25" s="46" t="s">
        <v>274</v>
      </c>
      <c r="I25" s="46" t="s">
        <v>129</v>
      </c>
      <c r="J25" s="46" t="s">
        <v>155</v>
      </c>
      <c r="K25" s="46" t="s">
        <v>104</v>
      </c>
      <c r="L25" s="49" t="s">
        <v>105</v>
      </c>
      <c r="M25" s="46" t="s">
        <v>275</v>
      </c>
      <c r="N25" s="52"/>
      <c r="O25" s="52"/>
      <c r="P25" s="49" t="s">
        <v>276</v>
      </c>
      <c r="Q25" s="49" t="s">
        <v>277</v>
      </c>
      <c r="R25" s="52"/>
      <c r="S25" s="54"/>
      <c r="T25" s="52"/>
      <c r="U25" s="46" t="s">
        <v>278</v>
      </c>
      <c r="V25" s="46" t="s">
        <v>279</v>
      </c>
      <c r="W25" s="52"/>
      <c r="X25" s="52"/>
      <c r="Y25" s="47" t="s">
        <v>99</v>
      </c>
      <c r="Z25" s="5">
        <f t="shared" si="12"/>
        <v>4.1666666666666664E-2</v>
      </c>
      <c r="AA25" s="6" t="str">
        <f t="shared" si="13"/>
        <v>21/09/2023</v>
      </c>
      <c r="AB25" s="5" t="str">
        <f t="shared" si="2"/>
        <v>jueves</v>
      </c>
      <c r="AC25" s="8">
        <f t="shared" si="14"/>
        <v>5</v>
      </c>
      <c r="AD25" s="8" t="str">
        <f t="shared" si="15"/>
        <v>19505</v>
      </c>
      <c r="AE25" s="5" t="str">
        <f>IFERROR(IF(AND(H25="MULTI",J25="PT"),"INDUSTRY PORTUGAL",IF(AND(H25="MULTI",J25="ES"),"VALLS",IF(AND(H25="MULTI",J25="RO"),"ARAMIS",IF(AD25="ESVLC","CONTENEDOR",IF(AND((AD25*1)=413,J25="IT"),"CEVA LOGISTICS",VLOOKUP(VALUE(AD25),LISTADO_PROVEEDORES!B:D,3,0)))))),"")</f>
        <v>AQUINOS</v>
      </c>
      <c r="AF25" s="5">
        <v>1</v>
      </c>
      <c r="AG25" s="5"/>
      <c r="AR25" s="37"/>
      <c r="AS25" t="str">
        <f t="shared" si="5"/>
        <v/>
      </c>
      <c r="AT25" t="str">
        <f t="shared" si="6"/>
        <v/>
      </c>
      <c r="AU25" t="str">
        <f t="shared" si="7"/>
        <v/>
      </c>
      <c r="AV25" t="str">
        <f t="shared" si="8"/>
        <v/>
      </c>
      <c r="AW25" t="str">
        <f t="shared" si="9"/>
        <v/>
      </c>
      <c r="AX25" t="str">
        <f t="shared" si="10"/>
        <v/>
      </c>
      <c r="AY25" t="str">
        <f t="shared" si="11"/>
        <v/>
      </c>
    </row>
    <row r="26" spans="1:51" ht="24.75">
      <c r="A26" s="16" t="s">
        <v>280</v>
      </c>
      <c r="B26" s="17" t="s">
        <v>98</v>
      </c>
      <c r="C26" s="18" t="s">
        <v>99</v>
      </c>
      <c r="D26" s="14" t="s">
        <v>281</v>
      </c>
      <c r="E26" s="15"/>
      <c r="F26" s="12" t="s">
        <v>100</v>
      </c>
      <c r="G26" s="12" t="s">
        <v>165</v>
      </c>
      <c r="H26" s="12" t="s">
        <v>166</v>
      </c>
      <c r="I26" s="12" t="s">
        <v>129</v>
      </c>
      <c r="J26" s="12" t="s">
        <v>167</v>
      </c>
      <c r="K26" s="12" t="s">
        <v>104</v>
      </c>
      <c r="L26" s="17" t="s">
        <v>105</v>
      </c>
      <c r="M26" s="12" t="s">
        <v>168</v>
      </c>
      <c r="N26" s="15"/>
      <c r="O26" s="15"/>
      <c r="P26" s="17" t="s">
        <v>282</v>
      </c>
      <c r="Q26" s="17" t="s">
        <v>56</v>
      </c>
      <c r="R26" s="15"/>
      <c r="S26" s="53"/>
      <c r="T26" s="15"/>
      <c r="U26" s="12" t="s">
        <v>283</v>
      </c>
      <c r="V26" s="12" t="s">
        <v>284</v>
      </c>
      <c r="W26" s="12" t="s">
        <v>285</v>
      </c>
      <c r="X26" s="15"/>
      <c r="Y26" s="13" t="s">
        <v>99</v>
      </c>
      <c r="Z26" s="5">
        <f t="shared" si="12"/>
        <v>0.13541666666666666</v>
      </c>
      <c r="AA26" s="6" t="str">
        <f t="shared" si="13"/>
        <v>21/09/2023</v>
      </c>
      <c r="AB26" s="5" t="str">
        <f t="shared" si="2"/>
        <v>jueves</v>
      </c>
      <c r="AC26" s="8">
        <f t="shared" si="14"/>
        <v>5</v>
      </c>
      <c r="AD26" s="8" t="str">
        <f t="shared" si="15"/>
        <v>18351</v>
      </c>
      <c r="AE26" s="5" t="str">
        <f>IFERROR(IF(AND(H26="MULTI",J26="PT"),"INDUSTRY PORTUGAL",IF(AND(H26="MULTI",J26="ES"),"VALLS",IF(AND(H26="MULTI",J26="RO"),"ARAMIS",IF(AD26="ESVLC","CONTENEDOR",IF(AND((AD26*1)=413,J26="IT"),"CEVA LOGISTICS",VLOOKUP(VALUE(AD26),LISTADO_PROVEEDORES!B:D,3,0)))))),"")</f>
        <v>FRIUL INTAGLI</v>
      </c>
      <c r="AF26" s="5">
        <v>1</v>
      </c>
      <c r="AG26" s="5"/>
      <c r="AR26" s="37"/>
      <c r="AS26" t="str">
        <f t="shared" si="5"/>
        <v/>
      </c>
      <c r="AT26" t="str">
        <f t="shared" si="6"/>
        <v/>
      </c>
      <c r="AU26" t="str">
        <f t="shared" si="7"/>
        <v/>
      </c>
      <c r="AV26" t="str">
        <f t="shared" si="8"/>
        <v/>
      </c>
      <c r="AW26" t="str">
        <f t="shared" si="9"/>
        <v/>
      </c>
      <c r="AX26" t="str">
        <f t="shared" si="10"/>
        <v/>
      </c>
      <c r="AY26" t="str">
        <f t="shared" si="11"/>
        <v/>
      </c>
    </row>
    <row r="27" spans="1:51" ht="24.75">
      <c r="A27" s="50" t="s">
        <v>286</v>
      </c>
      <c r="B27" s="49" t="s">
        <v>98</v>
      </c>
      <c r="C27" s="48" t="s">
        <v>99</v>
      </c>
      <c r="D27" s="51" t="s">
        <v>287</v>
      </c>
      <c r="E27" s="52"/>
      <c r="F27" s="46" t="s">
        <v>152</v>
      </c>
      <c r="G27" s="52"/>
      <c r="H27" s="46" t="s">
        <v>154</v>
      </c>
      <c r="I27" s="46" t="s">
        <v>129</v>
      </c>
      <c r="J27" s="46" t="s">
        <v>155</v>
      </c>
      <c r="K27" s="46" t="s">
        <v>104</v>
      </c>
      <c r="L27" s="49" t="s">
        <v>105</v>
      </c>
      <c r="M27" s="46" t="s">
        <v>139</v>
      </c>
      <c r="N27" s="52"/>
      <c r="O27" s="52"/>
      <c r="P27" s="49" t="s">
        <v>288</v>
      </c>
      <c r="Q27" s="49" t="s">
        <v>289</v>
      </c>
      <c r="R27" s="52"/>
      <c r="S27" s="54"/>
      <c r="T27" s="52"/>
      <c r="U27" s="46" t="s">
        <v>290</v>
      </c>
      <c r="V27" s="46" t="s">
        <v>284</v>
      </c>
      <c r="W27" s="52"/>
      <c r="X27" s="52"/>
      <c r="Y27" s="47" t="s">
        <v>99</v>
      </c>
      <c r="Z27" s="5">
        <f t="shared" si="12"/>
        <v>0.13541666666666666</v>
      </c>
      <c r="AA27" s="6" t="str">
        <f t="shared" si="13"/>
        <v>21/09/2023</v>
      </c>
      <c r="AB27" s="5" t="str">
        <f t="shared" si="2"/>
        <v>jueves</v>
      </c>
      <c r="AC27" s="8">
        <f t="shared" si="14"/>
        <v>5</v>
      </c>
      <c r="AD27" s="8" t="str">
        <f t="shared" si="15"/>
        <v>21375</v>
      </c>
      <c r="AE27" s="5" t="str">
        <f>IFERROR(IF(AND(H27="MULTI",J27="PT"),"INDUSTRY PORTUGAL",IF(AND(H27="MULTI",J27="ES"),"VALLS",IF(AND(H27="MULTI",J27="RO"),"ARAMIS",IF(AD27="ESVLC","CONTENEDOR",IF(AND((AD27*1)=413,J27="IT"),"CEVA LOGISTICS",VLOOKUP(VALUE(AD27),LISTADO_PROVEEDORES!B:D,3,0)))))),"")</f>
        <v>INDUSTRY PORTUGAL</v>
      </c>
      <c r="AF27" s="5">
        <v>1</v>
      </c>
      <c r="AG27" s="5"/>
      <c r="AR27" s="37"/>
      <c r="AS27" t="str">
        <f t="shared" si="5"/>
        <v/>
      </c>
      <c r="AT27" t="str">
        <f t="shared" si="6"/>
        <v/>
      </c>
      <c r="AU27" t="str">
        <f t="shared" si="7"/>
        <v/>
      </c>
      <c r="AV27" t="str">
        <f t="shared" si="8"/>
        <v/>
      </c>
      <c r="AW27" t="str">
        <f t="shared" si="9"/>
        <v/>
      </c>
      <c r="AX27" t="str">
        <f t="shared" si="10"/>
        <v/>
      </c>
      <c r="AY27" t="str">
        <f t="shared" si="11"/>
        <v/>
      </c>
    </row>
    <row r="28" spans="1:51" ht="24.75">
      <c r="A28" s="16" t="s">
        <v>291</v>
      </c>
      <c r="B28" s="17" t="s">
        <v>98</v>
      </c>
      <c r="C28" s="18" t="s">
        <v>99</v>
      </c>
      <c r="D28" s="14" t="s">
        <v>292</v>
      </c>
      <c r="E28" s="15"/>
      <c r="F28" s="12" t="s">
        <v>127</v>
      </c>
      <c r="G28" s="15"/>
      <c r="H28" s="12" t="s">
        <v>128</v>
      </c>
      <c r="I28" s="12" t="s">
        <v>129</v>
      </c>
      <c r="J28" s="12" t="s">
        <v>130</v>
      </c>
      <c r="K28" s="12" t="s">
        <v>104</v>
      </c>
      <c r="L28" s="17" t="s">
        <v>105</v>
      </c>
      <c r="M28" s="12" t="s">
        <v>242</v>
      </c>
      <c r="N28" s="15"/>
      <c r="O28" s="12" t="s">
        <v>102</v>
      </c>
      <c r="P28" s="17" t="s">
        <v>293</v>
      </c>
      <c r="Q28" s="17" t="s">
        <v>293</v>
      </c>
      <c r="R28" s="15"/>
      <c r="S28" s="53"/>
      <c r="T28" s="15"/>
      <c r="U28" s="12" t="s">
        <v>294</v>
      </c>
      <c r="V28" s="12" t="s">
        <v>294</v>
      </c>
      <c r="W28" s="15"/>
      <c r="X28" s="15"/>
      <c r="Y28" s="13" t="s">
        <v>99</v>
      </c>
      <c r="Z28" s="5">
        <f t="shared" si="12"/>
        <v>0.95833333333333337</v>
      </c>
      <c r="AA28" s="6">
        <f t="shared" si="13"/>
        <v>45191</v>
      </c>
      <c r="AB28" s="5" t="str">
        <f t="shared" si="2"/>
        <v>viernes</v>
      </c>
      <c r="AC28" s="8">
        <f t="shared" si="14"/>
        <v>3</v>
      </c>
      <c r="AD28" s="8" t="str">
        <f t="shared" si="15"/>
        <v>064</v>
      </c>
      <c r="AE28" s="5" t="str">
        <f>IFERROR(IF(AND(H28="MULTI",J28="PT"),"INDUSTRY PORTUGAL",IF(AND(H28="MULTI",J28="ES"),"VALLS",IF(AND(H28="MULTI",J28="RO"),"ARAMIS",IF(AD28="ESVLC","CONTENEDOR",IF(AND((AD28*1)=413,J28="IT"),"CEVA LOGISTICS",VLOOKUP(VALUE(AD28),LISTADO_PROVEEDORES!B:D,3,0)))))),"")</f>
        <v>ELF</v>
      </c>
      <c r="AF28" s="5">
        <v>1</v>
      </c>
      <c r="AG28" s="5"/>
      <c r="AR28" s="37"/>
      <c r="AS28" t="str">
        <f t="shared" si="5"/>
        <v/>
      </c>
      <c r="AT28" t="str">
        <f t="shared" si="6"/>
        <v/>
      </c>
      <c r="AU28" t="str">
        <f t="shared" si="7"/>
        <v/>
      </c>
      <c r="AV28" t="str">
        <f t="shared" si="8"/>
        <v/>
      </c>
      <c r="AW28" t="str">
        <f t="shared" si="9"/>
        <v/>
      </c>
      <c r="AX28" t="str">
        <f t="shared" si="10"/>
        <v/>
      </c>
      <c r="AY28" t="str">
        <f t="shared" si="11"/>
        <v/>
      </c>
    </row>
    <row r="29" spans="1:51" ht="15">
      <c r="A29" s="50"/>
      <c r="B29" s="49"/>
      <c r="C29" s="48"/>
      <c r="D29" s="51"/>
      <c r="E29" s="52"/>
      <c r="F29" s="46"/>
      <c r="G29" s="52"/>
      <c r="H29" s="46"/>
      <c r="I29" s="46"/>
      <c r="J29" s="46"/>
      <c r="K29" s="46"/>
      <c r="L29" s="49"/>
      <c r="M29" s="46"/>
      <c r="N29" s="46"/>
      <c r="O29" s="52"/>
      <c r="P29" s="49"/>
      <c r="Q29" s="49"/>
      <c r="R29" s="52"/>
      <c r="S29" s="54"/>
      <c r="T29" s="52"/>
      <c r="U29" s="46"/>
      <c r="V29" s="46"/>
      <c r="W29" s="52"/>
      <c r="X29" s="52"/>
      <c r="Y29" s="47"/>
      <c r="Z29" s="5" t="e">
        <f t="shared" si="12"/>
        <v>#VALUE!</v>
      </c>
      <c r="AA29" s="6" t="e">
        <f t="shared" si="13"/>
        <v>#VALUE!</v>
      </c>
      <c r="AB29" s="5" t="str">
        <f t="shared" si="2"/>
        <v/>
      </c>
      <c r="AC29" s="8" t="str">
        <f t="shared" si="14"/>
        <v>MULTI</v>
      </c>
      <c r="AD29" s="8" t="e">
        <f t="shared" si="15"/>
        <v>#VALUE!</v>
      </c>
      <c r="AE29" s="5" t="str">
        <f>IFERROR(IF(AND(H29="MULTI",J29="PT"),"INDUSTRY PORTUGAL",IF(AND(H29="MULTI",J29="ES"),"VALLS",IF(AND(H29="MULTI",J29="RO"),"ARAMIS",IF(AD29="ESVLC","CONTENEDOR",IF(AND((AD29*1)=413,J29="IT"),"CEVA LOGISTICS",VLOOKUP(VALUE(AD29),LISTADO_PROVEEDORES!B:D,3,0)))))),"")</f>
        <v/>
      </c>
      <c r="AF29" s="5">
        <v>1</v>
      </c>
      <c r="AG29" s="5"/>
      <c r="AR29" s="37"/>
      <c r="AS29" t="str">
        <f t="shared" si="5"/>
        <v/>
      </c>
      <c r="AT29" t="str">
        <f t="shared" si="6"/>
        <v/>
      </c>
      <c r="AU29" t="str">
        <f t="shared" si="7"/>
        <v/>
      </c>
      <c r="AV29" t="str">
        <f t="shared" si="8"/>
        <v/>
      </c>
      <c r="AW29" t="str">
        <f t="shared" si="9"/>
        <v/>
      </c>
      <c r="AX29" t="str">
        <f t="shared" si="10"/>
        <v/>
      </c>
      <c r="AY29" t="str">
        <f t="shared" si="11"/>
        <v/>
      </c>
    </row>
    <row r="30" spans="1:51" ht="15">
      <c r="A30" s="16"/>
      <c r="B30" s="17"/>
      <c r="C30" s="18"/>
      <c r="D30" s="14"/>
      <c r="E30" s="15"/>
      <c r="F30" s="12"/>
      <c r="G30" s="15"/>
      <c r="H30" s="12"/>
      <c r="I30" s="12"/>
      <c r="J30" s="12"/>
      <c r="K30" s="12"/>
      <c r="L30" s="17"/>
      <c r="M30" s="12"/>
      <c r="N30" s="12"/>
      <c r="O30" s="15"/>
      <c r="P30" s="17"/>
      <c r="Q30" s="17"/>
      <c r="R30" s="15"/>
      <c r="S30" s="53"/>
      <c r="T30" s="15"/>
      <c r="U30" s="12"/>
      <c r="V30" s="12"/>
      <c r="W30" s="15"/>
      <c r="X30" s="15"/>
      <c r="Y30" s="13"/>
      <c r="Z30" s="5" t="e">
        <f t="shared" si="12"/>
        <v>#VALUE!</v>
      </c>
      <c r="AA30" s="6" t="e">
        <f t="shared" si="13"/>
        <v>#VALUE!</v>
      </c>
      <c r="AB30" s="5" t="str">
        <f t="shared" si="2"/>
        <v/>
      </c>
      <c r="AC30" s="8" t="str">
        <f t="shared" si="14"/>
        <v>MULTI</v>
      </c>
      <c r="AD30" s="8" t="e">
        <f t="shared" si="15"/>
        <v>#VALUE!</v>
      </c>
      <c r="AE30" s="5" t="str">
        <f>IFERROR(IF(AND(H30="MULTI",J30="PT"),"INDUSTRY PORTUGAL",IF(AND(H30="MULTI",J30="ES"),"VALLS",IF(AND(H30="MULTI",J30="RO"),"ARAMIS",IF(AD30="ESVLC","CONTENEDOR",IF(AND((AD30*1)=413,J30="IT"),"CEVA LOGISTICS",VLOOKUP(VALUE(AD30),LISTADO_PROVEEDORES!B:D,3,0)))))),"")</f>
        <v/>
      </c>
      <c r="AF30" s="5">
        <v>1</v>
      </c>
      <c r="AG30" s="5"/>
      <c r="AR30" s="37"/>
      <c r="AS30" t="str">
        <f t="shared" si="5"/>
        <v/>
      </c>
      <c r="AT30" t="str">
        <f t="shared" si="6"/>
        <v/>
      </c>
      <c r="AU30" t="str">
        <f t="shared" si="7"/>
        <v/>
      </c>
      <c r="AV30" t="str">
        <f t="shared" si="8"/>
        <v/>
      </c>
      <c r="AW30" t="str">
        <f t="shared" si="9"/>
        <v/>
      </c>
      <c r="AX30" t="str">
        <f t="shared" si="10"/>
        <v/>
      </c>
      <c r="AY30" t="str">
        <f t="shared" si="11"/>
        <v/>
      </c>
    </row>
    <row r="31" spans="1:51" ht="15">
      <c r="A31" s="50"/>
      <c r="B31" s="49"/>
      <c r="C31" s="48"/>
      <c r="D31" s="51"/>
      <c r="E31" s="52"/>
      <c r="F31" s="46"/>
      <c r="G31" s="52"/>
      <c r="H31" s="46"/>
      <c r="I31" s="46"/>
      <c r="J31" s="46"/>
      <c r="K31" s="46"/>
      <c r="L31" s="49"/>
      <c r="M31" s="46"/>
      <c r="N31" s="46"/>
      <c r="O31" s="52"/>
      <c r="P31" s="49"/>
      <c r="Q31" s="49"/>
      <c r="R31" s="52"/>
      <c r="S31" s="54"/>
      <c r="T31" s="52"/>
      <c r="U31" s="46"/>
      <c r="V31" s="46"/>
      <c r="W31" s="52"/>
      <c r="X31" s="52"/>
      <c r="Y31" s="47"/>
      <c r="Z31" s="5" t="e">
        <f t="shared" si="12"/>
        <v>#VALUE!</v>
      </c>
      <c r="AA31" s="6" t="e">
        <f t="shared" si="13"/>
        <v>#VALUE!</v>
      </c>
      <c r="AB31" s="5" t="str">
        <f t="shared" si="2"/>
        <v/>
      </c>
      <c r="AC31" s="8" t="str">
        <f t="shared" si="14"/>
        <v>MULTI</v>
      </c>
      <c r="AD31" s="8" t="e">
        <f t="shared" si="15"/>
        <v>#VALUE!</v>
      </c>
      <c r="AE31" s="5" t="str">
        <f>IFERROR(IF(AND(H31="MULTI",J31="PT"),"INDUSTRY PORTUGAL",IF(AND(H31="MULTI",J31="ES"),"VALLS",IF(AND(H31="MULTI",J31="RO"),"ARAMIS",IF(AD31="ESVLC","CONTENEDOR",IF(AND((AD31*1)=413,J31="IT"),"CEVA LOGISTICS",VLOOKUP(VALUE(AD31),LISTADO_PROVEEDORES!B:D,3,0)))))),"")</f>
        <v/>
      </c>
      <c r="AF31" s="5">
        <v>1</v>
      </c>
      <c r="AG31" s="5"/>
      <c r="AR31" s="37"/>
      <c r="AS31" t="str">
        <f t="shared" si="5"/>
        <v/>
      </c>
      <c r="AT31" t="str">
        <f t="shared" si="6"/>
        <v/>
      </c>
      <c r="AU31" t="str">
        <f t="shared" si="7"/>
        <v/>
      </c>
      <c r="AV31" t="str">
        <f t="shared" si="8"/>
        <v/>
      </c>
      <c r="AW31" t="str">
        <f t="shared" si="9"/>
        <v/>
      </c>
      <c r="AX31" t="str">
        <f t="shared" si="10"/>
        <v/>
      </c>
      <c r="AY31" t="str">
        <f t="shared" si="11"/>
        <v/>
      </c>
    </row>
    <row r="32" spans="1:51" ht="15">
      <c r="A32" s="16"/>
      <c r="B32" s="17"/>
      <c r="C32" s="18"/>
      <c r="D32" s="14"/>
      <c r="E32" s="15"/>
      <c r="F32" s="12"/>
      <c r="G32" s="15"/>
      <c r="H32" s="12"/>
      <c r="I32" s="12"/>
      <c r="J32" s="12"/>
      <c r="K32" s="12"/>
      <c r="L32" s="17"/>
      <c r="M32" s="12"/>
      <c r="N32" s="12"/>
      <c r="O32" s="15"/>
      <c r="P32" s="17"/>
      <c r="Q32" s="17"/>
      <c r="R32" s="15"/>
      <c r="S32" s="53"/>
      <c r="T32" s="15"/>
      <c r="U32" s="12"/>
      <c r="V32" s="12"/>
      <c r="W32" s="15"/>
      <c r="X32" s="15"/>
      <c r="Y32" s="13"/>
      <c r="Z32" s="5" t="e">
        <f t="shared" si="12"/>
        <v>#VALUE!</v>
      </c>
      <c r="AA32" s="6" t="e">
        <f t="shared" si="13"/>
        <v>#VALUE!</v>
      </c>
      <c r="AB32" s="5" t="str">
        <f t="shared" si="2"/>
        <v/>
      </c>
      <c r="AC32" s="8" t="str">
        <f t="shared" si="14"/>
        <v>MULTI</v>
      </c>
      <c r="AD32" s="8" t="e">
        <f t="shared" si="15"/>
        <v>#VALUE!</v>
      </c>
      <c r="AE32" s="5" t="str">
        <f>IFERROR(IF(AND(H32="MULTI",J32="PT"),"INDUSTRY PORTUGAL",IF(AND(H32="MULTI",J32="ES"),"VALLS",IF(AND(H32="MULTI",J32="RO"),"ARAMIS",IF(AD32="ESVLC","CONTENEDOR",IF(AND((AD32*1)=413,J32="IT"),"CEVA LOGISTICS",VLOOKUP(VALUE(AD32),LISTADO_PROVEEDORES!B:D,3,0)))))),"")</f>
        <v/>
      </c>
      <c r="AF32" s="5">
        <v>1</v>
      </c>
      <c r="AG32" s="5"/>
      <c r="AR32" s="37"/>
      <c r="AS32" t="str">
        <f t="shared" si="5"/>
        <v/>
      </c>
      <c r="AT32" t="str">
        <f t="shared" si="6"/>
        <v/>
      </c>
      <c r="AU32" t="str">
        <f t="shared" si="7"/>
        <v/>
      </c>
      <c r="AV32" t="str">
        <f t="shared" si="8"/>
        <v/>
      </c>
      <c r="AW32" t="str">
        <f t="shared" si="9"/>
        <v/>
      </c>
      <c r="AX32" t="str">
        <f t="shared" si="10"/>
        <v/>
      </c>
      <c r="AY32" t="str">
        <f t="shared" si="11"/>
        <v/>
      </c>
    </row>
    <row r="33" spans="1:51" ht="15">
      <c r="A33" s="16"/>
      <c r="B33" s="17"/>
      <c r="C33" s="18"/>
      <c r="D33" s="14"/>
      <c r="E33" s="15"/>
      <c r="F33" s="12"/>
      <c r="G33" s="15"/>
      <c r="H33" s="12"/>
      <c r="I33" s="12"/>
      <c r="J33" s="12"/>
      <c r="K33" s="12"/>
      <c r="L33" s="17"/>
      <c r="M33" s="12"/>
      <c r="N33" s="12"/>
      <c r="O33" s="15"/>
      <c r="P33" s="17"/>
      <c r="Q33" s="17"/>
      <c r="R33" s="15"/>
      <c r="S33" s="53"/>
      <c r="T33" s="15"/>
      <c r="U33" s="12"/>
      <c r="V33" s="12"/>
      <c r="W33" s="15"/>
      <c r="X33" s="15"/>
      <c r="Y33" s="13"/>
      <c r="Z33" s="5" t="e">
        <f t="shared" si="12"/>
        <v>#VALUE!</v>
      </c>
      <c r="AA33" s="6" t="e">
        <f t="shared" si="13"/>
        <v>#VALUE!</v>
      </c>
      <c r="AB33" s="5" t="str">
        <f t="shared" si="2"/>
        <v/>
      </c>
      <c r="AC33" s="8" t="str">
        <f t="shared" si="14"/>
        <v>MULTI</v>
      </c>
      <c r="AD33" s="8" t="e">
        <f t="shared" si="15"/>
        <v>#VALUE!</v>
      </c>
      <c r="AE33" s="5" t="str">
        <f>IFERROR(IF(AND(H33="MULTI",J33="PT"),"INDUSTRY PORTUGAL",IF(AND(H33="MULTI",J33="ES"),"VALLS",IF(AND(H33="MULTI",J33="RO"),"ARAMIS",IF(AD33="ESVLC","CONTENEDOR",IF(AND((AD33*1)=413,J33="IT"),"CEVA LOGISTICS",VLOOKUP(VALUE(AD33),LISTADO_PROVEEDORES!B:D,3,0)))))),"")</f>
        <v/>
      </c>
      <c r="AF33" s="5">
        <v>1</v>
      </c>
      <c r="AG33" s="5"/>
      <c r="AR33" s="37"/>
      <c r="AS33" t="str">
        <f t="shared" si="5"/>
        <v/>
      </c>
      <c r="AT33" t="str">
        <f t="shared" si="6"/>
        <v/>
      </c>
      <c r="AU33" t="str">
        <f t="shared" si="7"/>
        <v/>
      </c>
      <c r="AV33" t="str">
        <f t="shared" si="8"/>
        <v/>
      </c>
      <c r="AW33" t="str">
        <f t="shared" si="9"/>
        <v/>
      </c>
      <c r="AX33" t="str">
        <f t="shared" si="10"/>
        <v/>
      </c>
      <c r="AY33" t="str">
        <f t="shared" si="11"/>
        <v/>
      </c>
    </row>
    <row r="34" spans="1:51" ht="15">
      <c r="A34" s="16"/>
      <c r="B34" s="17"/>
      <c r="C34" s="18"/>
      <c r="D34" s="14"/>
      <c r="E34" s="12"/>
      <c r="F34" s="12"/>
      <c r="G34" s="15"/>
      <c r="H34" s="12"/>
      <c r="I34" s="12"/>
      <c r="J34" s="12"/>
      <c r="K34" s="12"/>
      <c r="L34" s="17"/>
      <c r="M34" s="12"/>
      <c r="N34" s="12"/>
      <c r="O34" s="15"/>
      <c r="P34" s="17"/>
      <c r="Q34" s="17"/>
      <c r="R34" s="15"/>
      <c r="S34" s="17"/>
      <c r="T34" s="12"/>
      <c r="U34" s="12"/>
      <c r="V34" s="12"/>
      <c r="W34" s="15"/>
      <c r="X34" s="15"/>
      <c r="Y34" s="13"/>
      <c r="Z34" s="5" t="e">
        <f t="shared" si="12"/>
        <v>#VALUE!</v>
      </c>
      <c r="AA34" s="6" t="e">
        <f t="shared" si="13"/>
        <v>#VALUE!</v>
      </c>
      <c r="AB34" s="5" t="str">
        <f t="shared" si="2"/>
        <v/>
      </c>
      <c r="AC34" s="8" t="str">
        <f t="shared" si="14"/>
        <v>MULTI</v>
      </c>
      <c r="AD34" s="8" t="e">
        <f t="shared" si="15"/>
        <v>#VALUE!</v>
      </c>
      <c r="AE34" s="5" t="str">
        <f>IFERROR(IF(AND(H34="MULTI",J34="PT"),"INDUSTRY PORTUGAL",IF(AND(H34="MULTI",J34="ES"),"VALLS",IF(AND(H34="MULTI",J34="RO"),"ARAMIS",IF(AD34="ESVLC","CONTENEDOR",IF(AND((AD34*1)=413,J34="IT"),"CEVA LOGISTICS",VLOOKUP(VALUE(AD34),LISTADO_PROVEEDORES!B:D,3,0)))))),"")</f>
        <v/>
      </c>
      <c r="AF34" s="5">
        <v>1</v>
      </c>
      <c r="AG34" s="5"/>
      <c r="AR34" s="37"/>
      <c r="AS34" t="str">
        <f t="shared" si="5"/>
        <v/>
      </c>
      <c r="AT34" t="str">
        <f t="shared" si="6"/>
        <v/>
      </c>
      <c r="AU34" t="str">
        <f t="shared" si="7"/>
        <v/>
      </c>
      <c r="AV34" t="str">
        <f t="shared" si="8"/>
        <v/>
      </c>
      <c r="AW34" t="str">
        <f t="shared" si="9"/>
        <v/>
      </c>
      <c r="AX34" t="str">
        <f t="shared" si="10"/>
        <v/>
      </c>
      <c r="AY34" t="str">
        <f t="shared" si="11"/>
        <v/>
      </c>
    </row>
    <row r="35" spans="1:51" ht="15">
      <c r="A35" s="16"/>
      <c r="B35" s="17"/>
      <c r="C35" s="18"/>
      <c r="D35" s="14"/>
      <c r="E35" s="12"/>
      <c r="F35" s="12"/>
      <c r="G35" s="15"/>
      <c r="H35" s="12"/>
      <c r="I35" s="12"/>
      <c r="J35" s="12"/>
      <c r="K35" s="12"/>
      <c r="L35" s="17"/>
      <c r="M35" s="12"/>
      <c r="N35" s="12"/>
      <c r="O35" s="15"/>
      <c r="P35" s="17"/>
      <c r="Q35" s="17"/>
      <c r="R35" s="15"/>
      <c r="S35" s="17"/>
      <c r="T35" s="12"/>
      <c r="U35" s="12"/>
      <c r="V35" s="12"/>
      <c r="W35" s="15"/>
      <c r="X35" s="15"/>
      <c r="Y35" s="13"/>
      <c r="Z35" s="5" t="e">
        <f t="shared" si="12"/>
        <v>#VALUE!</v>
      </c>
      <c r="AA35" s="6" t="e">
        <f t="shared" si="13"/>
        <v>#VALUE!</v>
      </c>
      <c r="AB35" s="5" t="str">
        <f t="shared" si="2"/>
        <v/>
      </c>
      <c r="AC35" s="8" t="str">
        <f t="shared" si="14"/>
        <v>MULTI</v>
      </c>
      <c r="AD35" s="8" t="e">
        <f t="shared" si="15"/>
        <v>#VALUE!</v>
      </c>
      <c r="AE35" s="5" t="str">
        <f>IFERROR(IF(AND(H35="MULTI",J35="PT"),"INDUSTRY PORTUGAL",IF(AND(H35="MULTI",J35="ES"),"VALLS",IF(AND(H35="MULTI",J35="RO"),"ARAMIS",IF(AD35="ESVLC","CONTENEDOR",IF(AND((AD35*1)=413,J35="IT"),"CEVA LOGISTICS",VLOOKUP(VALUE(AD35),LISTADO_PROVEEDORES!B:D,3,0)))))),"")</f>
        <v/>
      </c>
      <c r="AF35" s="5">
        <v>1</v>
      </c>
      <c r="AG35" s="5"/>
      <c r="AR35" s="37"/>
      <c r="AS35" t="str">
        <f t="shared" si="5"/>
        <v/>
      </c>
      <c r="AT35" t="str">
        <f t="shared" si="6"/>
        <v/>
      </c>
      <c r="AU35" t="str">
        <f t="shared" si="7"/>
        <v/>
      </c>
      <c r="AV35" t="str">
        <f t="shared" si="8"/>
        <v/>
      </c>
      <c r="AW35" t="str">
        <f t="shared" si="9"/>
        <v/>
      </c>
      <c r="AX35" t="str">
        <f t="shared" si="10"/>
        <v/>
      </c>
      <c r="AY35" t="str">
        <f t="shared" si="11"/>
        <v/>
      </c>
    </row>
    <row r="36" spans="1:51" ht="15">
      <c r="A36" s="16"/>
      <c r="B36" s="17"/>
      <c r="C36" s="18"/>
      <c r="D36" s="14"/>
      <c r="E36" s="12"/>
      <c r="F36" s="12"/>
      <c r="G36" s="15"/>
      <c r="H36" s="12"/>
      <c r="I36" s="12"/>
      <c r="J36" s="12"/>
      <c r="K36" s="12"/>
      <c r="L36" s="17"/>
      <c r="M36" s="12"/>
      <c r="N36" s="12"/>
      <c r="O36" s="15"/>
      <c r="P36" s="17"/>
      <c r="Q36" s="17"/>
      <c r="R36" s="15"/>
      <c r="S36" s="17"/>
      <c r="T36" s="12"/>
      <c r="U36" s="12"/>
      <c r="V36" s="12"/>
      <c r="W36" s="15"/>
      <c r="X36" s="15"/>
      <c r="Y36" s="13"/>
      <c r="Z36" s="5" t="e">
        <f t="shared" si="12"/>
        <v>#VALUE!</v>
      </c>
      <c r="AA36" s="6" t="e">
        <f t="shared" si="13"/>
        <v>#VALUE!</v>
      </c>
      <c r="AB36" s="5" t="str">
        <f t="shared" si="2"/>
        <v/>
      </c>
      <c r="AC36" s="8" t="str">
        <f t="shared" si="14"/>
        <v>MULTI</v>
      </c>
      <c r="AD36" s="8" t="e">
        <f t="shared" si="15"/>
        <v>#VALUE!</v>
      </c>
      <c r="AE36" s="5" t="str">
        <f>IFERROR(IF(AND(H36="MULTI",J36="PT"),"INDUSTRY PORTUGAL",IF(AND(H36="MULTI",J36="ES"),"VALLS",IF(AND(H36="MULTI",J36="RO"),"ARAMIS",IF(AD36="ESVLC","CONTENEDOR",IF(AND((AD36*1)=413,J36="IT"),"CEVA LOGISTICS",VLOOKUP(VALUE(AD36),LISTADO_PROVEEDORES!B:D,3,0)))))),"")</f>
        <v/>
      </c>
      <c r="AF36" s="5">
        <v>1</v>
      </c>
      <c r="AG36" s="5"/>
      <c r="AR36" s="37"/>
      <c r="AS36" t="str">
        <f t="shared" si="5"/>
        <v/>
      </c>
      <c r="AT36" t="str">
        <f t="shared" si="6"/>
        <v/>
      </c>
      <c r="AU36" t="str">
        <f t="shared" si="7"/>
        <v/>
      </c>
      <c r="AV36" t="str">
        <f t="shared" si="8"/>
        <v/>
      </c>
      <c r="AW36" t="str">
        <f t="shared" si="9"/>
        <v/>
      </c>
      <c r="AX36" t="str">
        <f t="shared" si="10"/>
        <v/>
      </c>
      <c r="AY36" t="str">
        <f t="shared" si="11"/>
        <v/>
      </c>
    </row>
    <row r="37" spans="1:51" ht="15">
      <c r="A37" s="16"/>
      <c r="B37" s="17"/>
      <c r="C37" s="18"/>
      <c r="D37" s="14"/>
      <c r="E37" s="12"/>
      <c r="F37" s="12"/>
      <c r="G37" s="15"/>
      <c r="H37" s="12"/>
      <c r="I37" s="12"/>
      <c r="J37" s="12"/>
      <c r="K37" s="12"/>
      <c r="L37" s="17"/>
      <c r="M37" s="12"/>
      <c r="N37" s="12"/>
      <c r="O37" s="15"/>
      <c r="P37" s="17"/>
      <c r="Q37" s="17"/>
      <c r="R37" s="15"/>
      <c r="S37" s="17"/>
      <c r="T37" s="12"/>
      <c r="U37" s="12"/>
      <c r="V37" s="12"/>
      <c r="W37" s="15"/>
      <c r="X37" s="15"/>
      <c r="Y37" s="13"/>
      <c r="Z37" s="5" t="e">
        <f t="shared" si="12"/>
        <v>#VALUE!</v>
      </c>
      <c r="AA37" s="6" t="e">
        <f t="shared" si="13"/>
        <v>#VALUE!</v>
      </c>
      <c r="AB37" s="5" t="str">
        <f t="shared" si="2"/>
        <v/>
      </c>
      <c r="AC37" s="8" t="str">
        <f t="shared" si="14"/>
        <v>MULTI</v>
      </c>
      <c r="AD37" s="8" t="e">
        <f t="shared" si="15"/>
        <v>#VALUE!</v>
      </c>
      <c r="AE37" s="5" t="str">
        <f>IFERROR(IF(AND(H37="MULTI",J37="PT"),"INDUSTRY PORTUGAL",IF(AND(H37="MULTI",J37="ES"),"VALLS",IF(AND(H37="MULTI",J37="RO"),"ARAMIS",IF(AD37="ESVLC","CONTENEDOR",IF(AND((AD37*1)=413,J37="IT"),"CEVA LOGISTICS",VLOOKUP(VALUE(AD37),LISTADO_PROVEEDORES!B:D,3,0)))))),"")</f>
        <v/>
      </c>
      <c r="AF37" s="5">
        <v>1</v>
      </c>
      <c r="AG37" s="5"/>
      <c r="AR37" s="37"/>
      <c r="AS37" t="str">
        <f t="shared" si="5"/>
        <v/>
      </c>
      <c r="AT37" t="str">
        <f t="shared" si="6"/>
        <v/>
      </c>
      <c r="AU37" t="str">
        <f t="shared" si="7"/>
        <v/>
      </c>
      <c r="AV37" t="str">
        <f t="shared" si="8"/>
        <v/>
      </c>
      <c r="AW37" t="str">
        <f t="shared" si="9"/>
        <v/>
      </c>
      <c r="AX37" t="str">
        <f t="shared" si="10"/>
        <v/>
      </c>
      <c r="AY37" t="str">
        <f t="shared" si="11"/>
        <v/>
      </c>
    </row>
    <row r="38" spans="1:51" ht="15">
      <c r="A38" s="16"/>
      <c r="B38" s="17"/>
      <c r="C38" s="18"/>
      <c r="D38" s="14"/>
      <c r="E38" s="12"/>
      <c r="F38" s="12"/>
      <c r="G38" s="15"/>
      <c r="H38" s="12"/>
      <c r="I38" s="12"/>
      <c r="J38" s="12"/>
      <c r="K38" s="12"/>
      <c r="L38" s="17"/>
      <c r="M38" s="12"/>
      <c r="N38" s="12"/>
      <c r="O38" s="15"/>
      <c r="P38" s="17"/>
      <c r="Q38" s="17"/>
      <c r="R38" s="15"/>
      <c r="S38" s="17"/>
      <c r="T38" s="12"/>
      <c r="U38" s="12"/>
      <c r="V38" s="12"/>
      <c r="W38" s="15"/>
      <c r="X38" s="15"/>
      <c r="Y38" s="13"/>
      <c r="Z38" s="5" t="e">
        <f t="shared" si="12"/>
        <v>#VALUE!</v>
      </c>
      <c r="AA38" s="6" t="e">
        <f t="shared" si="13"/>
        <v>#VALUE!</v>
      </c>
      <c r="AB38" s="5" t="str">
        <f t="shared" si="2"/>
        <v/>
      </c>
      <c r="AC38" s="8" t="str">
        <f t="shared" si="14"/>
        <v>MULTI</v>
      </c>
      <c r="AD38" s="8" t="e">
        <f t="shared" si="15"/>
        <v>#VALUE!</v>
      </c>
      <c r="AE38" s="5" t="str">
        <f>IFERROR(IF(AND(H38="MULTI",J38="PT"),"INDUSTRY PORTUGAL",IF(AND(H38="MULTI",J38="ES"),"VALLS",IF(AND(H38="MULTI",J38="RO"),"ARAMIS",IF(AD38="ESVLC","CONTENEDOR",IF(AND((AD38*1)=413,J38="IT"),"CEVA LOGISTICS",VLOOKUP(VALUE(AD38),LISTADO_PROVEEDORES!B:D,3,0)))))),"")</f>
        <v/>
      </c>
      <c r="AF38" s="5">
        <v>1</v>
      </c>
      <c r="AG38" s="5"/>
      <c r="AH38" s="5"/>
      <c r="AI38" s="5"/>
      <c r="AR38" s="37"/>
      <c r="AS38" t="str">
        <f t="shared" si="5"/>
        <v/>
      </c>
      <c r="AT38" t="str">
        <f t="shared" si="6"/>
        <v/>
      </c>
      <c r="AU38" t="str">
        <f t="shared" si="7"/>
        <v/>
      </c>
      <c r="AV38" t="str">
        <f t="shared" si="8"/>
        <v/>
      </c>
      <c r="AW38" t="str">
        <f t="shared" si="9"/>
        <v/>
      </c>
      <c r="AX38" t="str">
        <f t="shared" si="10"/>
        <v/>
      </c>
      <c r="AY38" t="str">
        <f t="shared" si="11"/>
        <v/>
      </c>
    </row>
    <row r="39" spans="1:51" ht="15">
      <c r="A39" s="16"/>
      <c r="B39" s="17"/>
      <c r="C39" s="18"/>
      <c r="D39" s="14"/>
      <c r="E39" s="12"/>
      <c r="F39" s="12"/>
      <c r="G39" s="15"/>
      <c r="H39" s="12"/>
      <c r="I39" s="12"/>
      <c r="J39" s="12"/>
      <c r="K39" s="12"/>
      <c r="L39" s="17"/>
      <c r="M39" s="12"/>
      <c r="N39" s="12"/>
      <c r="O39" s="15"/>
      <c r="P39" s="17"/>
      <c r="Q39" s="17"/>
      <c r="R39" s="15"/>
      <c r="S39" s="17"/>
      <c r="T39" s="12"/>
      <c r="U39" s="12"/>
      <c r="V39" s="12"/>
      <c r="W39" s="15"/>
      <c r="X39" s="15"/>
      <c r="Y39" s="13"/>
      <c r="Z39" s="5" t="e">
        <f t="shared" si="12"/>
        <v>#VALUE!</v>
      </c>
      <c r="AA39" s="6" t="e">
        <f t="shared" si="13"/>
        <v>#VALUE!</v>
      </c>
      <c r="AB39" s="5" t="str">
        <f t="shared" si="2"/>
        <v/>
      </c>
      <c r="AC39" s="8" t="str">
        <f t="shared" si="14"/>
        <v>MULTI</v>
      </c>
      <c r="AD39" s="8" t="e">
        <f t="shared" si="15"/>
        <v>#VALUE!</v>
      </c>
      <c r="AE39" s="5" t="str">
        <f>IFERROR(IF(AND(H39="MULTI",J39="PT"),"INDUSTRY PORTUGAL",IF(AND(H39="MULTI",J39="ES"),"VALLS",IF(AND(H39="MULTI",J39="RO"),"ARAMIS",IF(AD39="ESVLC","CONTENEDOR",IF(AND((AD39*1)=413,J39="IT"),"CEVA LOGISTICS",VLOOKUP(VALUE(AD39),LISTADO_PROVEEDORES!B:D,3,0)))))),"")</f>
        <v/>
      </c>
      <c r="AF39" s="5">
        <v>1</v>
      </c>
      <c r="AG39" s="5"/>
      <c r="AH39" s="5"/>
      <c r="AI39" s="5"/>
      <c r="AR39" s="37"/>
      <c r="AS39" t="str">
        <f t="shared" si="5"/>
        <v/>
      </c>
      <c r="AT39" t="str">
        <f t="shared" si="6"/>
        <v/>
      </c>
      <c r="AU39" t="str">
        <f t="shared" si="7"/>
        <v/>
      </c>
      <c r="AV39" t="str">
        <f t="shared" si="8"/>
        <v/>
      </c>
      <c r="AW39" t="str">
        <f t="shared" si="9"/>
        <v/>
      </c>
      <c r="AX39" t="str">
        <f t="shared" si="10"/>
        <v/>
      </c>
      <c r="AY39" t="str">
        <f t="shared" si="11"/>
        <v/>
      </c>
    </row>
    <row r="40" spans="1:51" ht="15">
      <c r="A40" s="16"/>
      <c r="B40" s="17"/>
      <c r="C40" s="18"/>
      <c r="D40" s="14"/>
      <c r="E40" s="12"/>
      <c r="F40" s="12"/>
      <c r="G40" s="15"/>
      <c r="H40" s="12"/>
      <c r="I40" s="12"/>
      <c r="J40" s="12"/>
      <c r="K40" s="12"/>
      <c r="L40" s="17"/>
      <c r="M40" s="12"/>
      <c r="N40" s="12"/>
      <c r="O40" s="15"/>
      <c r="P40" s="17"/>
      <c r="Q40" s="17"/>
      <c r="R40" s="15"/>
      <c r="S40" s="17"/>
      <c r="T40" s="12"/>
      <c r="U40" s="12"/>
      <c r="V40" s="12"/>
      <c r="W40" s="15"/>
      <c r="X40" s="15"/>
      <c r="Y40" s="13"/>
      <c r="Z40" s="5" t="e">
        <f t="shared" si="12"/>
        <v>#VALUE!</v>
      </c>
      <c r="AA40" s="6" t="e">
        <f t="shared" si="13"/>
        <v>#VALUE!</v>
      </c>
      <c r="AB40" s="5" t="str">
        <f t="shared" si="2"/>
        <v/>
      </c>
      <c r="AC40" s="8" t="str">
        <f t="shared" si="14"/>
        <v>MULTI</v>
      </c>
      <c r="AD40" s="8" t="e">
        <f t="shared" si="15"/>
        <v>#VALUE!</v>
      </c>
      <c r="AE40" s="5" t="str">
        <f>IFERROR(IF(AND(H40="MULTI",J40="PT"),"INDUSTRY PORTUGAL",IF(AND(H40="MULTI",J40="ES"),"VALLS",IF(AND(H40="MULTI",J40="RO"),"ARAMIS",IF(AD40="ESVLC","CONTENEDOR",IF(AND((AD40*1)=413,J40="IT"),"CEVA LOGISTICS",VLOOKUP(VALUE(AD40),LISTADO_PROVEEDORES!B:D,3,0)))))),"")</f>
        <v/>
      </c>
      <c r="AF40" s="5">
        <v>1</v>
      </c>
      <c r="AG40" s="5"/>
      <c r="AH40" s="5"/>
      <c r="AI40" s="5"/>
      <c r="AR40" s="37"/>
      <c r="AS40" t="str">
        <f t="shared" si="5"/>
        <v/>
      </c>
      <c r="AT40" t="str">
        <f t="shared" si="6"/>
        <v/>
      </c>
      <c r="AU40" t="str">
        <f t="shared" si="7"/>
        <v/>
      </c>
      <c r="AV40" t="str">
        <f t="shared" si="8"/>
        <v/>
      </c>
      <c r="AW40" t="str">
        <f t="shared" si="9"/>
        <v/>
      </c>
      <c r="AX40" t="str">
        <f t="shared" si="10"/>
        <v/>
      </c>
      <c r="AY40" t="str">
        <f t="shared" si="11"/>
        <v/>
      </c>
    </row>
    <row r="41" spans="1:51" ht="15">
      <c r="A41" s="16"/>
      <c r="B41" s="17"/>
      <c r="C41" s="18"/>
      <c r="D41" s="14"/>
      <c r="E41" s="12"/>
      <c r="F41" s="12"/>
      <c r="G41" s="15"/>
      <c r="H41" s="12"/>
      <c r="I41" s="12"/>
      <c r="J41" s="12"/>
      <c r="K41" s="12"/>
      <c r="L41" s="17"/>
      <c r="M41" s="12"/>
      <c r="N41" s="12"/>
      <c r="O41" s="15"/>
      <c r="P41" s="17"/>
      <c r="Q41" s="17"/>
      <c r="R41" s="15"/>
      <c r="S41" s="17"/>
      <c r="T41" s="12"/>
      <c r="U41" s="12"/>
      <c r="V41" s="12"/>
      <c r="W41" s="15"/>
      <c r="X41" s="15"/>
      <c r="Y41" s="13"/>
      <c r="Z41" s="5" t="e">
        <f t="shared" si="12"/>
        <v>#VALUE!</v>
      </c>
      <c r="AA41" s="6" t="e">
        <f t="shared" si="13"/>
        <v>#VALUE!</v>
      </c>
      <c r="AB41" s="5" t="str">
        <f t="shared" si="2"/>
        <v/>
      </c>
      <c r="AC41" s="8" t="str">
        <f t="shared" si="14"/>
        <v>MULTI</v>
      </c>
      <c r="AD41" s="8" t="e">
        <f t="shared" si="15"/>
        <v>#VALUE!</v>
      </c>
      <c r="AE41" s="5" t="str">
        <f>IFERROR(IF(AND(H41="MULTI",J41="PT"),"INDUSTRY PORTUGAL",IF(AND(H41="MULTI",J41="ES"),"VALLS",IF(AND(H41="MULTI",J41="RO"),"ARAMIS",IF(AD41="ESVLC","CONTENEDOR",IF(AND((AD41*1)=413,J41="IT"),"CEVA LOGISTICS",VLOOKUP(VALUE(AD41),LISTADO_PROVEEDORES!B:D,3,0)))))),"")</f>
        <v/>
      </c>
      <c r="AF41" s="5">
        <v>1</v>
      </c>
      <c r="AG41" s="5"/>
      <c r="AH41" s="5"/>
      <c r="AI41" s="5"/>
      <c r="AR41" s="37"/>
      <c r="AS41" t="str">
        <f t="shared" si="5"/>
        <v/>
      </c>
      <c r="AT41" t="str">
        <f t="shared" si="6"/>
        <v/>
      </c>
      <c r="AU41" t="str">
        <f t="shared" si="7"/>
        <v/>
      </c>
      <c r="AV41" t="str">
        <f t="shared" si="8"/>
        <v/>
      </c>
      <c r="AW41" t="str">
        <f t="shared" si="9"/>
        <v/>
      </c>
      <c r="AX41" t="str">
        <f t="shared" si="10"/>
        <v/>
      </c>
      <c r="AY41" t="str">
        <f t="shared" si="11"/>
        <v/>
      </c>
    </row>
    <row r="42" spans="1:51" ht="15">
      <c r="A42" s="16"/>
      <c r="B42" s="17"/>
      <c r="C42" s="18"/>
      <c r="D42" s="14"/>
      <c r="E42" s="12"/>
      <c r="F42" s="12"/>
      <c r="G42" s="15"/>
      <c r="H42" s="12"/>
      <c r="I42" s="12"/>
      <c r="J42" s="12"/>
      <c r="K42" s="12"/>
      <c r="L42" s="17"/>
      <c r="M42" s="12"/>
      <c r="N42" s="12"/>
      <c r="O42" s="15"/>
      <c r="P42" s="17"/>
      <c r="Q42" s="17"/>
      <c r="R42" s="15"/>
      <c r="S42" s="17"/>
      <c r="T42" s="12"/>
      <c r="U42" s="12"/>
      <c r="V42" s="12"/>
      <c r="W42" s="15"/>
      <c r="X42" s="15"/>
      <c r="Y42" s="13"/>
      <c r="Z42" s="5" t="e">
        <f t="shared" si="12"/>
        <v>#VALUE!</v>
      </c>
      <c r="AA42" s="6" t="e">
        <f t="shared" si="13"/>
        <v>#VALUE!</v>
      </c>
      <c r="AB42" s="5" t="str">
        <f t="shared" si="2"/>
        <v/>
      </c>
      <c r="AC42" s="8" t="str">
        <f t="shared" si="14"/>
        <v>MULTI</v>
      </c>
      <c r="AD42" s="8" t="e">
        <f t="shared" si="15"/>
        <v>#VALUE!</v>
      </c>
      <c r="AE42" s="5" t="str">
        <f>IFERROR(IF(AND(H42="MULTI",J42="PT"),"INDUSTRY PORTUGAL",IF(AND(H42="MULTI",J42="ES"),"VALLS",IF(AND(H42="MULTI",J42="RO"),"ARAMIS",IF(AD42="ESVLC","CONTENEDOR",IF(AND((AD42*1)=413,J42="IT"),"CEVA LOGISTICS",VLOOKUP(VALUE(AD42),LISTADO_PROVEEDORES!B:D,3,0)))))),"")</f>
        <v/>
      </c>
      <c r="AF42" s="5">
        <v>1</v>
      </c>
      <c r="AG42" s="5"/>
      <c r="AH42" s="5"/>
      <c r="AI42" s="5"/>
      <c r="AR42" s="37"/>
      <c r="AS42" t="str">
        <f t="shared" si="5"/>
        <v/>
      </c>
      <c r="AT42" t="str">
        <f t="shared" si="6"/>
        <v/>
      </c>
      <c r="AU42" t="str">
        <f t="shared" si="7"/>
        <v/>
      </c>
      <c r="AV42" t="str">
        <f t="shared" si="8"/>
        <v/>
      </c>
      <c r="AW42" t="str">
        <f t="shared" si="9"/>
        <v/>
      </c>
      <c r="AX42" t="str">
        <f t="shared" si="10"/>
        <v/>
      </c>
      <c r="AY42" t="str">
        <f t="shared" si="11"/>
        <v/>
      </c>
    </row>
    <row r="43" spans="1:51" ht="15">
      <c r="A43" s="16"/>
      <c r="B43" s="17"/>
      <c r="C43" s="18"/>
      <c r="D43" s="14"/>
      <c r="E43" s="12"/>
      <c r="F43" s="12"/>
      <c r="G43" s="15"/>
      <c r="H43" s="12"/>
      <c r="I43" s="12"/>
      <c r="J43" s="12"/>
      <c r="K43" s="12"/>
      <c r="L43" s="17"/>
      <c r="M43" s="12"/>
      <c r="N43" s="12"/>
      <c r="O43" s="15"/>
      <c r="P43" s="17"/>
      <c r="Q43" s="17"/>
      <c r="R43" s="15"/>
      <c r="S43" s="17"/>
      <c r="T43" s="12"/>
      <c r="U43" s="12"/>
      <c r="V43" s="12"/>
      <c r="W43" s="15"/>
      <c r="X43" s="15"/>
      <c r="Y43" s="13"/>
      <c r="Z43" s="5" t="e">
        <f t="shared" si="12"/>
        <v>#VALUE!</v>
      </c>
      <c r="AA43" s="6" t="e">
        <f t="shared" si="13"/>
        <v>#VALUE!</v>
      </c>
      <c r="AB43" s="5" t="str">
        <f t="shared" si="2"/>
        <v/>
      </c>
      <c r="AC43" s="8" t="str">
        <f t="shared" si="14"/>
        <v>MULTI</v>
      </c>
      <c r="AD43" s="8" t="e">
        <f t="shared" si="15"/>
        <v>#VALUE!</v>
      </c>
      <c r="AE43" s="5" t="str">
        <f>IFERROR(IF(AND(H43="MULTI",J43="PT"),"INDUSTRY PORTUGAL",IF(AND(H43="MULTI",J43="ES"),"VALLS",IF(AND(H43="MULTI",J43="RO"),"ARAMIS",IF(AD43="ESVLC","CONTENEDOR",IF(AND((AD43*1)=413,J43="IT"),"CEVA LOGISTICS",VLOOKUP(VALUE(AD43),LISTADO_PROVEEDORES!B:D,3,0)))))),"")</f>
        <v/>
      </c>
      <c r="AF43" s="5">
        <v>1</v>
      </c>
      <c r="AG43" s="5"/>
      <c r="AH43" s="5"/>
      <c r="AI43" s="5"/>
      <c r="AR43" s="37"/>
      <c r="AS43" t="str">
        <f t="shared" si="5"/>
        <v/>
      </c>
      <c r="AT43" t="str">
        <f t="shared" si="6"/>
        <v/>
      </c>
      <c r="AU43" t="str">
        <f t="shared" si="7"/>
        <v/>
      </c>
      <c r="AV43" t="str">
        <f t="shared" si="8"/>
        <v/>
      </c>
      <c r="AW43" t="str">
        <f t="shared" si="9"/>
        <v/>
      </c>
      <c r="AX43" t="str">
        <f t="shared" si="10"/>
        <v/>
      </c>
      <c r="AY43" t="str">
        <f t="shared" si="11"/>
        <v/>
      </c>
    </row>
    <row r="44" spans="1:51" ht="15">
      <c r="A44" s="16"/>
      <c r="B44" s="17"/>
      <c r="C44" s="18"/>
      <c r="D44" s="14"/>
      <c r="E44" s="12"/>
      <c r="F44" s="12"/>
      <c r="G44" s="15"/>
      <c r="H44" s="12"/>
      <c r="I44" s="12"/>
      <c r="J44" s="12"/>
      <c r="K44" s="12"/>
      <c r="L44" s="17"/>
      <c r="M44" s="12"/>
      <c r="N44" s="12"/>
      <c r="O44" s="15"/>
      <c r="P44" s="17"/>
      <c r="Q44" s="17"/>
      <c r="R44" s="15"/>
      <c r="S44" s="17"/>
      <c r="T44" s="12"/>
      <c r="U44" s="12"/>
      <c r="V44" s="12"/>
      <c r="W44" s="15"/>
      <c r="X44" s="15"/>
      <c r="Y44" s="13"/>
      <c r="Z44" s="5" t="e">
        <f t="shared" si="12"/>
        <v>#VALUE!</v>
      </c>
      <c r="AA44" s="6" t="e">
        <f t="shared" si="13"/>
        <v>#VALUE!</v>
      </c>
      <c r="AB44" s="5" t="str">
        <f t="shared" si="2"/>
        <v/>
      </c>
      <c r="AC44" s="8" t="str">
        <f t="shared" si="14"/>
        <v>MULTI</v>
      </c>
      <c r="AD44" s="8" t="e">
        <f t="shared" si="15"/>
        <v>#VALUE!</v>
      </c>
      <c r="AE44" s="5" t="str">
        <f>IFERROR(IF(AND(H44="MULTI",J44="PT"),"INDUSTRY PORTUGAL",IF(AND(H44="MULTI",J44="ES"),"VALLS",IF(AND(H44="MULTI",J44="RO"),"ARAMIS",IF(AD44="ESVLC","CONTENEDOR",IF(AND((AD44*1)=413,J44="IT"),"CEVA LOGISTICS",VLOOKUP(VALUE(AD44),LISTADO_PROVEEDORES!B:D,3,0)))))),"")</f>
        <v/>
      </c>
      <c r="AF44" s="5">
        <v>1</v>
      </c>
      <c r="AG44" s="5"/>
      <c r="AH44" s="5"/>
      <c r="AI44" s="5"/>
      <c r="AR44" s="37"/>
      <c r="AS44" t="str">
        <f t="shared" si="5"/>
        <v/>
      </c>
      <c r="AT44" t="str">
        <f t="shared" si="6"/>
        <v/>
      </c>
      <c r="AU44" t="str">
        <f t="shared" si="7"/>
        <v/>
      </c>
      <c r="AV44" t="str">
        <f t="shared" si="8"/>
        <v/>
      </c>
      <c r="AW44" t="str">
        <f t="shared" si="9"/>
        <v/>
      </c>
      <c r="AX44" t="str">
        <f t="shared" si="10"/>
        <v/>
      </c>
      <c r="AY44" t="str">
        <f t="shared" si="11"/>
        <v/>
      </c>
    </row>
    <row r="45" spans="1:51" ht="15">
      <c r="A45" s="16"/>
      <c r="B45" s="17"/>
      <c r="C45" s="18"/>
      <c r="D45" s="14"/>
      <c r="E45" s="12"/>
      <c r="F45" s="12"/>
      <c r="G45" s="15"/>
      <c r="H45" s="12"/>
      <c r="I45" s="12"/>
      <c r="J45" s="12"/>
      <c r="K45" s="12"/>
      <c r="L45" s="17"/>
      <c r="M45" s="12"/>
      <c r="N45" s="12"/>
      <c r="O45" s="15"/>
      <c r="P45" s="17"/>
      <c r="Q45" s="17"/>
      <c r="R45" s="15"/>
      <c r="S45" s="17"/>
      <c r="T45" s="12"/>
      <c r="U45" s="12"/>
      <c r="V45" s="12"/>
      <c r="W45" s="15"/>
      <c r="X45" s="15"/>
      <c r="Y45" s="13"/>
      <c r="Z45" s="5" t="e">
        <f t="shared" si="12"/>
        <v>#VALUE!</v>
      </c>
      <c r="AA45" s="6" t="e">
        <f t="shared" si="13"/>
        <v>#VALUE!</v>
      </c>
      <c r="AB45" s="5" t="str">
        <f t="shared" si="2"/>
        <v/>
      </c>
      <c r="AC45" s="8" t="str">
        <f t="shared" si="14"/>
        <v>MULTI</v>
      </c>
      <c r="AD45" s="8" t="e">
        <f t="shared" si="15"/>
        <v>#VALUE!</v>
      </c>
      <c r="AE45" s="5" t="str">
        <f>IFERROR(IF(AND(H45="MULTI",J45="PT"),"INDUSTRY PORTUGAL",IF(AND(H45="MULTI",J45="ES"),"VALLS",IF(AND(H45="MULTI",J45="RO"),"ARAMIS",IF(AD45="ESVLC","CONTENEDOR",IF(AND((AD45*1)=413,J45="IT"),"CEVA LOGISTICS",VLOOKUP(VALUE(AD45),LISTADO_PROVEEDORES!B:D,3,0)))))),"")</f>
        <v/>
      </c>
      <c r="AF45" s="5">
        <v>1</v>
      </c>
      <c r="AG45" s="5"/>
      <c r="AH45" s="5"/>
      <c r="AI45" s="5"/>
      <c r="AR45" s="37"/>
      <c r="AS45" t="str">
        <f t="shared" si="5"/>
        <v/>
      </c>
      <c r="AT45" t="str">
        <f t="shared" si="6"/>
        <v/>
      </c>
      <c r="AU45" t="str">
        <f t="shared" si="7"/>
        <v/>
      </c>
      <c r="AV45" t="str">
        <f t="shared" si="8"/>
        <v/>
      </c>
      <c r="AW45" t="str">
        <f t="shared" si="9"/>
        <v/>
      </c>
      <c r="AX45" t="str">
        <f t="shared" si="10"/>
        <v/>
      </c>
      <c r="AY45" t="str">
        <f t="shared" si="11"/>
        <v/>
      </c>
    </row>
    <row r="46" spans="1:51" ht="15">
      <c r="A46" s="16"/>
      <c r="B46" s="17"/>
      <c r="C46" s="18"/>
      <c r="D46" s="14"/>
      <c r="E46" s="12"/>
      <c r="F46" s="12"/>
      <c r="G46" s="15"/>
      <c r="H46" s="12"/>
      <c r="I46" s="12"/>
      <c r="J46" s="12"/>
      <c r="K46" s="12"/>
      <c r="L46" s="17"/>
      <c r="M46" s="12"/>
      <c r="N46" s="12"/>
      <c r="O46" s="15"/>
      <c r="P46" s="17"/>
      <c r="Q46" s="17"/>
      <c r="R46" s="15"/>
      <c r="S46" s="17"/>
      <c r="T46" s="12"/>
      <c r="U46" s="12"/>
      <c r="V46" s="12"/>
      <c r="W46" s="15"/>
      <c r="X46" s="15"/>
      <c r="Y46" s="13"/>
      <c r="Z46" s="5" t="e">
        <f t="shared" si="12"/>
        <v>#VALUE!</v>
      </c>
      <c r="AA46" s="6" t="e">
        <f t="shared" si="13"/>
        <v>#VALUE!</v>
      </c>
      <c r="AB46" s="5" t="str">
        <f t="shared" si="2"/>
        <v/>
      </c>
      <c r="AC46" s="8" t="str">
        <f t="shared" si="14"/>
        <v>MULTI</v>
      </c>
      <c r="AD46" s="8" t="e">
        <f t="shared" si="15"/>
        <v>#VALUE!</v>
      </c>
      <c r="AE46" s="5" t="str">
        <f>IFERROR(IF(AND(H46="MULTI",J46="PT"),"INDUSTRY PORTUGAL",IF(AND(H46="MULTI",J46="ES"),"VALLS",IF(AND(H46="MULTI",J46="RO"),"ARAMIS",IF(AD46="ESVLC","CONTENEDOR",IF(AND((AD46*1)=413,J46="IT"),"CEVA LOGISTICS",VLOOKUP(VALUE(AD46),LISTADO_PROVEEDORES!B:D,3,0)))))),"")</f>
        <v/>
      </c>
      <c r="AF46" s="5">
        <v>1</v>
      </c>
      <c r="AG46" s="5"/>
      <c r="AH46" s="5"/>
      <c r="AI46" s="5"/>
      <c r="AR46" s="37"/>
      <c r="AS46" t="str">
        <f t="shared" si="5"/>
        <v/>
      </c>
      <c r="AT46" t="str">
        <f t="shared" si="6"/>
        <v/>
      </c>
      <c r="AU46" t="str">
        <f t="shared" si="7"/>
        <v/>
      </c>
      <c r="AV46" t="str">
        <f t="shared" si="8"/>
        <v/>
      </c>
      <c r="AW46" t="str">
        <f t="shared" si="9"/>
        <v/>
      </c>
      <c r="AX46" t="str">
        <f t="shared" si="10"/>
        <v/>
      </c>
      <c r="AY46" t="str">
        <f t="shared" si="11"/>
        <v/>
      </c>
    </row>
    <row r="47" spans="1:51" ht="15">
      <c r="A47" s="16"/>
      <c r="B47" s="17"/>
      <c r="C47" s="18"/>
      <c r="D47" s="14"/>
      <c r="E47" s="12"/>
      <c r="F47" s="12"/>
      <c r="G47" s="15"/>
      <c r="H47" s="12"/>
      <c r="I47" s="12"/>
      <c r="J47" s="12"/>
      <c r="K47" s="12"/>
      <c r="L47" s="17"/>
      <c r="M47" s="12"/>
      <c r="N47" s="12"/>
      <c r="O47" s="15"/>
      <c r="P47" s="17"/>
      <c r="Q47" s="17"/>
      <c r="R47" s="15"/>
      <c r="S47" s="17"/>
      <c r="T47" s="12"/>
      <c r="U47" s="12"/>
      <c r="V47" s="12"/>
      <c r="W47" s="15"/>
      <c r="X47" s="15"/>
      <c r="Y47" s="13"/>
      <c r="Z47" s="5" t="e">
        <f t="shared" si="12"/>
        <v>#VALUE!</v>
      </c>
      <c r="AA47" s="6" t="e">
        <f t="shared" si="13"/>
        <v>#VALUE!</v>
      </c>
      <c r="AB47" s="5" t="str">
        <f t="shared" si="2"/>
        <v/>
      </c>
      <c r="AC47" s="8" t="str">
        <f t="shared" si="14"/>
        <v>MULTI</v>
      </c>
      <c r="AD47" s="8" t="e">
        <f t="shared" si="15"/>
        <v>#VALUE!</v>
      </c>
      <c r="AE47" s="5" t="str">
        <f>IFERROR(IF(AND(H47="MULTI",J47="PT"),"INDUSTRY PORTUGAL",IF(AND(H47="MULTI",J47="ES"),"VALLS",IF(AND(H47="MULTI",J47="RO"),"ARAMIS",IF(AD47="ESVLC","CONTENEDOR",IF(AND((AD47*1)=413,J47="IT"),"CEVA LOGISTICS",VLOOKUP(VALUE(AD47),LISTADO_PROVEEDORES!B:D,3,0)))))),"")</f>
        <v/>
      </c>
      <c r="AF47" s="5">
        <v>1</v>
      </c>
      <c r="AG47" s="5"/>
      <c r="AH47" s="5"/>
      <c r="AI47" s="5"/>
      <c r="AR47" s="37"/>
      <c r="AS47" t="str">
        <f t="shared" si="5"/>
        <v/>
      </c>
      <c r="AT47" t="str">
        <f t="shared" si="6"/>
        <v/>
      </c>
      <c r="AU47" t="str">
        <f t="shared" si="7"/>
        <v/>
      </c>
      <c r="AV47" t="str">
        <f t="shared" si="8"/>
        <v/>
      </c>
      <c r="AW47" t="str">
        <f t="shared" si="9"/>
        <v/>
      </c>
      <c r="AX47" t="str">
        <f t="shared" si="10"/>
        <v/>
      </c>
      <c r="AY47" t="str">
        <f t="shared" si="11"/>
        <v/>
      </c>
    </row>
    <row r="48" spans="1:51" ht="15">
      <c r="A48" s="16"/>
      <c r="B48" s="17"/>
      <c r="C48" s="18"/>
      <c r="D48" s="14"/>
      <c r="E48" s="12"/>
      <c r="F48" s="12"/>
      <c r="G48" s="15"/>
      <c r="H48" s="12"/>
      <c r="I48" s="12"/>
      <c r="J48" s="12"/>
      <c r="K48" s="12"/>
      <c r="L48" s="17"/>
      <c r="M48" s="12"/>
      <c r="N48" s="12"/>
      <c r="O48" s="15"/>
      <c r="P48" s="17"/>
      <c r="Q48" s="17"/>
      <c r="R48" s="15"/>
      <c r="S48" s="17"/>
      <c r="T48" s="12"/>
      <c r="U48" s="12"/>
      <c r="V48" s="12"/>
      <c r="W48" s="15"/>
      <c r="X48" s="15"/>
      <c r="Y48" s="13"/>
      <c r="Z48" s="5" t="e">
        <f t="shared" si="12"/>
        <v>#VALUE!</v>
      </c>
      <c r="AA48" s="6" t="e">
        <f t="shared" si="13"/>
        <v>#VALUE!</v>
      </c>
      <c r="AB48" s="5" t="str">
        <f t="shared" si="2"/>
        <v/>
      </c>
      <c r="AC48" s="8" t="str">
        <f t="shared" si="14"/>
        <v>MULTI</v>
      </c>
      <c r="AD48" s="8" t="e">
        <f t="shared" si="15"/>
        <v>#VALUE!</v>
      </c>
      <c r="AE48" s="5" t="str">
        <f>IFERROR(IF(AND(H48="MULTI",J48="PT"),"INDUSTRY PORTUGAL",IF(AND(H48="MULTI",J48="ES"),"VALLS",IF(AND(H48="MULTI",J48="RO"),"ARAMIS",IF(AD48="ESVLC","CONTENEDOR",IF(AND((AD48*1)=413,J48="IT"),"CEVA LOGISTICS",VLOOKUP(VALUE(AD48),LISTADO_PROVEEDORES!B:D,3,0)))))),"")</f>
        <v/>
      </c>
      <c r="AF48" s="5">
        <v>1</v>
      </c>
      <c r="AG48" s="5"/>
      <c r="AH48" s="5"/>
      <c r="AI48" s="5"/>
      <c r="AR48" s="37"/>
      <c r="AS48" t="str">
        <f t="shared" si="5"/>
        <v/>
      </c>
      <c r="AT48" t="str">
        <f t="shared" si="6"/>
        <v/>
      </c>
      <c r="AU48" t="str">
        <f t="shared" si="7"/>
        <v/>
      </c>
      <c r="AV48" t="str">
        <f t="shared" si="8"/>
        <v/>
      </c>
      <c r="AW48" t="str">
        <f t="shared" si="9"/>
        <v/>
      </c>
      <c r="AX48" t="str">
        <f t="shared" si="10"/>
        <v/>
      </c>
      <c r="AY48" t="str">
        <f t="shared" si="11"/>
        <v/>
      </c>
    </row>
    <row r="49" spans="1:51" ht="15">
      <c r="A49" s="16"/>
      <c r="B49" s="17"/>
      <c r="C49" s="18"/>
      <c r="D49" s="14"/>
      <c r="E49" s="12"/>
      <c r="F49" s="12"/>
      <c r="G49" s="15"/>
      <c r="H49" s="12"/>
      <c r="I49" s="12"/>
      <c r="J49" s="12"/>
      <c r="K49" s="12"/>
      <c r="L49" s="17"/>
      <c r="M49" s="12"/>
      <c r="N49" s="12"/>
      <c r="O49" s="15"/>
      <c r="P49" s="17"/>
      <c r="Q49" s="17"/>
      <c r="R49" s="15"/>
      <c r="S49" s="17"/>
      <c r="T49" s="12"/>
      <c r="U49" s="12"/>
      <c r="V49" s="12"/>
      <c r="W49" s="15"/>
      <c r="X49" s="15"/>
      <c r="Y49" s="13"/>
      <c r="Z49" s="5" t="e">
        <f t="shared" si="12"/>
        <v>#VALUE!</v>
      </c>
      <c r="AA49" s="6" t="e">
        <f t="shared" si="13"/>
        <v>#VALUE!</v>
      </c>
      <c r="AB49" s="5" t="str">
        <f t="shared" si="2"/>
        <v/>
      </c>
      <c r="AC49" s="8" t="str">
        <f t="shared" si="14"/>
        <v>MULTI</v>
      </c>
      <c r="AD49" s="8" t="e">
        <f t="shared" si="15"/>
        <v>#VALUE!</v>
      </c>
      <c r="AE49" s="5" t="str">
        <f>IFERROR(IF(AND(H49="MULTI",J49="PT"),"INDUSTRY PORTUGAL",IF(AND(H49="MULTI",J49="ES"),"VALLS",IF(AND(H49="MULTI",J49="RO"),"ARAMIS",IF(AD49="ESVLC","CONTENEDOR",IF(AND((AD49*1)=413,J49="IT"),"CEVA LOGISTICS",VLOOKUP(VALUE(AD49),LISTADO_PROVEEDORES!B:D,3,0)))))),"")</f>
        <v/>
      </c>
      <c r="AF49" s="5">
        <v>1</v>
      </c>
      <c r="AG49" s="5"/>
      <c r="AH49" s="5"/>
      <c r="AI49" s="5"/>
      <c r="AR49" s="37"/>
      <c r="AS49" t="str">
        <f t="shared" si="5"/>
        <v/>
      </c>
      <c r="AT49" t="str">
        <f t="shared" si="6"/>
        <v/>
      </c>
      <c r="AU49" t="str">
        <f t="shared" si="7"/>
        <v/>
      </c>
      <c r="AV49" t="str">
        <f t="shared" si="8"/>
        <v/>
      </c>
      <c r="AW49" t="str">
        <f t="shared" si="9"/>
        <v/>
      </c>
      <c r="AX49" t="str">
        <f t="shared" si="10"/>
        <v/>
      </c>
      <c r="AY49" t="str">
        <f t="shared" si="11"/>
        <v/>
      </c>
    </row>
    <row r="50" spans="1:51" ht="15">
      <c r="A50" s="16"/>
      <c r="B50" s="17"/>
      <c r="C50" s="18"/>
      <c r="D50" s="14"/>
      <c r="E50" s="12"/>
      <c r="F50" s="12"/>
      <c r="G50" s="15"/>
      <c r="H50" s="12"/>
      <c r="I50" s="12"/>
      <c r="J50" s="12"/>
      <c r="K50" s="12"/>
      <c r="L50" s="17"/>
      <c r="M50" s="12"/>
      <c r="N50" s="12"/>
      <c r="O50" s="15"/>
      <c r="P50" s="17"/>
      <c r="Q50" s="17"/>
      <c r="R50" s="15"/>
      <c r="S50" s="17"/>
      <c r="T50" s="12"/>
      <c r="U50" s="12"/>
      <c r="V50" s="12"/>
      <c r="W50" s="15"/>
      <c r="X50" s="15"/>
      <c r="Y50" s="13"/>
      <c r="Z50" s="5" t="e">
        <f t="shared" si="12"/>
        <v>#VALUE!</v>
      </c>
      <c r="AA50" s="6" t="e">
        <f t="shared" si="13"/>
        <v>#VALUE!</v>
      </c>
      <c r="AB50" s="5" t="str">
        <f t="shared" si="2"/>
        <v/>
      </c>
      <c r="AC50" s="8" t="str">
        <f t="shared" si="14"/>
        <v>MULTI</v>
      </c>
      <c r="AD50" s="8" t="e">
        <f t="shared" si="15"/>
        <v>#VALUE!</v>
      </c>
      <c r="AE50" s="5" t="str">
        <f>IFERROR(IF(AND(H50="MULTI",J50="PT"),"INDUSTRY PORTUGAL",IF(AND(H50="MULTI",J50="ES"),"VALLS",IF(AND(H50="MULTI",J50="RO"),"ARAMIS",IF(AD50="ESVLC","CONTENEDOR",IF(AND((AD50*1)=413,J50="IT"),"CEVA LOGISTICS",VLOOKUP(VALUE(AD50),LISTADO_PROVEEDORES!B:D,3,0)))))),"")</f>
        <v/>
      </c>
      <c r="AF50" s="5">
        <v>1</v>
      </c>
      <c r="AG50" s="5"/>
      <c r="AH50" s="5"/>
      <c r="AI50" s="5"/>
      <c r="AR50" s="37"/>
      <c r="AS50" t="str">
        <f t="shared" si="5"/>
        <v/>
      </c>
      <c r="AT50" t="str">
        <f t="shared" si="6"/>
        <v/>
      </c>
      <c r="AU50" t="str">
        <f t="shared" si="7"/>
        <v/>
      </c>
      <c r="AV50" t="str">
        <f t="shared" si="8"/>
        <v/>
      </c>
      <c r="AW50" t="str">
        <f t="shared" si="9"/>
        <v/>
      </c>
      <c r="AX50" t="str">
        <f t="shared" si="10"/>
        <v/>
      </c>
      <c r="AY50" t="str">
        <f t="shared" si="11"/>
        <v/>
      </c>
    </row>
    <row r="51" spans="1:51" ht="15">
      <c r="A51" s="16"/>
      <c r="B51" s="17"/>
      <c r="C51" s="18"/>
      <c r="D51" s="14"/>
      <c r="E51" s="12"/>
      <c r="F51" s="12"/>
      <c r="G51" s="15"/>
      <c r="H51" s="12"/>
      <c r="I51" s="12"/>
      <c r="J51" s="12"/>
      <c r="K51" s="12"/>
      <c r="L51" s="17"/>
      <c r="M51" s="12"/>
      <c r="N51" s="12"/>
      <c r="O51" s="15"/>
      <c r="P51" s="17"/>
      <c r="Q51" s="17"/>
      <c r="R51" s="15"/>
      <c r="S51" s="17"/>
      <c r="T51" s="12"/>
      <c r="U51" s="12"/>
      <c r="V51" s="12"/>
      <c r="W51" s="15"/>
      <c r="X51" s="15"/>
      <c r="Y51" s="13"/>
      <c r="Z51" s="5" t="e">
        <f t="shared" si="12"/>
        <v>#VALUE!</v>
      </c>
      <c r="AA51" s="6" t="e">
        <f t="shared" si="13"/>
        <v>#VALUE!</v>
      </c>
      <c r="AB51" s="5" t="str">
        <f t="shared" si="2"/>
        <v/>
      </c>
      <c r="AC51" s="8" t="str">
        <f t="shared" si="14"/>
        <v>MULTI</v>
      </c>
      <c r="AD51" s="8" t="e">
        <f t="shared" si="15"/>
        <v>#VALUE!</v>
      </c>
      <c r="AE51" s="5" t="str">
        <f>IFERROR(IF(AND(H51="MULTI",J51="PT"),"INDUSTRY PORTUGAL",IF(AND(H51="MULTI",J51="ES"),"VALLS",IF(AND(H51="MULTI",J51="RO"),"ARAMIS",IF(AD51="ESVLC","CONTENEDOR",IF(AND((AD51*1)=413,J51="IT"),"CEVA LOGISTICS",VLOOKUP(VALUE(AD51),LISTADO_PROVEEDORES!B:D,3,0)))))),"")</f>
        <v/>
      </c>
      <c r="AF51" s="5">
        <v>1</v>
      </c>
      <c r="AG51" s="5"/>
      <c r="AH51" s="5"/>
      <c r="AI51" s="5"/>
      <c r="AR51" s="37"/>
      <c r="AS51" t="str">
        <f t="shared" si="5"/>
        <v/>
      </c>
      <c r="AT51" t="str">
        <f t="shared" si="6"/>
        <v/>
      </c>
      <c r="AU51" t="str">
        <f t="shared" si="7"/>
        <v/>
      </c>
      <c r="AV51" t="str">
        <f t="shared" si="8"/>
        <v/>
      </c>
      <c r="AW51" t="str">
        <f t="shared" si="9"/>
        <v/>
      </c>
      <c r="AX51" t="str">
        <f t="shared" si="10"/>
        <v/>
      </c>
      <c r="AY51" t="str">
        <f t="shared" si="11"/>
        <v/>
      </c>
    </row>
    <row r="52" spans="1:51" ht="15">
      <c r="A52" s="16"/>
      <c r="B52" s="17"/>
      <c r="C52" s="18"/>
      <c r="D52" s="14"/>
      <c r="E52" s="12"/>
      <c r="F52" s="12"/>
      <c r="G52" s="15"/>
      <c r="H52" s="12"/>
      <c r="I52" s="12"/>
      <c r="J52" s="12"/>
      <c r="K52" s="12"/>
      <c r="L52" s="17"/>
      <c r="M52" s="12"/>
      <c r="N52" s="12"/>
      <c r="O52" s="15"/>
      <c r="P52" s="17"/>
      <c r="Q52" s="17"/>
      <c r="R52" s="15"/>
      <c r="S52" s="17"/>
      <c r="T52" s="12"/>
      <c r="U52" s="12"/>
      <c r="V52" s="12"/>
      <c r="W52" s="15"/>
      <c r="X52" s="15"/>
      <c r="Y52" s="13"/>
      <c r="Z52" s="5" t="e">
        <f t="shared" si="12"/>
        <v>#VALUE!</v>
      </c>
      <c r="AA52" s="6" t="e">
        <f t="shared" si="13"/>
        <v>#VALUE!</v>
      </c>
      <c r="AB52" s="5" t="str">
        <f t="shared" si="2"/>
        <v/>
      </c>
      <c r="AC52" s="8" t="str">
        <f t="shared" si="14"/>
        <v>MULTI</v>
      </c>
      <c r="AD52" s="8" t="e">
        <f t="shared" si="15"/>
        <v>#VALUE!</v>
      </c>
      <c r="AE52" s="5" t="str">
        <f>IFERROR(IF(AND(H52="MULTI",J52="PT"),"INDUSTRY PORTUGAL",IF(AND(H52="MULTI",J52="ES"),"VALLS",IF(AND(H52="MULTI",J52="RO"),"ARAMIS",IF(AD52="ESVLC","CONTENEDOR",IF(AND((AD52*1)=413,J52="IT"),"CEVA LOGISTICS",VLOOKUP(VALUE(AD52),LISTADO_PROVEEDORES!B:D,3,0)))))),"")</f>
        <v/>
      </c>
      <c r="AF52" s="5">
        <v>1</v>
      </c>
      <c r="AG52" s="5"/>
      <c r="AH52" s="5"/>
      <c r="AI52" s="5"/>
      <c r="AR52" s="37"/>
      <c r="AS52" t="str">
        <f t="shared" si="5"/>
        <v/>
      </c>
      <c r="AT52" t="str">
        <f t="shared" si="6"/>
        <v/>
      </c>
      <c r="AU52" t="str">
        <f t="shared" si="7"/>
        <v/>
      </c>
      <c r="AV52" t="str">
        <f t="shared" si="8"/>
        <v/>
      </c>
      <c r="AW52" t="str">
        <f t="shared" si="9"/>
        <v/>
      </c>
      <c r="AX52" t="str">
        <f t="shared" si="10"/>
        <v/>
      </c>
      <c r="AY52" t="str">
        <f t="shared" si="11"/>
        <v/>
      </c>
    </row>
    <row r="53" spans="1:51" ht="15">
      <c r="A53" s="16"/>
      <c r="B53" s="17"/>
      <c r="C53" s="18"/>
      <c r="D53" s="14"/>
      <c r="E53" s="12"/>
      <c r="F53" s="12"/>
      <c r="G53" s="15"/>
      <c r="H53" s="12"/>
      <c r="I53" s="12"/>
      <c r="J53" s="12"/>
      <c r="K53" s="12"/>
      <c r="L53" s="17"/>
      <c r="M53" s="12"/>
      <c r="N53" s="12"/>
      <c r="O53" s="15"/>
      <c r="P53" s="17"/>
      <c r="Q53" s="17"/>
      <c r="R53" s="15"/>
      <c r="S53" s="17"/>
      <c r="T53" s="12"/>
      <c r="U53" s="12"/>
      <c r="V53" s="12"/>
      <c r="W53" s="15"/>
      <c r="X53" s="15"/>
      <c r="Y53" s="13"/>
      <c r="Z53" s="5" t="e">
        <f t="shared" si="12"/>
        <v>#VALUE!</v>
      </c>
      <c r="AA53" s="6" t="e">
        <f t="shared" si="13"/>
        <v>#VALUE!</v>
      </c>
      <c r="AB53" s="5" t="str">
        <f t="shared" si="2"/>
        <v/>
      </c>
      <c r="AC53" s="8" t="str">
        <f t="shared" si="14"/>
        <v>MULTI</v>
      </c>
      <c r="AD53" s="8" t="e">
        <f t="shared" si="15"/>
        <v>#VALUE!</v>
      </c>
      <c r="AE53" s="5" t="str">
        <f>IFERROR(IF(AND(H53="MULTI",J53="PT"),"INDUSTRY PORTUGAL",IF(AND(H53="MULTI",J53="ES"),"VALLS",IF(AND(H53="MULTI",J53="RO"),"ARAMIS",IF(AD53="ESVLC","CONTENEDOR",IF(AND((AD53*1)=413,J53="IT"),"CEVA LOGISTICS",VLOOKUP(VALUE(AD53),LISTADO_PROVEEDORES!B:D,3,0)))))),"")</f>
        <v/>
      </c>
      <c r="AF53" s="5">
        <v>1</v>
      </c>
      <c r="AG53" s="5"/>
      <c r="AH53" s="5"/>
      <c r="AI53" s="5"/>
      <c r="AR53" s="37"/>
      <c r="AS53" t="str">
        <f t="shared" si="5"/>
        <v/>
      </c>
      <c r="AT53" t="str">
        <f t="shared" si="6"/>
        <v/>
      </c>
      <c r="AU53" t="str">
        <f t="shared" si="7"/>
        <v/>
      </c>
      <c r="AV53" t="str">
        <f t="shared" si="8"/>
        <v/>
      </c>
      <c r="AW53" t="str">
        <f t="shared" si="9"/>
        <v/>
      </c>
      <c r="AX53" t="str">
        <f t="shared" si="10"/>
        <v/>
      </c>
      <c r="AY53" t="str">
        <f t="shared" si="11"/>
        <v/>
      </c>
    </row>
    <row r="54" spans="1:51" ht="15">
      <c r="A54" s="16"/>
      <c r="B54" s="17"/>
      <c r="C54" s="18"/>
      <c r="D54" s="14"/>
      <c r="E54" s="12"/>
      <c r="F54" s="12"/>
      <c r="G54" s="15"/>
      <c r="H54" s="12"/>
      <c r="I54" s="12"/>
      <c r="J54" s="12"/>
      <c r="K54" s="12"/>
      <c r="L54" s="17"/>
      <c r="M54" s="12"/>
      <c r="N54" s="12"/>
      <c r="O54" s="15"/>
      <c r="P54" s="17"/>
      <c r="Q54" s="17"/>
      <c r="R54" s="15"/>
      <c r="S54" s="17"/>
      <c r="T54" s="12"/>
      <c r="U54" s="12"/>
      <c r="V54" s="12"/>
      <c r="W54" s="15"/>
      <c r="X54" s="15"/>
      <c r="Y54" s="13"/>
      <c r="Z54" s="5" t="e">
        <f t="shared" si="12"/>
        <v>#VALUE!</v>
      </c>
      <c r="AA54" s="6" t="e">
        <f t="shared" si="13"/>
        <v>#VALUE!</v>
      </c>
      <c r="AB54" s="5" t="str">
        <f t="shared" si="2"/>
        <v/>
      </c>
      <c r="AC54" s="8" t="str">
        <f t="shared" si="14"/>
        <v>MULTI</v>
      </c>
      <c r="AD54" s="8" t="e">
        <f t="shared" si="15"/>
        <v>#VALUE!</v>
      </c>
      <c r="AE54" s="5" t="str">
        <f>IFERROR(IF(AND(H54="MULTI",J54="PT"),"INDUSTRY PORTUGAL",IF(AND(H54="MULTI",J54="ES"),"VALLS",IF(AND(H54="MULTI",J54="RO"),"ARAMIS",IF(AD54="ESVLC","CONTENEDOR",IF(AND((AD54*1)=413,J54="IT"),"CEVA LOGISTICS",VLOOKUP(VALUE(AD54),LISTADO_PROVEEDORES!B:D,3,0)))))),"")</f>
        <v/>
      </c>
      <c r="AF54" s="5">
        <v>1</v>
      </c>
      <c r="AG54" s="5"/>
      <c r="AH54" s="5"/>
      <c r="AI54" s="5"/>
      <c r="AR54" s="37"/>
      <c r="AS54" t="str">
        <f t="shared" si="5"/>
        <v/>
      </c>
      <c r="AT54" t="str">
        <f t="shared" si="6"/>
        <v/>
      </c>
      <c r="AU54" t="str">
        <f t="shared" si="7"/>
        <v/>
      </c>
      <c r="AV54" t="str">
        <f t="shared" si="8"/>
        <v/>
      </c>
      <c r="AW54" t="str">
        <f t="shared" si="9"/>
        <v/>
      </c>
      <c r="AX54" t="str">
        <f t="shared" si="10"/>
        <v/>
      </c>
      <c r="AY54" t="str">
        <f t="shared" si="11"/>
        <v/>
      </c>
    </row>
    <row r="55" spans="1:51" ht="15">
      <c r="A55" s="16"/>
      <c r="B55" s="17"/>
      <c r="C55" s="18"/>
      <c r="D55" s="14"/>
      <c r="E55" s="12"/>
      <c r="F55" s="12"/>
      <c r="G55" s="15"/>
      <c r="H55" s="12"/>
      <c r="I55" s="12"/>
      <c r="J55" s="12"/>
      <c r="K55" s="12"/>
      <c r="L55" s="17"/>
      <c r="M55" s="12"/>
      <c r="N55" s="12"/>
      <c r="O55" s="15"/>
      <c r="P55" s="17"/>
      <c r="Q55" s="17"/>
      <c r="R55" s="15"/>
      <c r="S55" s="17"/>
      <c r="T55" s="12"/>
      <c r="U55" s="12"/>
      <c r="V55" s="12"/>
      <c r="W55" s="15"/>
      <c r="X55" s="15"/>
      <c r="Y55" s="13"/>
      <c r="Z55" s="5" t="e">
        <f t="shared" si="12"/>
        <v>#VALUE!</v>
      </c>
      <c r="AA55" s="6" t="e">
        <f t="shared" si="13"/>
        <v>#VALUE!</v>
      </c>
      <c r="AB55" s="5" t="str">
        <f t="shared" si="2"/>
        <v/>
      </c>
      <c r="AC55" s="8" t="str">
        <f t="shared" si="14"/>
        <v>MULTI</v>
      </c>
      <c r="AD55" s="8" t="e">
        <f t="shared" si="15"/>
        <v>#VALUE!</v>
      </c>
      <c r="AE55" s="5" t="str">
        <f>IFERROR(IF(AND(H55="MULTI",J55="PT"),"INDUSTRY PORTUGAL",IF(AND(H55="MULTI",J55="ES"),"VALLS",IF(AND(H55="MULTI",J55="RO"),"ARAMIS",IF(AD55="ESVLC","CONTENEDOR",IF(AND((AD55*1)=413,J55="IT"),"CEVA LOGISTICS",VLOOKUP(VALUE(AD55),LISTADO_PROVEEDORES!B:D,3,0)))))),"")</f>
        <v/>
      </c>
      <c r="AF55" s="5">
        <v>1</v>
      </c>
      <c r="AG55" s="5"/>
      <c r="AH55" s="5"/>
      <c r="AI55" s="5"/>
      <c r="AR55" s="37"/>
      <c r="AS55" t="str">
        <f t="shared" si="5"/>
        <v/>
      </c>
      <c r="AT55" t="str">
        <f t="shared" si="6"/>
        <v/>
      </c>
      <c r="AU55" t="str">
        <f t="shared" si="7"/>
        <v/>
      </c>
      <c r="AV55" t="str">
        <f t="shared" si="8"/>
        <v/>
      </c>
      <c r="AW55" t="str">
        <f t="shared" si="9"/>
        <v/>
      </c>
      <c r="AX55" t="str">
        <f t="shared" si="10"/>
        <v/>
      </c>
      <c r="AY55" t="str">
        <f t="shared" si="11"/>
        <v/>
      </c>
    </row>
    <row r="56" spans="1:51" ht="15">
      <c r="A56" s="16"/>
      <c r="B56" s="17"/>
      <c r="C56" s="18"/>
      <c r="D56" s="14"/>
      <c r="E56" s="12"/>
      <c r="F56" s="12"/>
      <c r="G56" s="15"/>
      <c r="H56" s="12"/>
      <c r="I56" s="12"/>
      <c r="J56" s="12"/>
      <c r="K56" s="12"/>
      <c r="L56" s="17"/>
      <c r="M56" s="12"/>
      <c r="N56" s="12"/>
      <c r="O56" s="15"/>
      <c r="P56" s="17"/>
      <c r="Q56" s="17"/>
      <c r="R56" s="15"/>
      <c r="S56" s="17"/>
      <c r="T56" s="12"/>
      <c r="U56" s="12"/>
      <c r="V56" s="12"/>
      <c r="W56" s="15"/>
      <c r="X56" s="15"/>
      <c r="Y56" s="13"/>
      <c r="Z56" s="5" t="e">
        <f t="shared" si="12"/>
        <v>#VALUE!</v>
      </c>
      <c r="AA56" s="6" t="e">
        <f t="shared" si="13"/>
        <v>#VALUE!</v>
      </c>
      <c r="AB56" s="5" t="str">
        <f t="shared" si="2"/>
        <v/>
      </c>
      <c r="AC56" s="8" t="str">
        <f t="shared" si="14"/>
        <v>MULTI</v>
      </c>
      <c r="AD56" s="8" t="e">
        <f t="shared" si="15"/>
        <v>#VALUE!</v>
      </c>
      <c r="AE56" s="5" t="str">
        <f>IFERROR(IF(AND(H56="MULTI",J56="PT"),"INDUSTRY PORTUGAL",IF(AND(H56="MULTI",J56="ES"),"VALLS",IF(AND(H56="MULTI",J56="RO"),"ARAMIS",IF(AD56="ESVLC","CONTENEDOR",IF(AND((AD56*1)=413,J56="IT"),"CEVA LOGISTICS",VLOOKUP(VALUE(AD56),LISTADO_PROVEEDORES!B:D,3,0)))))),"")</f>
        <v/>
      </c>
      <c r="AF56" s="5">
        <v>1</v>
      </c>
      <c r="AG56" s="5"/>
      <c r="AH56" s="5"/>
      <c r="AI56" s="5"/>
      <c r="AR56" s="37"/>
      <c r="AS56" t="str">
        <f t="shared" si="5"/>
        <v/>
      </c>
      <c r="AT56" t="str">
        <f t="shared" si="6"/>
        <v/>
      </c>
      <c r="AU56" t="str">
        <f t="shared" si="7"/>
        <v/>
      </c>
      <c r="AV56" t="str">
        <f t="shared" si="8"/>
        <v/>
      </c>
      <c r="AW56" t="str">
        <f t="shared" si="9"/>
        <v/>
      </c>
      <c r="AX56" t="str">
        <f t="shared" si="10"/>
        <v/>
      </c>
      <c r="AY56" t="str">
        <f t="shared" si="11"/>
        <v/>
      </c>
    </row>
    <row r="57" spans="1:51" ht="15">
      <c r="A57" s="16"/>
      <c r="B57" s="17"/>
      <c r="C57" s="18"/>
      <c r="D57" s="14"/>
      <c r="E57" s="12"/>
      <c r="F57" s="12"/>
      <c r="G57" s="15"/>
      <c r="H57" s="12"/>
      <c r="I57" s="12"/>
      <c r="J57" s="12"/>
      <c r="K57" s="12"/>
      <c r="L57" s="17"/>
      <c r="M57" s="12"/>
      <c r="N57" s="12"/>
      <c r="O57" s="15"/>
      <c r="P57" s="17"/>
      <c r="Q57" s="17"/>
      <c r="R57" s="15"/>
      <c r="S57" s="17"/>
      <c r="T57" s="12"/>
      <c r="U57" s="12"/>
      <c r="V57" s="12"/>
      <c r="W57" s="15"/>
      <c r="X57" s="15"/>
      <c r="Y57" s="13"/>
      <c r="Z57" s="5" t="e">
        <f t="shared" si="12"/>
        <v>#VALUE!</v>
      </c>
      <c r="AA57" s="6" t="e">
        <f t="shared" si="13"/>
        <v>#VALUE!</v>
      </c>
      <c r="AB57" s="5" t="str">
        <f t="shared" si="2"/>
        <v/>
      </c>
      <c r="AC57" s="8" t="str">
        <f t="shared" si="14"/>
        <v>MULTI</v>
      </c>
      <c r="AD57" s="8" t="e">
        <f t="shared" si="15"/>
        <v>#VALUE!</v>
      </c>
      <c r="AE57" s="5" t="str">
        <f>IFERROR(IF(AND(H57="MULTI",J57="PT"),"INDUSTRY PORTUGAL",IF(AND(H57="MULTI",J57="ES"),"VALLS",IF(AND(H57="MULTI",J57="RO"),"ARAMIS",IF(AD57="ESVLC","CONTENEDOR",IF(AND((AD57*1)=413,J57="IT"),"CEVA LOGISTICS",VLOOKUP(VALUE(AD57),LISTADO_PROVEEDORES!B:D,3,0)))))),"")</f>
        <v/>
      </c>
      <c r="AF57" s="5">
        <v>1</v>
      </c>
      <c r="AG57" s="5"/>
      <c r="AH57" s="5"/>
      <c r="AI57" s="5"/>
      <c r="AR57" s="37"/>
      <c r="AS57" t="str">
        <f t="shared" si="5"/>
        <v/>
      </c>
      <c r="AT57" t="str">
        <f t="shared" si="6"/>
        <v/>
      </c>
      <c r="AU57" t="str">
        <f t="shared" si="7"/>
        <v/>
      </c>
      <c r="AV57" t="str">
        <f t="shared" si="8"/>
        <v/>
      </c>
      <c r="AW57" t="str">
        <f t="shared" si="9"/>
        <v/>
      </c>
      <c r="AX57" t="str">
        <f t="shared" si="10"/>
        <v/>
      </c>
      <c r="AY57" t="str">
        <f t="shared" si="11"/>
        <v/>
      </c>
    </row>
    <row r="58" spans="1:51" ht="15">
      <c r="A58" s="16"/>
      <c r="B58" s="17"/>
      <c r="C58" s="18"/>
      <c r="D58" s="14"/>
      <c r="E58" s="12"/>
      <c r="F58" s="12"/>
      <c r="G58" s="15"/>
      <c r="H58" s="12"/>
      <c r="I58" s="12"/>
      <c r="J58" s="12"/>
      <c r="K58" s="12"/>
      <c r="L58" s="17"/>
      <c r="M58" s="12"/>
      <c r="N58" s="12"/>
      <c r="O58" s="15"/>
      <c r="P58" s="17"/>
      <c r="Q58" s="17"/>
      <c r="R58" s="15"/>
      <c r="S58" s="17"/>
      <c r="T58" s="12"/>
      <c r="U58" s="12"/>
      <c r="V58" s="12"/>
      <c r="W58" s="15"/>
      <c r="X58" s="15"/>
      <c r="Y58" s="13"/>
      <c r="Z58" s="5" t="e">
        <f t="shared" si="12"/>
        <v>#VALUE!</v>
      </c>
      <c r="AA58" s="6" t="e">
        <f t="shared" si="13"/>
        <v>#VALUE!</v>
      </c>
      <c r="AB58" s="5" t="str">
        <f t="shared" si="2"/>
        <v/>
      </c>
      <c r="AC58" s="8" t="str">
        <f t="shared" si="14"/>
        <v>MULTI</v>
      </c>
      <c r="AD58" s="8" t="e">
        <f t="shared" si="15"/>
        <v>#VALUE!</v>
      </c>
      <c r="AE58" s="5" t="str">
        <f>IFERROR(IF(AND(H58="MULTI",J58="PT"),"INDUSTRY PORTUGAL",IF(AND(H58="MULTI",J58="ES"),"VALLS",IF(AND(H58="MULTI",J58="RO"),"ARAMIS",IF(AD58="ESVLC","CONTENEDOR",IF(AND((AD58*1)=413,J58="IT"),"CEVA LOGISTICS",VLOOKUP(VALUE(AD58),LISTADO_PROVEEDORES!B:D,3,0)))))),"")</f>
        <v/>
      </c>
      <c r="AF58" s="5">
        <v>1</v>
      </c>
      <c r="AG58" s="5"/>
      <c r="AH58" s="5"/>
      <c r="AI58" s="5"/>
      <c r="AR58" s="37"/>
      <c r="AS58" t="str">
        <f t="shared" si="5"/>
        <v/>
      </c>
      <c r="AT58" t="str">
        <f t="shared" si="6"/>
        <v/>
      </c>
      <c r="AU58" t="str">
        <f t="shared" si="7"/>
        <v/>
      </c>
      <c r="AV58" t="str">
        <f t="shared" si="8"/>
        <v/>
      </c>
      <c r="AW58" t="str">
        <f t="shared" si="9"/>
        <v/>
      </c>
      <c r="AX58" t="str">
        <f t="shared" si="10"/>
        <v/>
      </c>
      <c r="AY58" t="str">
        <f t="shared" si="11"/>
        <v/>
      </c>
    </row>
    <row r="59" spans="1:51" ht="15">
      <c r="A59" s="16"/>
      <c r="B59" s="17"/>
      <c r="C59" s="18"/>
      <c r="D59" s="14"/>
      <c r="E59" s="12"/>
      <c r="F59" s="12"/>
      <c r="G59" s="15"/>
      <c r="H59" s="12"/>
      <c r="I59" s="12"/>
      <c r="J59" s="12"/>
      <c r="K59" s="12"/>
      <c r="L59" s="17"/>
      <c r="M59" s="12"/>
      <c r="N59" s="12"/>
      <c r="O59" s="15"/>
      <c r="P59" s="17"/>
      <c r="Q59" s="17"/>
      <c r="R59" s="15"/>
      <c r="S59" s="17"/>
      <c r="T59" s="12"/>
      <c r="U59" s="12"/>
      <c r="V59" s="12"/>
      <c r="W59" s="15"/>
      <c r="X59" s="15"/>
      <c r="Y59" s="13"/>
      <c r="Z59" s="5" t="e">
        <f t="shared" si="12"/>
        <v>#VALUE!</v>
      </c>
      <c r="AA59" s="6" t="e">
        <f t="shared" si="13"/>
        <v>#VALUE!</v>
      </c>
      <c r="AB59" s="5" t="str">
        <f t="shared" si="2"/>
        <v/>
      </c>
      <c r="AC59" s="8" t="str">
        <f t="shared" si="14"/>
        <v>MULTI</v>
      </c>
      <c r="AD59" s="8" t="e">
        <f t="shared" si="15"/>
        <v>#VALUE!</v>
      </c>
      <c r="AE59" s="5" t="str">
        <f>IFERROR(IF(AND(H59="MULTI",J59="PT"),"INDUSTRY PORTUGAL",IF(AND(H59="MULTI",J59="ES"),"VALLS",IF(AND(H59="MULTI",J59="RO"),"ARAMIS",IF(AD59="ESVLC","CONTENEDOR",IF(AND((AD59*1)=413,J59="IT"),"CEVA LOGISTICS",VLOOKUP(VALUE(AD59),LISTADO_PROVEEDORES!B:D,3,0)))))),"")</f>
        <v/>
      </c>
      <c r="AF59" s="5">
        <v>1</v>
      </c>
      <c r="AG59" s="5"/>
      <c r="AH59" s="5"/>
      <c r="AI59" s="5"/>
      <c r="AR59" s="37"/>
      <c r="AS59" t="str">
        <f t="shared" si="5"/>
        <v/>
      </c>
      <c r="AT59" t="str">
        <f t="shared" si="6"/>
        <v/>
      </c>
      <c r="AU59" t="str">
        <f t="shared" si="7"/>
        <v/>
      </c>
      <c r="AV59" t="str">
        <f t="shared" si="8"/>
        <v/>
      </c>
      <c r="AW59" t="str">
        <f t="shared" si="9"/>
        <v/>
      </c>
      <c r="AX59" t="str">
        <f t="shared" si="10"/>
        <v/>
      </c>
      <c r="AY59" t="str">
        <f t="shared" si="11"/>
        <v/>
      </c>
    </row>
    <row r="60" spans="1:51" ht="15">
      <c r="A60" s="16"/>
      <c r="B60" s="17"/>
      <c r="C60" s="18"/>
      <c r="D60" s="14"/>
      <c r="E60" s="12"/>
      <c r="F60" s="12"/>
      <c r="G60" s="15"/>
      <c r="H60" s="12"/>
      <c r="I60" s="12"/>
      <c r="J60" s="12"/>
      <c r="K60" s="12"/>
      <c r="L60" s="17"/>
      <c r="M60" s="12"/>
      <c r="N60" s="12"/>
      <c r="O60" s="15"/>
      <c r="P60" s="17"/>
      <c r="Q60" s="17"/>
      <c r="R60" s="15"/>
      <c r="S60" s="17"/>
      <c r="T60" s="12"/>
      <c r="U60" s="12"/>
      <c r="V60" s="12"/>
      <c r="W60" s="15"/>
      <c r="X60" s="15"/>
      <c r="Y60" s="13"/>
      <c r="Z60" s="5" t="e">
        <f t="shared" si="12"/>
        <v>#VALUE!</v>
      </c>
      <c r="AA60" s="6" t="e">
        <f t="shared" si="13"/>
        <v>#VALUE!</v>
      </c>
      <c r="AB60" s="5" t="str">
        <f t="shared" si="2"/>
        <v/>
      </c>
      <c r="AC60" s="8" t="str">
        <f t="shared" si="14"/>
        <v>MULTI</v>
      </c>
      <c r="AD60" s="8" t="e">
        <f t="shared" si="15"/>
        <v>#VALUE!</v>
      </c>
      <c r="AE60" s="5" t="str">
        <f>IFERROR(IF(AND(H60="MULTI",J60="PT"),"INDUSTRY PORTUGAL",IF(AND(H60="MULTI",J60="ES"),"VALLS",IF(AND(H60="MULTI",J60="RO"),"ARAMIS",IF(AD60="ESVLC","CONTENEDOR",IF(AND((AD60*1)=413,J60="IT"),"CEVA LOGISTICS",VLOOKUP(VALUE(AD60),LISTADO_PROVEEDORES!B:D,3,0)))))),"")</f>
        <v/>
      </c>
      <c r="AF60" s="5">
        <v>1</v>
      </c>
      <c r="AG60" s="5"/>
      <c r="AH60" s="5"/>
      <c r="AI60" s="5"/>
      <c r="AR60" s="37"/>
      <c r="AS60" t="str">
        <f t="shared" si="5"/>
        <v/>
      </c>
      <c r="AT60" t="str">
        <f t="shared" si="6"/>
        <v/>
      </c>
      <c r="AU60" t="str">
        <f t="shared" si="7"/>
        <v/>
      </c>
      <c r="AV60" t="str">
        <f t="shared" si="8"/>
        <v/>
      </c>
      <c r="AW60" t="str">
        <f t="shared" si="9"/>
        <v/>
      </c>
      <c r="AX60" t="str">
        <f t="shared" si="10"/>
        <v/>
      </c>
      <c r="AY60" t="str">
        <f t="shared" si="11"/>
        <v/>
      </c>
    </row>
    <row r="61" spans="1:51" ht="15">
      <c r="A61" s="16"/>
      <c r="B61" s="17"/>
      <c r="C61" s="18"/>
      <c r="D61" s="14"/>
      <c r="E61" s="12"/>
      <c r="F61" s="12"/>
      <c r="G61" s="15"/>
      <c r="H61" s="12"/>
      <c r="I61" s="12"/>
      <c r="J61" s="12"/>
      <c r="K61" s="12"/>
      <c r="L61" s="17"/>
      <c r="M61" s="12"/>
      <c r="N61" s="12"/>
      <c r="O61" s="15"/>
      <c r="P61" s="17"/>
      <c r="Q61" s="17"/>
      <c r="R61" s="15"/>
      <c r="S61" s="17"/>
      <c r="T61" s="12"/>
      <c r="U61" s="12"/>
      <c r="V61" s="12"/>
      <c r="W61" s="15"/>
      <c r="X61" s="15"/>
      <c r="Y61" s="13"/>
      <c r="Z61" s="5" t="e">
        <f t="shared" si="12"/>
        <v>#VALUE!</v>
      </c>
      <c r="AA61" s="6" t="e">
        <f t="shared" si="13"/>
        <v>#VALUE!</v>
      </c>
      <c r="AB61" s="5" t="str">
        <f t="shared" si="2"/>
        <v/>
      </c>
      <c r="AC61" s="8" t="str">
        <f t="shared" si="14"/>
        <v>MULTI</v>
      </c>
      <c r="AD61" s="8" t="e">
        <f t="shared" si="15"/>
        <v>#VALUE!</v>
      </c>
      <c r="AE61" s="5" t="str">
        <f>IFERROR(IF(AND(H61="MULTI",J61="PT"),"INDUSTRY PORTUGAL",IF(AND(H61="MULTI",J61="ES"),"VALLS",IF(AND(H61="MULTI",J61="RO"),"ARAMIS",IF(AD61="ESVLC","CONTENEDOR",IF(AND((AD61*1)=413,J61="IT"),"CEVA LOGISTICS",VLOOKUP(VALUE(AD61),LISTADO_PROVEEDORES!B:D,3,0)))))),"")</f>
        <v/>
      </c>
      <c r="AF61" s="5">
        <v>1</v>
      </c>
      <c r="AG61" s="5"/>
      <c r="AH61" s="5"/>
      <c r="AI61" s="5"/>
      <c r="AR61" s="37"/>
      <c r="AS61" t="str">
        <f t="shared" si="5"/>
        <v/>
      </c>
      <c r="AT61" t="str">
        <f t="shared" si="6"/>
        <v/>
      </c>
      <c r="AU61" t="str">
        <f t="shared" si="7"/>
        <v/>
      </c>
      <c r="AV61" t="str">
        <f t="shared" si="8"/>
        <v/>
      </c>
      <c r="AW61" t="str">
        <f t="shared" si="9"/>
        <v/>
      </c>
      <c r="AX61" t="str">
        <f t="shared" si="10"/>
        <v/>
      </c>
      <c r="AY61" t="str">
        <f t="shared" si="11"/>
        <v/>
      </c>
    </row>
    <row r="62" spans="1:51" ht="15">
      <c r="A62" s="16"/>
      <c r="B62" s="17"/>
      <c r="C62" s="18"/>
      <c r="D62" s="14"/>
      <c r="E62" s="12"/>
      <c r="F62" s="12"/>
      <c r="G62" s="15"/>
      <c r="H62" s="12"/>
      <c r="I62" s="12"/>
      <c r="J62" s="12"/>
      <c r="K62" s="12"/>
      <c r="L62" s="17"/>
      <c r="M62" s="12"/>
      <c r="N62" s="12"/>
      <c r="O62" s="15"/>
      <c r="P62" s="17"/>
      <c r="Q62" s="17"/>
      <c r="R62" s="15"/>
      <c r="S62" s="17"/>
      <c r="T62" s="12"/>
      <c r="U62" s="12"/>
      <c r="V62" s="12"/>
      <c r="W62" s="15"/>
      <c r="X62" s="15"/>
      <c r="Y62" s="13"/>
      <c r="Z62" s="5" t="e">
        <f t="shared" si="12"/>
        <v>#VALUE!</v>
      </c>
      <c r="AA62" s="6" t="e">
        <f t="shared" si="13"/>
        <v>#VALUE!</v>
      </c>
      <c r="AB62" s="5" t="str">
        <f t="shared" si="2"/>
        <v/>
      </c>
      <c r="AC62" s="8" t="str">
        <f t="shared" si="14"/>
        <v>MULTI</v>
      </c>
      <c r="AD62" s="8" t="e">
        <f t="shared" si="15"/>
        <v>#VALUE!</v>
      </c>
      <c r="AE62" s="5" t="str">
        <f>IFERROR(IF(AND(H62="MULTI",J62="PT"),"INDUSTRY PORTUGAL",IF(AND(H62="MULTI",J62="ES"),"VALLS",IF(AND(H62="MULTI",J62="RO"),"ARAMIS",IF(AD62="ESVLC","CONTENEDOR",IF(AND((AD62*1)=413,J62="IT"),"CEVA LOGISTICS",VLOOKUP(VALUE(AD62),LISTADO_PROVEEDORES!B:D,3,0)))))),"")</f>
        <v/>
      </c>
      <c r="AF62" s="5">
        <v>1</v>
      </c>
      <c r="AG62" s="5"/>
      <c r="AH62" s="5"/>
      <c r="AI62" s="5"/>
      <c r="AR62" s="37"/>
      <c r="AS62" t="str">
        <f t="shared" si="5"/>
        <v/>
      </c>
      <c r="AT62" t="str">
        <f t="shared" si="6"/>
        <v/>
      </c>
      <c r="AU62" t="str">
        <f t="shared" si="7"/>
        <v/>
      </c>
      <c r="AV62" t="str">
        <f t="shared" si="8"/>
        <v/>
      </c>
      <c r="AW62" t="str">
        <f t="shared" si="9"/>
        <v/>
      </c>
      <c r="AX62" t="str">
        <f t="shared" si="10"/>
        <v/>
      </c>
      <c r="AY62" t="str">
        <f t="shared" si="11"/>
        <v/>
      </c>
    </row>
    <row r="63" spans="1:51" ht="15">
      <c r="A63" s="16"/>
      <c r="B63" s="17"/>
      <c r="C63" s="18"/>
      <c r="D63" s="14"/>
      <c r="E63" s="12"/>
      <c r="F63" s="12"/>
      <c r="G63" s="15"/>
      <c r="H63" s="12"/>
      <c r="I63" s="12"/>
      <c r="J63" s="12"/>
      <c r="K63" s="12"/>
      <c r="L63" s="17"/>
      <c r="M63" s="12"/>
      <c r="N63" s="12"/>
      <c r="O63" s="15"/>
      <c r="P63" s="17"/>
      <c r="Q63" s="17"/>
      <c r="R63" s="15"/>
      <c r="S63" s="17"/>
      <c r="T63" s="12"/>
      <c r="U63" s="12"/>
      <c r="V63" s="12"/>
      <c r="W63" s="15"/>
      <c r="X63" s="15"/>
      <c r="Y63" s="13"/>
      <c r="Z63" s="5" t="e">
        <f t="shared" si="12"/>
        <v>#VALUE!</v>
      </c>
      <c r="AA63" s="6" t="e">
        <f t="shared" si="13"/>
        <v>#VALUE!</v>
      </c>
      <c r="AB63" s="5" t="str">
        <f t="shared" si="2"/>
        <v/>
      </c>
      <c r="AC63" s="8" t="str">
        <f t="shared" si="14"/>
        <v>MULTI</v>
      </c>
      <c r="AD63" s="8" t="e">
        <f t="shared" si="15"/>
        <v>#VALUE!</v>
      </c>
      <c r="AE63" s="5" t="str">
        <f>IFERROR(IF(AND(H63="MULTI",J63="PT"),"INDUSTRY PORTUGAL",IF(AND(H63="MULTI",J63="ES"),"VALLS",IF(AND(H63="MULTI",J63="RO"),"ARAMIS",IF(AD63="ESVLC","CONTENEDOR",IF(AND((AD63*1)=413,J63="IT"),"CEVA LOGISTICS",VLOOKUP(VALUE(AD63),LISTADO_PROVEEDORES!B:D,3,0)))))),"")</f>
        <v/>
      </c>
      <c r="AF63" s="5">
        <v>1</v>
      </c>
      <c r="AG63" s="5"/>
      <c r="AH63" s="5"/>
      <c r="AI63" s="5"/>
      <c r="AR63" s="37"/>
      <c r="AS63" t="str">
        <f t="shared" si="5"/>
        <v/>
      </c>
      <c r="AT63" t="str">
        <f t="shared" si="6"/>
        <v/>
      </c>
      <c r="AU63" t="str">
        <f t="shared" si="7"/>
        <v/>
      </c>
      <c r="AV63" t="str">
        <f t="shared" si="8"/>
        <v/>
      </c>
      <c r="AW63" t="str">
        <f t="shared" si="9"/>
        <v/>
      </c>
      <c r="AX63" t="str">
        <f t="shared" si="10"/>
        <v/>
      </c>
      <c r="AY63" t="str">
        <f t="shared" si="11"/>
        <v/>
      </c>
    </row>
    <row r="64" spans="1:51" ht="15">
      <c r="A64" s="16"/>
      <c r="B64" s="17"/>
      <c r="C64" s="18"/>
      <c r="D64" s="14"/>
      <c r="E64" s="12"/>
      <c r="F64" s="12"/>
      <c r="G64" s="15"/>
      <c r="H64" s="12"/>
      <c r="I64" s="12"/>
      <c r="J64" s="12"/>
      <c r="K64" s="12"/>
      <c r="L64" s="17"/>
      <c r="M64" s="12"/>
      <c r="N64" s="12"/>
      <c r="O64" s="15"/>
      <c r="P64" s="17"/>
      <c r="Q64" s="17"/>
      <c r="R64" s="15"/>
      <c r="S64" s="17"/>
      <c r="T64" s="12"/>
      <c r="U64" s="12"/>
      <c r="V64" s="12"/>
      <c r="W64" s="15"/>
      <c r="X64" s="15"/>
      <c r="Y64" s="13"/>
      <c r="Z64" s="5" t="e">
        <f t="shared" si="12"/>
        <v>#VALUE!</v>
      </c>
      <c r="AA64" s="6" t="e">
        <f t="shared" si="13"/>
        <v>#VALUE!</v>
      </c>
      <c r="AB64" s="5" t="str">
        <f t="shared" si="2"/>
        <v/>
      </c>
      <c r="AC64" s="8" t="str">
        <f t="shared" si="14"/>
        <v>MULTI</v>
      </c>
      <c r="AD64" s="8" t="e">
        <f t="shared" si="15"/>
        <v>#VALUE!</v>
      </c>
      <c r="AE64" s="5" t="str">
        <f>IFERROR(IF(AND(H64="MULTI",J64="PT"),"INDUSTRY PORTUGAL",IF(AND(H64="MULTI",J64="ES"),"VALLS",IF(AND(H64="MULTI",J64="RO"),"ARAMIS",IF(AD64="ESVLC","CONTENEDOR",IF(AND((AD64*1)=413,J64="IT"),"CEVA LOGISTICS",VLOOKUP(VALUE(AD64),LISTADO_PROVEEDORES!B:D,3,0)))))),"")</f>
        <v/>
      </c>
      <c r="AF64" s="5">
        <v>1</v>
      </c>
      <c r="AG64" s="5"/>
      <c r="AH64" s="5"/>
      <c r="AI64" s="5"/>
      <c r="AR64" s="37"/>
      <c r="AS64" t="str">
        <f t="shared" si="5"/>
        <v/>
      </c>
      <c r="AT64" t="str">
        <f t="shared" si="6"/>
        <v/>
      </c>
      <c r="AU64" t="str">
        <f t="shared" si="7"/>
        <v/>
      </c>
      <c r="AV64" t="str">
        <f t="shared" si="8"/>
        <v/>
      </c>
      <c r="AW64" t="str">
        <f t="shared" si="9"/>
        <v/>
      </c>
      <c r="AX64" t="str">
        <f t="shared" si="10"/>
        <v/>
      </c>
      <c r="AY64" t="str">
        <f t="shared" si="11"/>
        <v/>
      </c>
    </row>
    <row r="65" spans="1:51" ht="15">
      <c r="A65" s="16"/>
      <c r="B65" s="17"/>
      <c r="C65" s="18"/>
      <c r="D65" s="14"/>
      <c r="E65" s="12"/>
      <c r="F65" s="12"/>
      <c r="G65" s="15"/>
      <c r="H65" s="12"/>
      <c r="I65" s="12"/>
      <c r="J65" s="12"/>
      <c r="K65" s="12"/>
      <c r="L65" s="17"/>
      <c r="M65" s="12"/>
      <c r="N65" s="12"/>
      <c r="O65" s="15"/>
      <c r="P65" s="17"/>
      <c r="Q65" s="17"/>
      <c r="R65" s="15"/>
      <c r="S65" s="17"/>
      <c r="T65" s="12"/>
      <c r="U65" s="12"/>
      <c r="V65" s="12"/>
      <c r="W65" s="15"/>
      <c r="X65" s="15"/>
      <c r="Y65" s="13"/>
      <c r="Z65" s="5" t="e">
        <f t="shared" si="12"/>
        <v>#VALUE!</v>
      </c>
      <c r="AA65" s="6" t="e">
        <f t="shared" si="13"/>
        <v>#VALUE!</v>
      </c>
      <c r="AB65" s="5" t="str">
        <f t="shared" si="2"/>
        <v/>
      </c>
      <c r="AC65" s="8" t="str">
        <f t="shared" si="14"/>
        <v>MULTI</v>
      </c>
      <c r="AD65" s="8" t="e">
        <f t="shared" si="15"/>
        <v>#VALUE!</v>
      </c>
      <c r="AE65" s="5" t="str">
        <f>IFERROR(IF(AND(H65="MULTI",J65="PT"),"INDUSTRY PORTUGAL",IF(AND(H65="MULTI",J65="ES"),"VALLS",IF(AND(H65="MULTI",J65="RO"),"ARAMIS",IF(AD65="ESVLC","CONTENEDOR",IF(AND((AD65*1)=413,J65="IT"),"CEVA LOGISTICS",VLOOKUP(VALUE(AD65),LISTADO_PROVEEDORES!B:D,3,0)))))),"")</f>
        <v/>
      </c>
      <c r="AF65" s="5">
        <v>1</v>
      </c>
      <c r="AG65" s="5"/>
      <c r="AH65" s="5"/>
      <c r="AI65" s="5"/>
      <c r="AR65" s="37"/>
      <c r="AS65" t="str">
        <f t="shared" si="5"/>
        <v/>
      </c>
      <c r="AT65" t="str">
        <f t="shared" si="6"/>
        <v/>
      </c>
      <c r="AU65" t="str">
        <f t="shared" si="7"/>
        <v/>
      </c>
      <c r="AV65" t="str">
        <f t="shared" si="8"/>
        <v/>
      </c>
      <c r="AW65" t="str">
        <f t="shared" si="9"/>
        <v/>
      </c>
      <c r="AX65" t="str">
        <f t="shared" si="10"/>
        <v/>
      </c>
      <c r="AY65" t="str">
        <f t="shared" si="11"/>
        <v/>
      </c>
    </row>
    <row r="66" spans="1:51" ht="15">
      <c r="A66" s="16"/>
      <c r="B66" s="17"/>
      <c r="C66" s="18"/>
      <c r="D66" s="14"/>
      <c r="E66" s="12"/>
      <c r="F66" s="12"/>
      <c r="G66" s="15"/>
      <c r="H66" s="12"/>
      <c r="I66" s="12"/>
      <c r="J66" s="12"/>
      <c r="K66" s="12"/>
      <c r="L66" s="17"/>
      <c r="M66" s="12"/>
      <c r="N66" s="12"/>
      <c r="O66" s="15"/>
      <c r="P66" s="17"/>
      <c r="Q66" s="17"/>
      <c r="R66" s="15"/>
      <c r="S66" s="17"/>
      <c r="T66" s="12"/>
      <c r="U66" s="12"/>
      <c r="V66" s="12"/>
      <c r="W66" s="15"/>
      <c r="X66" s="15"/>
      <c r="Y66" s="13"/>
      <c r="Z66" s="5" t="e">
        <f t="shared" si="12"/>
        <v>#VALUE!</v>
      </c>
      <c r="AA66" s="6" t="e">
        <f t="shared" si="13"/>
        <v>#VALUE!</v>
      </c>
      <c r="AB66" s="5" t="str">
        <f t="shared" si="2"/>
        <v/>
      </c>
      <c r="AC66" s="8" t="str">
        <f t="shared" si="14"/>
        <v>MULTI</v>
      </c>
      <c r="AD66" s="8" t="e">
        <f t="shared" si="15"/>
        <v>#VALUE!</v>
      </c>
      <c r="AE66" s="5" t="str">
        <f>IFERROR(IF(AND(H66="MULTI",J66="PT"),"INDUSTRY PORTUGAL",IF(AND(H66="MULTI",J66="ES"),"VALLS",IF(AND(H66="MULTI",J66="RO"),"ARAMIS",IF(AD66="ESVLC","CONTENEDOR",IF(AND((AD66*1)=413,J66="IT"),"CEVA LOGISTICS",VLOOKUP(VALUE(AD66),LISTADO_PROVEEDORES!B:D,3,0)))))),"")</f>
        <v/>
      </c>
      <c r="AF66" s="5">
        <v>1</v>
      </c>
      <c r="AG66" s="5"/>
      <c r="AH66" s="5"/>
      <c r="AI66" s="5"/>
      <c r="AR66" s="37"/>
      <c r="AS66" t="str">
        <f t="shared" si="5"/>
        <v/>
      </c>
      <c r="AT66" t="str">
        <f t="shared" si="6"/>
        <v/>
      </c>
      <c r="AU66" t="str">
        <f t="shared" si="7"/>
        <v/>
      </c>
      <c r="AV66" t="str">
        <f t="shared" si="8"/>
        <v/>
      </c>
      <c r="AW66" t="str">
        <f t="shared" si="9"/>
        <v/>
      </c>
      <c r="AX66" t="str">
        <f t="shared" si="10"/>
        <v/>
      </c>
      <c r="AY66" t="str">
        <f t="shared" si="11"/>
        <v/>
      </c>
    </row>
    <row r="67" spans="1:51" ht="15">
      <c r="A67" s="16"/>
      <c r="B67" s="17"/>
      <c r="C67" s="18"/>
      <c r="D67" s="14"/>
      <c r="E67" s="12"/>
      <c r="F67" s="12"/>
      <c r="G67" s="15"/>
      <c r="H67" s="12"/>
      <c r="I67" s="12"/>
      <c r="J67" s="12"/>
      <c r="K67" s="12"/>
      <c r="L67" s="17"/>
      <c r="M67" s="12"/>
      <c r="N67" s="12"/>
      <c r="O67" s="15"/>
      <c r="P67" s="17"/>
      <c r="Q67" s="17"/>
      <c r="R67" s="15"/>
      <c r="S67" s="17"/>
      <c r="T67" s="12"/>
      <c r="U67" s="12"/>
      <c r="V67" s="12"/>
      <c r="W67" s="15"/>
      <c r="X67" s="15"/>
      <c r="Y67" s="13"/>
      <c r="Z67" s="5" t="e">
        <f t="shared" ref="Z67:Z86" si="16">TIMEVALUE(RIGHT(V67,5))</f>
        <v>#VALUE!</v>
      </c>
      <c r="AA67" s="6" t="e">
        <f t="shared" ref="AA67:AA86" si="17">IF(AND(Z67&lt;0.99,Z67&gt;0.6),LEFT(V67,10)+1,IF(Z67&lt;0.54,LEFT(V67,10),""))</f>
        <v>#VALUE!</v>
      </c>
      <c r="AB67" s="5" t="str">
        <f t="shared" ref="AB67:AB86" si="18">IFERROR(TEXT(AA67,"dddd"),"")</f>
        <v/>
      </c>
      <c r="AC67" s="8" t="str">
        <f t="shared" ref="AC67:AC86" si="19">IFERROR(SEARCH("-",H67)-1,"MULTI")</f>
        <v>MULTI</v>
      </c>
      <c r="AD67" s="8" t="e">
        <f t="shared" ref="AD67:AD86" si="20">LEFT(H67,AC67)</f>
        <v>#VALUE!</v>
      </c>
      <c r="AE67" s="5" t="str">
        <f>IFERROR(IF(AND(H67="MULTI",J67="PT"),"INDUSTRY PORTUGAL",IF(AND(H67="MULTI",J67="ES"),"VALLS",IF(AND(H67="MULTI",J67="RO"),"ARAMIS",IF(AD67="ESVLC","CONTENEDOR",IF(AND((AD67*1)=413,J67="IT"),"CEVA LOGISTICS",VLOOKUP(VALUE(AD67),LISTADO_PROVEEDORES!B:D,3,0)))))),"")</f>
        <v/>
      </c>
      <c r="AF67" s="5">
        <v>1</v>
      </c>
      <c r="AG67" s="5"/>
      <c r="AH67" s="5"/>
      <c r="AI67" s="5"/>
      <c r="AR67" s="37"/>
      <c r="AS67" t="str">
        <f t="shared" si="5"/>
        <v/>
      </c>
      <c r="AT67" t="str">
        <f t="shared" si="6"/>
        <v/>
      </c>
      <c r="AU67" t="str">
        <f t="shared" si="7"/>
        <v/>
      </c>
      <c r="AV67" t="str">
        <f t="shared" si="8"/>
        <v/>
      </c>
      <c r="AW67" t="str">
        <f t="shared" si="9"/>
        <v/>
      </c>
      <c r="AX67" t="str">
        <f t="shared" si="10"/>
        <v/>
      </c>
      <c r="AY67" t="str">
        <f t="shared" si="11"/>
        <v/>
      </c>
    </row>
    <row r="68" spans="1:51" ht="15">
      <c r="A68" s="16"/>
      <c r="B68" s="17"/>
      <c r="C68" s="18"/>
      <c r="D68" s="14"/>
      <c r="E68" s="12"/>
      <c r="F68" s="12"/>
      <c r="G68" s="15"/>
      <c r="H68" s="12"/>
      <c r="I68" s="12"/>
      <c r="J68" s="12"/>
      <c r="K68" s="12"/>
      <c r="L68" s="17"/>
      <c r="M68" s="12"/>
      <c r="N68" s="12"/>
      <c r="O68" s="15"/>
      <c r="P68" s="17"/>
      <c r="Q68" s="17"/>
      <c r="R68" s="15"/>
      <c r="S68" s="17"/>
      <c r="T68" s="12"/>
      <c r="U68" s="12"/>
      <c r="V68" s="12"/>
      <c r="W68" s="15"/>
      <c r="X68" s="15"/>
      <c r="Y68" s="13"/>
      <c r="Z68" s="5" t="e">
        <f t="shared" si="16"/>
        <v>#VALUE!</v>
      </c>
      <c r="AA68" s="6" t="e">
        <f t="shared" si="17"/>
        <v>#VALUE!</v>
      </c>
      <c r="AB68" s="5" t="str">
        <f t="shared" si="18"/>
        <v/>
      </c>
      <c r="AC68" s="8" t="str">
        <f t="shared" si="19"/>
        <v>MULTI</v>
      </c>
      <c r="AD68" s="8" t="e">
        <f t="shared" si="20"/>
        <v>#VALUE!</v>
      </c>
      <c r="AE68" s="5" t="str">
        <f>IFERROR(IF(AND(H68="MULTI",J68="PT"),"INDUSTRY PORTUGAL",IF(AND(H68="MULTI",J68="ES"),"VALLS",IF(AND(H68="MULTI",J68="RO"),"ARAMIS",IF(AD68="ESVLC","CONTENEDOR",IF(AND((AD68*1)=413,J68="IT"),"CEVA LOGISTICS",VLOOKUP(VALUE(AD68),LISTADO_PROVEEDORES!B:D,3,0)))))),"")</f>
        <v/>
      </c>
      <c r="AF68" s="5">
        <v>1</v>
      </c>
      <c r="AG68" s="5"/>
      <c r="AH68" s="5"/>
      <c r="AI68" s="5"/>
      <c r="AR68" s="37"/>
      <c r="AS68" t="str">
        <f t="shared" si="5"/>
        <v/>
      </c>
      <c r="AT68" t="str">
        <f t="shared" si="6"/>
        <v/>
      </c>
      <c r="AU68" t="str">
        <f t="shared" si="7"/>
        <v/>
      </c>
      <c r="AV68" t="str">
        <f t="shared" si="8"/>
        <v/>
      </c>
      <c r="AW68" t="str">
        <f t="shared" si="9"/>
        <v/>
      </c>
      <c r="AX68" t="str">
        <f t="shared" si="10"/>
        <v/>
      </c>
      <c r="AY68" t="str">
        <f t="shared" si="11"/>
        <v/>
      </c>
    </row>
    <row r="69" spans="1:51" ht="15">
      <c r="A69" s="16"/>
      <c r="B69" s="17"/>
      <c r="C69" s="18"/>
      <c r="D69" s="14"/>
      <c r="E69" s="12"/>
      <c r="F69" s="12"/>
      <c r="G69" s="15"/>
      <c r="H69" s="12"/>
      <c r="I69" s="12"/>
      <c r="J69" s="12"/>
      <c r="K69" s="12"/>
      <c r="L69" s="17"/>
      <c r="M69" s="12"/>
      <c r="N69" s="12"/>
      <c r="O69" s="15"/>
      <c r="P69" s="17"/>
      <c r="Q69" s="17"/>
      <c r="R69" s="15"/>
      <c r="S69" s="17"/>
      <c r="T69" s="12"/>
      <c r="U69" s="12"/>
      <c r="V69" s="12"/>
      <c r="W69" s="15"/>
      <c r="X69" s="15"/>
      <c r="Y69" s="13"/>
      <c r="Z69" s="5" t="e">
        <f t="shared" si="16"/>
        <v>#VALUE!</v>
      </c>
      <c r="AA69" s="6" t="e">
        <f t="shared" si="17"/>
        <v>#VALUE!</v>
      </c>
      <c r="AB69" s="5" t="str">
        <f t="shared" si="18"/>
        <v/>
      </c>
      <c r="AC69" s="8" t="str">
        <f t="shared" si="19"/>
        <v>MULTI</v>
      </c>
      <c r="AD69" s="8" t="e">
        <f t="shared" si="20"/>
        <v>#VALUE!</v>
      </c>
      <c r="AE69" s="5" t="str">
        <f>IFERROR(IF(AND(H69="MULTI",J69="PT"),"INDUSTRY PORTUGAL",IF(AND(H69="MULTI",J69="ES"),"VALLS",IF(AND(H69="MULTI",J69="RO"),"ARAMIS",IF(AD69="ESVLC","CONTENEDOR",IF(AND((AD69*1)=413,J69="IT"),"CEVA LOGISTICS",VLOOKUP(VALUE(AD69),LISTADO_PROVEEDORES!B:D,3,0)))))),"")</f>
        <v/>
      </c>
      <c r="AF69" s="5">
        <v>1</v>
      </c>
      <c r="AG69" s="5"/>
      <c r="AH69" s="5"/>
      <c r="AI69" s="5"/>
      <c r="AR69" s="37"/>
      <c r="AS69" t="str">
        <f t="shared" si="5"/>
        <v/>
      </c>
      <c r="AT69" t="str">
        <f t="shared" si="6"/>
        <v/>
      </c>
      <c r="AU69" t="str">
        <f t="shared" si="7"/>
        <v/>
      </c>
      <c r="AV69" t="str">
        <f t="shared" si="8"/>
        <v/>
      </c>
      <c r="AW69" t="str">
        <f t="shared" si="9"/>
        <v/>
      </c>
      <c r="AX69" t="str">
        <f t="shared" si="10"/>
        <v/>
      </c>
      <c r="AY69" t="str">
        <f t="shared" si="11"/>
        <v/>
      </c>
    </row>
    <row r="70" spans="1:51" ht="15">
      <c r="A70" s="16"/>
      <c r="B70" s="17"/>
      <c r="C70" s="18"/>
      <c r="D70" s="14"/>
      <c r="E70" s="12"/>
      <c r="F70" s="12"/>
      <c r="G70" s="15"/>
      <c r="H70" s="12"/>
      <c r="I70" s="12"/>
      <c r="J70" s="12"/>
      <c r="K70" s="12"/>
      <c r="L70" s="17"/>
      <c r="M70" s="12"/>
      <c r="N70" s="12"/>
      <c r="O70" s="15"/>
      <c r="P70" s="17"/>
      <c r="Q70" s="17"/>
      <c r="R70" s="15"/>
      <c r="S70" s="17"/>
      <c r="T70" s="12"/>
      <c r="U70" s="12"/>
      <c r="V70" s="12"/>
      <c r="W70" s="15"/>
      <c r="X70" s="15"/>
      <c r="Y70" s="13"/>
      <c r="Z70" s="5" t="e">
        <f t="shared" si="16"/>
        <v>#VALUE!</v>
      </c>
      <c r="AA70" s="6" t="e">
        <f t="shared" si="17"/>
        <v>#VALUE!</v>
      </c>
      <c r="AB70" s="5" t="str">
        <f t="shared" si="18"/>
        <v/>
      </c>
      <c r="AC70" s="8" t="str">
        <f t="shared" si="19"/>
        <v>MULTI</v>
      </c>
      <c r="AD70" s="8" t="e">
        <f t="shared" si="20"/>
        <v>#VALUE!</v>
      </c>
      <c r="AE70" s="5" t="str">
        <f>IFERROR(IF(AND(H70="MULTI",J70="PT"),"INDUSTRY PORTUGAL",IF(AND(H70="MULTI",J70="ES"),"VALLS",IF(AND(H70="MULTI",J70="RO"),"ARAMIS",IF(AD70="ESVLC","CONTENEDOR",IF(AND((AD70*1)=413,J70="IT"),"CEVA LOGISTICS",VLOOKUP(VALUE(AD70),LISTADO_PROVEEDORES!B:D,3,0)))))),"")</f>
        <v/>
      </c>
      <c r="AF70" s="5">
        <v>1</v>
      </c>
      <c r="AG70" s="5"/>
      <c r="AH70" s="5"/>
      <c r="AI70" s="5"/>
      <c r="AR70" s="37"/>
      <c r="AS70" t="str">
        <f t="shared" ref="AS70:AS133" si="21">IF(AR70="","",IFERROR(INDEX($AH$5:$AQ$1048576,MATCH(AR70,$AH$5:$AH$1048576,0),MATCH($AS$4,$AH$4:$AQ$4,0)),0))</f>
        <v/>
      </c>
      <c r="AT70" t="str">
        <f t="shared" ref="AT70:AT133" si="22">IF(AR70="","",IFERROR(INDEX($AH$5:$AQ$1048576,MATCH(AR70,$AH$5:$AH$1048576,0),MATCH($AT$4,$AH$4:$AQ$4,0)),0))</f>
        <v/>
      </c>
      <c r="AU70" t="str">
        <f t="shared" ref="AU70:AU133" si="23">IF(AR70="","",IFERROR(INDEX($AH$5:$AQ$1048576,MATCH(AR70,$AH$5:$AH$1048576,0),MATCH($AU$4,$AH$4:$AQ$4,0)),0))</f>
        <v/>
      </c>
      <c r="AV70" t="str">
        <f t="shared" ref="AV70:AV133" si="24">IF(AR70="","",IFERROR(INDEX($AH$5:$AQ$1048576,MATCH(AR70,$AH$5:$AH$1048576,0),MATCH($AV$4,$AH$4:$AQ$4,0)),0))</f>
        <v/>
      </c>
      <c r="AW70" t="str">
        <f t="shared" ref="AW70:AW133" si="25">IF(AR70="","",IFERROR(INDEX($AH$5:$AQ$1048576,MATCH(AR70,$AH$5:$AH$1048576,0),MATCH($AW$4,$AH$4:$AQ$4,0)),0))</f>
        <v/>
      </c>
      <c r="AX70" t="str">
        <f t="shared" ref="AX70:AX133" si="26">IF(AR70="","",IFERROR(INDEX($AH$5:$AQ$1048576,MATCH(AR70,$AH$5:$AH$1048576,0),MATCH($AX$4,$AH$4:$AQ$4,0)),0))</f>
        <v/>
      </c>
      <c r="AY70" t="str">
        <f t="shared" ref="AY70:AY133" si="27">IF(AR70="","",IFERROR(INDEX($AH$5:$AQ$1048576,MATCH(AR70,$AH$5:$AH$1048576,0),MATCH($AY$4,$AH$4:$AQ$4,0)),0))</f>
        <v/>
      </c>
    </row>
    <row r="71" spans="1:51" ht="15">
      <c r="A71" s="16"/>
      <c r="B71" s="17"/>
      <c r="C71" s="18"/>
      <c r="D71" s="14"/>
      <c r="E71" s="12"/>
      <c r="F71" s="12"/>
      <c r="G71" s="15"/>
      <c r="H71" s="12"/>
      <c r="I71" s="12"/>
      <c r="J71" s="12"/>
      <c r="K71" s="12"/>
      <c r="L71" s="17"/>
      <c r="M71" s="12"/>
      <c r="N71" s="12"/>
      <c r="O71" s="15"/>
      <c r="P71" s="17"/>
      <c r="Q71" s="17"/>
      <c r="R71" s="15"/>
      <c r="S71" s="17"/>
      <c r="T71" s="12"/>
      <c r="U71" s="12"/>
      <c r="V71" s="12"/>
      <c r="W71" s="15"/>
      <c r="X71" s="15"/>
      <c r="Y71" s="13"/>
      <c r="Z71" s="5" t="e">
        <f t="shared" si="16"/>
        <v>#VALUE!</v>
      </c>
      <c r="AA71" s="6" t="e">
        <f t="shared" si="17"/>
        <v>#VALUE!</v>
      </c>
      <c r="AB71" s="5" t="str">
        <f t="shared" si="18"/>
        <v/>
      </c>
      <c r="AC71" s="8" t="str">
        <f t="shared" si="19"/>
        <v>MULTI</v>
      </c>
      <c r="AD71" s="8" t="e">
        <f t="shared" si="20"/>
        <v>#VALUE!</v>
      </c>
      <c r="AE71" s="5" t="str">
        <f>IFERROR(IF(AND(H71="MULTI",J71="PT"),"INDUSTRY PORTUGAL",IF(AND(H71="MULTI",J71="ES"),"VALLS",IF(AND(H71="MULTI",J71="RO"),"ARAMIS",IF(AD71="ESVLC","CONTENEDOR",IF(AND((AD71*1)=413,J71="IT"),"CEVA LOGISTICS",VLOOKUP(VALUE(AD71),LISTADO_PROVEEDORES!B:D,3,0)))))),"")</f>
        <v/>
      </c>
      <c r="AF71" s="5">
        <v>1</v>
      </c>
      <c r="AG71" s="5"/>
      <c r="AH71" s="5"/>
      <c r="AI71" s="5"/>
      <c r="AR71" s="37"/>
      <c r="AS71" t="str">
        <f t="shared" si="21"/>
        <v/>
      </c>
      <c r="AT71" t="str">
        <f t="shared" si="22"/>
        <v/>
      </c>
      <c r="AU71" t="str">
        <f t="shared" si="23"/>
        <v/>
      </c>
      <c r="AV71" t="str">
        <f t="shared" si="24"/>
        <v/>
      </c>
      <c r="AW71" t="str">
        <f t="shared" si="25"/>
        <v/>
      </c>
      <c r="AX71" t="str">
        <f t="shared" si="26"/>
        <v/>
      </c>
      <c r="AY71" t="str">
        <f t="shared" si="27"/>
        <v/>
      </c>
    </row>
    <row r="72" spans="1:51" ht="15">
      <c r="A72" s="16"/>
      <c r="B72" s="17"/>
      <c r="C72" s="18"/>
      <c r="D72" s="14"/>
      <c r="E72" s="12"/>
      <c r="F72" s="12"/>
      <c r="G72" s="15"/>
      <c r="H72" s="12"/>
      <c r="I72" s="12"/>
      <c r="J72" s="12"/>
      <c r="K72" s="12"/>
      <c r="L72" s="17"/>
      <c r="M72" s="12"/>
      <c r="N72" s="12"/>
      <c r="O72" s="15"/>
      <c r="P72" s="17"/>
      <c r="Q72" s="17"/>
      <c r="R72" s="15"/>
      <c r="S72" s="17"/>
      <c r="T72" s="12"/>
      <c r="U72" s="12"/>
      <c r="V72" s="12"/>
      <c r="W72" s="15"/>
      <c r="X72" s="15"/>
      <c r="Y72" s="13"/>
      <c r="Z72" s="5" t="e">
        <f t="shared" si="16"/>
        <v>#VALUE!</v>
      </c>
      <c r="AA72" s="6" t="e">
        <f t="shared" si="17"/>
        <v>#VALUE!</v>
      </c>
      <c r="AB72" s="5" t="str">
        <f t="shared" si="18"/>
        <v/>
      </c>
      <c r="AC72" s="8" t="str">
        <f t="shared" si="19"/>
        <v>MULTI</v>
      </c>
      <c r="AD72" s="8" t="e">
        <f t="shared" si="20"/>
        <v>#VALUE!</v>
      </c>
      <c r="AE72" s="5" t="str">
        <f>IFERROR(IF(AND(H72="MULTI",J72="PT"),"INDUSTRY PORTUGAL",IF(AND(H72="MULTI",J72="ES"),"VALLS",IF(AND(H72="MULTI",J72="RO"),"ARAMIS",IF(AD72="ESVLC","CONTENEDOR",IF(AND((AD72*1)=413,J72="IT"),"CEVA LOGISTICS",VLOOKUP(VALUE(AD72),LISTADO_PROVEEDORES!B:D,3,0)))))),"")</f>
        <v/>
      </c>
      <c r="AF72" s="5">
        <v>1</v>
      </c>
      <c r="AG72" s="5"/>
      <c r="AH72" s="5"/>
      <c r="AI72" s="5"/>
      <c r="AR72" s="37"/>
      <c r="AS72" t="str">
        <f t="shared" si="21"/>
        <v/>
      </c>
      <c r="AT72" t="str">
        <f t="shared" si="22"/>
        <v/>
      </c>
      <c r="AU72" t="str">
        <f t="shared" si="23"/>
        <v/>
      </c>
      <c r="AV72" t="str">
        <f t="shared" si="24"/>
        <v/>
      </c>
      <c r="AW72" t="str">
        <f t="shared" si="25"/>
        <v/>
      </c>
      <c r="AX72" t="str">
        <f t="shared" si="26"/>
        <v/>
      </c>
      <c r="AY72" t="str">
        <f t="shared" si="27"/>
        <v/>
      </c>
    </row>
    <row r="73" spans="1:51" ht="15">
      <c r="A73" s="16"/>
      <c r="B73" s="17"/>
      <c r="C73" s="18"/>
      <c r="D73" s="14"/>
      <c r="E73" s="12"/>
      <c r="F73" s="12"/>
      <c r="G73" s="15"/>
      <c r="H73" s="12"/>
      <c r="I73" s="12"/>
      <c r="J73" s="12"/>
      <c r="K73" s="12"/>
      <c r="L73" s="17"/>
      <c r="M73" s="12"/>
      <c r="N73" s="12"/>
      <c r="O73" s="15"/>
      <c r="P73" s="17"/>
      <c r="Q73" s="17"/>
      <c r="R73" s="15"/>
      <c r="S73" s="17"/>
      <c r="T73" s="12"/>
      <c r="U73" s="12"/>
      <c r="V73" s="12"/>
      <c r="W73" s="15"/>
      <c r="X73" s="15"/>
      <c r="Y73" s="13"/>
      <c r="Z73" s="5" t="e">
        <f t="shared" si="16"/>
        <v>#VALUE!</v>
      </c>
      <c r="AA73" s="6" t="e">
        <f t="shared" si="17"/>
        <v>#VALUE!</v>
      </c>
      <c r="AB73" s="5" t="str">
        <f t="shared" si="18"/>
        <v/>
      </c>
      <c r="AC73" s="8" t="str">
        <f t="shared" si="19"/>
        <v>MULTI</v>
      </c>
      <c r="AD73" s="8" t="e">
        <f t="shared" si="20"/>
        <v>#VALUE!</v>
      </c>
      <c r="AE73" s="5" t="str">
        <f>IFERROR(IF(AND(H73="MULTI",J73="PT"),"INDUSTRY PORTUGAL",IF(AND(H73="MULTI",J73="ES"),"VALLS",IF(AND(H73="MULTI",J73="RO"),"ARAMIS",IF(AD73="ESVLC","CONTENEDOR",IF(AND((AD73*1)=413,J73="IT"),"CEVA LOGISTICS",VLOOKUP(VALUE(AD73),LISTADO_PROVEEDORES!B:D,3,0)))))),"")</f>
        <v/>
      </c>
      <c r="AF73" s="5">
        <v>1</v>
      </c>
      <c r="AG73" s="5"/>
      <c r="AH73" s="5"/>
      <c r="AI73" s="5"/>
      <c r="AR73" s="37"/>
      <c r="AS73" t="str">
        <f t="shared" si="21"/>
        <v/>
      </c>
      <c r="AT73" t="str">
        <f t="shared" si="22"/>
        <v/>
      </c>
      <c r="AU73" t="str">
        <f t="shared" si="23"/>
        <v/>
      </c>
      <c r="AV73" t="str">
        <f t="shared" si="24"/>
        <v/>
      </c>
      <c r="AW73" t="str">
        <f t="shared" si="25"/>
        <v/>
      </c>
      <c r="AX73" t="str">
        <f t="shared" si="26"/>
        <v/>
      </c>
      <c r="AY73" t="str">
        <f t="shared" si="27"/>
        <v/>
      </c>
    </row>
    <row r="74" spans="1:51" ht="15">
      <c r="A74" s="16"/>
      <c r="B74" s="17"/>
      <c r="C74" s="18"/>
      <c r="D74" s="14"/>
      <c r="E74" s="12"/>
      <c r="F74" s="12"/>
      <c r="G74" s="15"/>
      <c r="H74" s="12"/>
      <c r="I74" s="12"/>
      <c r="J74" s="12"/>
      <c r="K74" s="12"/>
      <c r="L74" s="17"/>
      <c r="M74" s="12"/>
      <c r="N74" s="12"/>
      <c r="O74" s="15"/>
      <c r="P74" s="17"/>
      <c r="Q74" s="17"/>
      <c r="R74" s="15"/>
      <c r="S74" s="17"/>
      <c r="T74" s="12"/>
      <c r="U74" s="12"/>
      <c r="V74" s="12"/>
      <c r="W74" s="15"/>
      <c r="X74" s="15"/>
      <c r="Y74" s="13"/>
      <c r="Z74" s="5" t="e">
        <f t="shared" si="16"/>
        <v>#VALUE!</v>
      </c>
      <c r="AA74" s="6" t="e">
        <f t="shared" si="17"/>
        <v>#VALUE!</v>
      </c>
      <c r="AB74" s="5" t="str">
        <f t="shared" si="18"/>
        <v/>
      </c>
      <c r="AC74" s="8" t="str">
        <f t="shared" si="19"/>
        <v>MULTI</v>
      </c>
      <c r="AD74" s="8" t="e">
        <f t="shared" si="20"/>
        <v>#VALUE!</v>
      </c>
      <c r="AE74" s="5" t="str">
        <f>IFERROR(IF(AND(H74="MULTI",J74="PT"),"INDUSTRY PORTUGAL",IF(AND(H74="MULTI",J74="ES"),"VALLS",IF(AND(H74="MULTI",J74="RO"),"ARAMIS",IF(AD74="ESVLC","CONTENEDOR",IF(AND((AD74*1)=413,J74="IT"),"CEVA LOGISTICS",VLOOKUP(VALUE(AD74),LISTADO_PROVEEDORES!B:D,3,0)))))),"")</f>
        <v/>
      </c>
      <c r="AF74" s="5">
        <v>1</v>
      </c>
      <c r="AG74" s="5"/>
      <c r="AH74" s="5"/>
      <c r="AI74" s="5"/>
      <c r="AR74" s="37"/>
      <c r="AS74" t="str">
        <f t="shared" si="21"/>
        <v/>
      </c>
      <c r="AT74" t="str">
        <f t="shared" si="22"/>
        <v/>
      </c>
      <c r="AU74" t="str">
        <f t="shared" si="23"/>
        <v/>
      </c>
      <c r="AV74" t="str">
        <f t="shared" si="24"/>
        <v/>
      </c>
      <c r="AW74" t="str">
        <f t="shared" si="25"/>
        <v/>
      </c>
      <c r="AX74" t="str">
        <f t="shared" si="26"/>
        <v/>
      </c>
      <c r="AY74" t="str">
        <f t="shared" si="27"/>
        <v/>
      </c>
    </row>
    <row r="75" spans="1:51" ht="15">
      <c r="A75" s="16"/>
      <c r="B75" s="17"/>
      <c r="C75" s="18"/>
      <c r="D75" s="14"/>
      <c r="E75" s="12"/>
      <c r="F75" s="12"/>
      <c r="G75" s="15"/>
      <c r="H75" s="12"/>
      <c r="I75" s="12"/>
      <c r="J75" s="12"/>
      <c r="K75" s="12"/>
      <c r="L75" s="17"/>
      <c r="M75" s="12"/>
      <c r="N75" s="12"/>
      <c r="O75" s="15"/>
      <c r="P75" s="17"/>
      <c r="Q75" s="17"/>
      <c r="R75" s="15"/>
      <c r="S75" s="17"/>
      <c r="T75" s="12"/>
      <c r="U75" s="12"/>
      <c r="V75" s="12"/>
      <c r="W75" s="15"/>
      <c r="X75" s="15"/>
      <c r="Y75" s="13"/>
      <c r="Z75" s="5" t="e">
        <f t="shared" si="16"/>
        <v>#VALUE!</v>
      </c>
      <c r="AA75" s="6" t="e">
        <f t="shared" si="17"/>
        <v>#VALUE!</v>
      </c>
      <c r="AB75" s="5" t="str">
        <f t="shared" si="18"/>
        <v/>
      </c>
      <c r="AC75" s="8" t="str">
        <f t="shared" si="19"/>
        <v>MULTI</v>
      </c>
      <c r="AD75" s="8" t="e">
        <f t="shared" si="20"/>
        <v>#VALUE!</v>
      </c>
      <c r="AE75" s="5" t="str">
        <f>IFERROR(IF(AND(H75="MULTI",J75="PT"),"INDUSTRY PORTUGAL",IF(AND(H75="MULTI",J75="ES"),"VALLS",IF(AND(H75="MULTI",J75="RO"),"ARAMIS",IF(AD75="ESVLC","CONTENEDOR",IF(AND((AD75*1)=413,J75="IT"),"CEVA LOGISTICS",VLOOKUP(VALUE(AD75),LISTADO_PROVEEDORES!B:D,3,0)))))),"")</f>
        <v/>
      </c>
      <c r="AF75" s="5">
        <v>1</v>
      </c>
      <c r="AG75" s="5"/>
      <c r="AH75" s="5"/>
      <c r="AI75" s="5"/>
      <c r="AR75" s="37"/>
      <c r="AS75" t="str">
        <f t="shared" si="21"/>
        <v/>
      </c>
      <c r="AT75" t="str">
        <f t="shared" si="22"/>
        <v/>
      </c>
      <c r="AU75" t="str">
        <f t="shared" si="23"/>
        <v/>
      </c>
      <c r="AV75" t="str">
        <f t="shared" si="24"/>
        <v/>
      </c>
      <c r="AW75" t="str">
        <f t="shared" si="25"/>
        <v/>
      </c>
      <c r="AX75" t="str">
        <f t="shared" si="26"/>
        <v/>
      </c>
      <c r="AY75" t="str">
        <f t="shared" si="27"/>
        <v/>
      </c>
    </row>
    <row r="76" spans="1:51" ht="15">
      <c r="A76" s="16"/>
      <c r="B76" s="17"/>
      <c r="C76" s="18"/>
      <c r="D76" s="14"/>
      <c r="E76" s="12"/>
      <c r="F76" s="12"/>
      <c r="G76" s="15"/>
      <c r="H76" s="12"/>
      <c r="I76" s="12"/>
      <c r="J76" s="12"/>
      <c r="K76" s="12"/>
      <c r="L76" s="17"/>
      <c r="M76" s="12"/>
      <c r="N76" s="12"/>
      <c r="O76" s="15"/>
      <c r="P76" s="17"/>
      <c r="Q76" s="17"/>
      <c r="R76" s="15"/>
      <c r="S76" s="17"/>
      <c r="T76" s="12"/>
      <c r="U76" s="12"/>
      <c r="V76" s="12"/>
      <c r="W76" s="15"/>
      <c r="X76" s="15"/>
      <c r="Y76" s="13"/>
      <c r="Z76" s="5" t="e">
        <f t="shared" si="16"/>
        <v>#VALUE!</v>
      </c>
      <c r="AA76" s="6" t="e">
        <f t="shared" si="17"/>
        <v>#VALUE!</v>
      </c>
      <c r="AB76" s="5" t="str">
        <f t="shared" si="18"/>
        <v/>
      </c>
      <c r="AC76" s="8" t="str">
        <f t="shared" si="19"/>
        <v>MULTI</v>
      </c>
      <c r="AD76" s="8" t="e">
        <f t="shared" si="20"/>
        <v>#VALUE!</v>
      </c>
      <c r="AE76" s="5" t="str">
        <f>IFERROR(IF(AND(H76="MULTI",J76="PT"),"INDUSTRY PORTUGAL",IF(AND(H76="MULTI",J76="ES"),"VALLS",IF(AND(H76="MULTI",J76="RO"),"ARAMIS",IF(AD76="ESVLC","CONTENEDOR",IF(AND((AD76*1)=413,J76="IT"),"CEVA LOGISTICS",VLOOKUP(VALUE(AD76),LISTADO_PROVEEDORES!B:D,3,0)))))),"")</f>
        <v/>
      </c>
      <c r="AF76" s="5">
        <v>1</v>
      </c>
      <c r="AG76" s="5"/>
      <c r="AH76" s="5"/>
      <c r="AI76" s="5"/>
      <c r="AR76" s="37"/>
      <c r="AS76" t="str">
        <f t="shared" si="21"/>
        <v/>
      </c>
      <c r="AT76" t="str">
        <f t="shared" si="22"/>
        <v/>
      </c>
      <c r="AU76" t="str">
        <f t="shared" si="23"/>
        <v/>
      </c>
      <c r="AV76" t="str">
        <f t="shared" si="24"/>
        <v/>
      </c>
      <c r="AW76" t="str">
        <f t="shared" si="25"/>
        <v/>
      </c>
      <c r="AX76" t="str">
        <f t="shared" si="26"/>
        <v/>
      </c>
      <c r="AY76" t="str">
        <f t="shared" si="27"/>
        <v/>
      </c>
    </row>
    <row r="77" spans="1:51">
      <c r="A77" s="16"/>
      <c r="B77" s="17"/>
      <c r="C77" s="18"/>
      <c r="D77" s="14"/>
      <c r="E77" s="12"/>
      <c r="F77" s="12"/>
      <c r="G77" s="15"/>
      <c r="H77" s="12"/>
      <c r="I77" s="12"/>
      <c r="J77" s="12"/>
      <c r="K77" s="12"/>
      <c r="L77" s="17"/>
      <c r="M77" s="12"/>
      <c r="N77" s="12"/>
      <c r="O77" s="15"/>
      <c r="P77" s="17"/>
      <c r="Q77" s="17"/>
      <c r="R77" s="15"/>
      <c r="S77" s="17"/>
      <c r="T77" s="12"/>
      <c r="U77" s="12"/>
      <c r="V77" s="12"/>
      <c r="W77" s="15"/>
      <c r="X77" s="15"/>
      <c r="Y77" s="13"/>
      <c r="Z77" t="e">
        <f t="shared" si="16"/>
        <v>#VALUE!</v>
      </c>
      <c r="AA77" t="e">
        <f t="shared" si="17"/>
        <v>#VALUE!</v>
      </c>
      <c r="AB77" t="str">
        <f t="shared" si="18"/>
        <v/>
      </c>
      <c r="AC77" t="str">
        <f t="shared" si="19"/>
        <v>MULTI</v>
      </c>
      <c r="AD77" t="e">
        <f t="shared" si="20"/>
        <v>#VALUE!</v>
      </c>
      <c r="AE77" t="str">
        <f>IFERROR(IF(AND(H77="MULTI",J77="PT"),"INDUSTRY PORTUGAL",IF(AND(H77="MULTI",J77="ES"),"VALLS",IF(AND(H77="MULTI",J77="RO"),"ARAMIS",IF(AD77="ESVLC","CONTENEDOR",IF(AND((AD77*1)=413,J77="IT"),"CEVA LOGISTICS",VLOOKUP(VALUE(AD77),LISTADO_PROVEEDORES!B:D,3,0)))))),"")</f>
        <v/>
      </c>
      <c r="AF77">
        <v>1</v>
      </c>
      <c r="AS77" t="str">
        <f t="shared" si="21"/>
        <v/>
      </c>
      <c r="AT77" t="str">
        <f t="shared" si="22"/>
        <v/>
      </c>
      <c r="AU77" t="str">
        <f t="shared" si="23"/>
        <v/>
      </c>
      <c r="AV77" t="str">
        <f t="shared" si="24"/>
        <v/>
      </c>
      <c r="AW77" t="str">
        <f t="shared" si="25"/>
        <v/>
      </c>
      <c r="AX77" t="str">
        <f t="shared" si="26"/>
        <v/>
      </c>
      <c r="AY77" t="str">
        <f t="shared" si="27"/>
        <v/>
      </c>
    </row>
    <row r="78" spans="1:51">
      <c r="Z78" t="e">
        <f t="shared" si="16"/>
        <v>#VALUE!</v>
      </c>
      <c r="AA78" t="e">
        <f t="shared" si="17"/>
        <v>#VALUE!</v>
      </c>
      <c r="AB78" t="str">
        <f t="shared" si="18"/>
        <v/>
      </c>
      <c r="AC78" t="str">
        <f t="shared" si="19"/>
        <v>MULTI</v>
      </c>
      <c r="AD78" t="e">
        <f t="shared" si="20"/>
        <v>#VALUE!</v>
      </c>
      <c r="AE78" t="str">
        <f>IFERROR(IF(AND(H78="MULTI",J78="PT"),"INDUSTRY PORTUGAL",IF(AND(H78="MULTI",J78="ES"),"VALLS",IF(AND(H78="MULTI",J78="RO"),"ARAMIS",IF(AD78="ESVLC","CONTENEDOR",IF(AND((AD78*1)=413,J78="IT"),"CEVA LOGISTICS",VLOOKUP(VALUE(AD78),LISTADO_PROVEEDORES!B:D,3,0)))))),"")</f>
        <v/>
      </c>
      <c r="AF78">
        <v>1</v>
      </c>
      <c r="AS78" t="str">
        <f t="shared" si="21"/>
        <v/>
      </c>
      <c r="AT78" t="str">
        <f t="shared" si="22"/>
        <v/>
      </c>
      <c r="AU78" t="str">
        <f t="shared" si="23"/>
        <v/>
      </c>
      <c r="AV78" t="str">
        <f t="shared" si="24"/>
        <v/>
      </c>
      <c r="AW78" t="str">
        <f t="shared" si="25"/>
        <v/>
      </c>
      <c r="AX78" t="str">
        <f t="shared" si="26"/>
        <v/>
      </c>
      <c r="AY78" t="str">
        <f t="shared" si="27"/>
        <v/>
      </c>
    </row>
    <row r="79" spans="1:51">
      <c r="Z79" t="e">
        <f t="shared" si="16"/>
        <v>#VALUE!</v>
      </c>
      <c r="AA79" t="e">
        <f t="shared" si="17"/>
        <v>#VALUE!</v>
      </c>
      <c r="AB79" t="str">
        <f t="shared" si="18"/>
        <v/>
      </c>
      <c r="AC79" t="str">
        <f t="shared" si="19"/>
        <v>MULTI</v>
      </c>
      <c r="AD79" t="e">
        <f t="shared" si="20"/>
        <v>#VALUE!</v>
      </c>
      <c r="AE79" t="str">
        <f>IFERROR(IF(AND(H79="MULTI",J79="PT"),"INDUSTRY PORTUGAL",IF(AND(H79="MULTI",J79="ES"),"VALLS",IF(AND(H79="MULTI",J79="RO"),"ARAMIS",IF(AD79="ESVLC","CONTENEDOR",IF(AND((AD79*1)=413,J79="IT"),"CEVA LOGISTICS",VLOOKUP(VALUE(AD79),LISTADO_PROVEEDORES!B:D,3,0)))))),"")</f>
        <v/>
      </c>
      <c r="AF79">
        <v>1</v>
      </c>
      <c r="AS79" t="str">
        <f t="shared" si="21"/>
        <v/>
      </c>
      <c r="AT79" t="str">
        <f t="shared" si="22"/>
        <v/>
      </c>
      <c r="AU79" t="str">
        <f t="shared" si="23"/>
        <v/>
      </c>
      <c r="AV79" t="str">
        <f t="shared" si="24"/>
        <v/>
      </c>
      <c r="AW79" t="str">
        <f t="shared" si="25"/>
        <v/>
      </c>
      <c r="AX79" t="str">
        <f t="shared" si="26"/>
        <v/>
      </c>
      <c r="AY79" t="str">
        <f t="shared" si="27"/>
        <v/>
      </c>
    </row>
    <row r="80" spans="1:51">
      <c r="Z80" t="e">
        <f t="shared" si="16"/>
        <v>#VALUE!</v>
      </c>
      <c r="AA80" t="e">
        <f t="shared" si="17"/>
        <v>#VALUE!</v>
      </c>
      <c r="AB80" t="str">
        <f t="shared" si="18"/>
        <v/>
      </c>
      <c r="AC80" t="str">
        <f t="shared" si="19"/>
        <v>MULTI</v>
      </c>
      <c r="AD80" t="e">
        <f t="shared" si="20"/>
        <v>#VALUE!</v>
      </c>
      <c r="AE80" t="str">
        <f>IFERROR(IF(AND(H80="MULTI",J80="PT"),"INDUSTRY PORTUGAL",IF(AND(H80="MULTI",J80="ES"),"VALLS",IF(AND(H80="MULTI",J80="RO"),"ARAMIS",IF(AD80="ESVLC","CONTENEDOR",IF(AND((AD80*1)=413,J80="IT"),"CEVA LOGISTICS",VLOOKUP(VALUE(AD80),LISTADO_PROVEEDORES!B:D,3,0)))))),"")</f>
        <v/>
      </c>
      <c r="AF80">
        <v>1</v>
      </c>
      <c r="AS80" t="str">
        <f t="shared" si="21"/>
        <v/>
      </c>
      <c r="AT80" t="str">
        <f t="shared" si="22"/>
        <v/>
      </c>
      <c r="AU80" t="str">
        <f t="shared" si="23"/>
        <v/>
      </c>
      <c r="AV80" t="str">
        <f t="shared" si="24"/>
        <v/>
      </c>
      <c r="AW80" t="str">
        <f t="shared" si="25"/>
        <v/>
      </c>
      <c r="AX80" t="str">
        <f t="shared" si="26"/>
        <v/>
      </c>
      <c r="AY80" t="str">
        <f t="shared" si="27"/>
        <v/>
      </c>
    </row>
    <row r="81" spans="26:51">
      <c r="Z81" t="e">
        <f t="shared" si="16"/>
        <v>#VALUE!</v>
      </c>
      <c r="AA81" t="e">
        <f t="shared" si="17"/>
        <v>#VALUE!</v>
      </c>
      <c r="AB81" t="str">
        <f t="shared" si="18"/>
        <v/>
      </c>
      <c r="AC81" t="str">
        <f t="shared" si="19"/>
        <v>MULTI</v>
      </c>
      <c r="AD81" t="e">
        <f t="shared" si="20"/>
        <v>#VALUE!</v>
      </c>
      <c r="AE81" t="str">
        <f>IFERROR(IF(AND(H81="MULTI",J81="PT"),"INDUSTRY PORTUGAL",IF(AND(H81="MULTI",J81="ES"),"VALLS",IF(AND(H81="MULTI",J81="RO"),"ARAMIS",IF(AD81="ESVLC","CONTENEDOR",IF(AND((AD81*1)=413,J81="IT"),"CEVA LOGISTICS",VLOOKUP(VALUE(AD81),LISTADO_PROVEEDORES!B:D,3,0)))))),"")</f>
        <v/>
      </c>
      <c r="AF81">
        <v>1</v>
      </c>
      <c r="AS81" t="str">
        <f t="shared" si="21"/>
        <v/>
      </c>
      <c r="AT81" t="str">
        <f t="shared" si="22"/>
        <v/>
      </c>
      <c r="AU81" t="str">
        <f t="shared" si="23"/>
        <v/>
      </c>
      <c r="AV81" t="str">
        <f t="shared" si="24"/>
        <v/>
      </c>
      <c r="AW81" t="str">
        <f t="shared" si="25"/>
        <v/>
      </c>
      <c r="AX81" t="str">
        <f t="shared" si="26"/>
        <v/>
      </c>
      <c r="AY81" t="str">
        <f t="shared" si="27"/>
        <v/>
      </c>
    </row>
    <row r="82" spans="26:51">
      <c r="Z82" t="e">
        <f t="shared" si="16"/>
        <v>#VALUE!</v>
      </c>
      <c r="AA82" t="e">
        <f t="shared" si="17"/>
        <v>#VALUE!</v>
      </c>
      <c r="AB82" t="str">
        <f t="shared" si="18"/>
        <v/>
      </c>
      <c r="AC82" t="str">
        <f t="shared" si="19"/>
        <v>MULTI</v>
      </c>
      <c r="AD82" t="e">
        <f t="shared" si="20"/>
        <v>#VALUE!</v>
      </c>
      <c r="AE82" t="str">
        <f>IFERROR(IF(AND(H82="MULTI",J82="PT"),"INDUSTRY PORTUGAL",IF(AND(H82="MULTI",J82="ES"),"VALLS",IF(AND(H82="MULTI",J82="RO"),"ARAMIS",IF(AD82="ESVLC","CONTENEDOR",IF(AND((AD82*1)=413,J82="IT"),"CEVA LOGISTICS",VLOOKUP(VALUE(AD82),LISTADO_PROVEEDORES!B:D,3,0)))))),"")</f>
        <v/>
      </c>
      <c r="AF82">
        <v>1</v>
      </c>
      <c r="AS82" t="str">
        <f t="shared" si="21"/>
        <v/>
      </c>
      <c r="AT82" t="str">
        <f t="shared" si="22"/>
        <v/>
      </c>
      <c r="AU82" t="str">
        <f t="shared" si="23"/>
        <v/>
      </c>
      <c r="AV82" t="str">
        <f t="shared" si="24"/>
        <v/>
      </c>
      <c r="AW82" t="str">
        <f t="shared" si="25"/>
        <v/>
      </c>
      <c r="AX82" t="str">
        <f t="shared" si="26"/>
        <v/>
      </c>
      <c r="AY82" t="str">
        <f t="shared" si="27"/>
        <v/>
      </c>
    </row>
    <row r="83" spans="26:51">
      <c r="Z83" t="e">
        <f t="shared" si="16"/>
        <v>#VALUE!</v>
      </c>
      <c r="AA83" t="e">
        <f t="shared" si="17"/>
        <v>#VALUE!</v>
      </c>
      <c r="AB83" t="str">
        <f t="shared" si="18"/>
        <v/>
      </c>
      <c r="AC83" t="str">
        <f t="shared" si="19"/>
        <v>MULTI</v>
      </c>
      <c r="AD83" t="e">
        <f t="shared" si="20"/>
        <v>#VALUE!</v>
      </c>
      <c r="AE83" t="str">
        <f>IFERROR(IF(AND(H83="MULTI",J83="PT"),"INDUSTRY PORTUGAL",IF(AND(H83="MULTI",J83="ES"),"VALLS",IF(AND(H83="MULTI",J83="RO"),"ARAMIS",IF(AD83="ESVLC","CONTENEDOR",IF(AND((AD83*1)=413,J83="IT"),"CEVA LOGISTICS",VLOOKUP(VALUE(AD83),LISTADO_PROVEEDORES!B:D,3,0)))))),"")</f>
        <v/>
      </c>
      <c r="AF83">
        <v>1</v>
      </c>
      <c r="AS83" t="str">
        <f t="shared" si="21"/>
        <v/>
      </c>
      <c r="AT83" t="str">
        <f t="shared" si="22"/>
        <v/>
      </c>
      <c r="AU83" t="str">
        <f t="shared" si="23"/>
        <v/>
      </c>
      <c r="AV83" t="str">
        <f t="shared" si="24"/>
        <v/>
      </c>
      <c r="AW83" t="str">
        <f t="shared" si="25"/>
        <v/>
      </c>
      <c r="AX83" t="str">
        <f t="shared" si="26"/>
        <v/>
      </c>
      <c r="AY83" t="str">
        <f t="shared" si="27"/>
        <v/>
      </c>
    </row>
    <row r="84" spans="26:51">
      <c r="Z84" t="e">
        <f t="shared" si="16"/>
        <v>#VALUE!</v>
      </c>
      <c r="AA84" t="e">
        <f t="shared" si="17"/>
        <v>#VALUE!</v>
      </c>
      <c r="AB84" t="str">
        <f t="shared" si="18"/>
        <v/>
      </c>
      <c r="AC84" t="str">
        <f t="shared" si="19"/>
        <v>MULTI</v>
      </c>
      <c r="AD84" t="e">
        <f t="shared" si="20"/>
        <v>#VALUE!</v>
      </c>
      <c r="AE84" t="str">
        <f>IFERROR(IF(AND(H84="MULTI",J84="PT"),"INDUSTRY PORTUGAL",IF(AND(H84="MULTI",J84="ES"),"VALLS",IF(AND(H84="MULTI",J84="RO"),"ARAMIS",IF(AD84="ESVLC","CONTENEDOR",IF(AND((AD84*1)=413,J84="IT"),"CEVA LOGISTICS",VLOOKUP(VALUE(AD84),LISTADO_PROVEEDORES!B:D,3,0)))))),"")</f>
        <v/>
      </c>
      <c r="AF84">
        <v>1</v>
      </c>
      <c r="AS84" t="str">
        <f t="shared" si="21"/>
        <v/>
      </c>
      <c r="AT84" t="str">
        <f t="shared" si="22"/>
        <v/>
      </c>
      <c r="AU84" t="str">
        <f t="shared" si="23"/>
        <v/>
      </c>
      <c r="AV84" t="str">
        <f t="shared" si="24"/>
        <v/>
      </c>
      <c r="AW84" t="str">
        <f t="shared" si="25"/>
        <v/>
      </c>
      <c r="AX84" t="str">
        <f t="shared" si="26"/>
        <v/>
      </c>
      <c r="AY84" t="str">
        <f t="shared" si="27"/>
        <v/>
      </c>
    </row>
    <row r="85" spans="26:51">
      <c r="Z85" t="e">
        <f t="shared" si="16"/>
        <v>#VALUE!</v>
      </c>
      <c r="AA85" t="e">
        <f t="shared" si="17"/>
        <v>#VALUE!</v>
      </c>
      <c r="AB85" t="str">
        <f t="shared" si="18"/>
        <v/>
      </c>
      <c r="AC85" t="str">
        <f t="shared" si="19"/>
        <v>MULTI</v>
      </c>
      <c r="AD85" t="e">
        <f t="shared" si="20"/>
        <v>#VALUE!</v>
      </c>
      <c r="AE85" t="str">
        <f>IFERROR(IF(AND(H85="MULTI",J85="PT"),"INDUSTRY PORTUGAL",IF(AND(H85="MULTI",J85="ES"),"VALLS",IF(AND(H85="MULTI",J85="RO"),"ARAMIS",IF(AD85="ESVLC","CONTENEDOR",IF(AND((AD85*1)=413,J85="IT"),"CEVA LOGISTICS",VLOOKUP(VALUE(AD85),LISTADO_PROVEEDORES!B:D,3,0)))))),"")</f>
        <v/>
      </c>
      <c r="AF85">
        <v>1</v>
      </c>
      <c r="AS85" t="str">
        <f t="shared" si="21"/>
        <v/>
      </c>
      <c r="AT85" t="str">
        <f t="shared" si="22"/>
        <v/>
      </c>
      <c r="AU85" t="str">
        <f t="shared" si="23"/>
        <v/>
      </c>
      <c r="AV85" t="str">
        <f t="shared" si="24"/>
        <v/>
      </c>
      <c r="AW85" t="str">
        <f t="shared" si="25"/>
        <v/>
      </c>
      <c r="AX85" t="str">
        <f t="shared" si="26"/>
        <v/>
      </c>
      <c r="AY85" t="str">
        <f t="shared" si="27"/>
        <v/>
      </c>
    </row>
    <row r="86" spans="26:51">
      <c r="Z86" t="e">
        <f t="shared" si="16"/>
        <v>#VALUE!</v>
      </c>
      <c r="AA86" t="e">
        <f t="shared" si="17"/>
        <v>#VALUE!</v>
      </c>
      <c r="AB86" t="str">
        <f t="shared" si="18"/>
        <v/>
      </c>
      <c r="AC86" t="str">
        <f t="shared" si="19"/>
        <v>MULTI</v>
      </c>
      <c r="AD86" t="e">
        <f t="shared" si="20"/>
        <v>#VALUE!</v>
      </c>
      <c r="AE86" t="str">
        <f>IFERROR(IF(AND(H86="MULTI",J86="PT"),"INDUSTRY PORTUGAL",IF(AND(H86="MULTI",J86="ES"),"VALLS",IF(AND(H86="MULTI",J86="RO"),"ARAMIS",IF(AD86="ESVLC","CONTENEDOR",IF(AND((AD86*1)=413,J86="IT"),"CEVA LOGISTICS",VLOOKUP(VALUE(AD86),LISTADO_PROVEEDORES!B:D,3,0)))))),"")</f>
        <v/>
      </c>
      <c r="AF86">
        <v>1</v>
      </c>
      <c r="AS86" t="str">
        <f t="shared" si="21"/>
        <v/>
      </c>
      <c r="AT86" t="str">
        <f t="shared" si="22"/>
        <v/>
      </c>
      <c r="AU86" t="str">
        <f t="shared" si="23"/>
        <v/>
      </c>
      <c r="AV86" t="str">
        <f t="shared" si="24"/>
        <v/>
      </c>
      <c r="AW86" t="str">
        <f t="shared" si="25"/>
        <v/>
      </c>
      <c r="AX86" t="str">
        <f t="shared" si="26"/>
        <v/>
      </c>
      <c r="AY86" t="str">
        <f t="shared" si="27"/>
        <v/>
      </c>
    </row>
    <row r="87" spans="26:51">
      <c r="AS87" t="str">
        <f t="shared" si="21"/>
        <v/>
      </c>
      <c r="AT87" t="str">
        <f t="shared" si="22"/>
        <v/>
      </c>
      <c r="AU87" t="str">
        <f t="shared" si="23"/>
        <v/>
      </c>
      <c r="AV87" t="str">
        <f t="shared" si="24"/>
        <v/>
      </c>
      <c r="AW87" t="str">
        <f t="shared" si="25"/>
        <v/>
      </c>
      <c r="AX87" t="str">
        <f t="shared" si="26"/>
        <v/>
      </c>
      <c r="AY87" t="str">
        <f t="shared" si="27"/>
        <v/>
      </c>
    </row>
    <row r="88" spans="26:51">
      <c r="AS88" t="str">
        <f t="shared" si="21"/>
        <v/>
      </c>
      <c r="AT88" t="str">
        <f t="shared" si="22"/>
        <v/>
      </c>
      <c r="AU88" t="str">
        <f t="shared" si="23"/>
        <v/>
      </c>
      <c r="AV88" t="str">
        <f t="shared" si="24"/>
        <v/>
      </c>
      <c r="AW88" t="str">
        <f t="shared" si="25"/>
        <v/>
      </c>
      <c r="AX88" t="str">
        <f t="shared" si="26"/>
        <v/>
      </c>
      <c r="AY88" t="str">
        <f t="shared" si="27"/>
        <v/>
      </c>
    </row>
    <row r="89" spans="26:51">
      <c r="AS89" t="str">
        <f t="shared" si="21"/>
        <v/>
      </c>
      <c r="AT89" t="str">
        <f t="shared" si="22"/>
        <v/>
      </c>
      <c r="AU89" t="str">
        <f t="shared" si="23"/>
        <v/>
      </c>
      <c r="AV89" t="str">
        <f t="shared" si="24"/>
        <v/>
      </c>
      <c r="AW89" t="str">
        <f t="shared" si="25"/>
        <v/>
      </c>
      <c r="AX89" t="str">
        <f t="shared" si="26"/>
        <v/>
      </c>
      <c r="AY89" t="str">
        <f t="shared" si="27"/>
        <v/>
      </c>
    </row>
    <row r="90" spans="26:51">
      <c r="AS90" t="str">
        <f t="shared" si="21"/>
        <v/>
      </c>
      <c r="AT90" t="str">
        <f t="shared" si="22"/>
        <v/>
      </c>
      <c r="AU90" t="str">
        <f t="shared" si="23"/>
        <v/>
      </c>
      <c r="AV90" t="str">
        <f t="shared" si="24"/>
        <v/>
      </c>
      <c r="AW90" t="str">
        <f t="shared" si="25"/>
        <v/>
      </c>
      <c r="AX90" t="str">
        <f t="shared" si="26"/>
        <v/>
      </c>
      <c r="AY90" t="str">
        <f t="shared" si="27"/>
        <v/>
      </c>
    </row>
    <row r="91" spans="26:51">
      <c r="AS91" t="str">
        <f t="shared" si="21"/>
        <v/>
      </c>
      <c r="AT91" t="str">
        <f t="shared" si="22"/>
        <v/>
      </c>
      <c r="AU91" t="str">
        <f t="shared" si="23"/>
        <v/>
      </c>
      <c r="AV91" t="str">
        <f t="shared" si="24"/>
        <v/>
      </c>
      <c r="AW91" t="str">
        <f t="shared" si="25"/>
        <v/>
      </c>
      <c r="AX91" t="str">
        <f t="shared" si="26"/>
        <v/>
      </c>
      <c r="AY91" t="str">
        <f t="shared" si="27"/>
        <v/>
      </c>
    </row>
    <row r="92" spans="26:51">
      <c r="AS92" t="str">
        <f t="shared" si="21"/>
        <v/>
      </c>
      <c r="AT92" t="str">
        <f t="shared" si="22"/>
        <v/>
      </c>
      <c r="AU92" t="str">
        <f t="shared" si="23"/>
        <v/>
      </c>
      <c r="AV92" t="str">
        <f t="shared" si="24"/>
        <v/>
      </c>
      <c r="AW92" t="str">
        <f t="shared" si="25"/>
        <v/>
      </c>
      <c r="AX92" t="str">
        <f t="shared" si="26"/>
        <v/>
      </c>
      <c r="AY92" t="str">
        <f t="shared" si="27"/>
        <v/>
      </c>
    </row>
    <row r="93" spans="26:51">
      <c r="AS93" t="str">
        <f t="shared" si="21"/>
        <v/>
      </c>
      <c r="AT93" t="str">
        <f t="shared" si="22"/>
        <v/>
      </c>
      <c r="AU93" t="str">
        <f t="shared" si="23"/>
        <v/>
      </c>
      <c r="AV93" t="str">
        <f t="shared" si="24"/>
        <v/>
      </c>
      <c r="AW93" t="str">
        <f t="shared" si="25"/>
        <v/>
      </c>
      <c r="AX93" t="str">
        <f t="shared" si="26"/>
        <v/>
      </c>
      <c r="AY93" t="str">
        <f t="shared" si="27"/>
        <v/>
      </c>
    </row>
    <row r="94" spans="26:51">
      <c r="AS94" t="str">
        <f t="shared" si="21"/>
        <v/>
      </c>
      <c r="AT94" t="str">
        <f t="shared" si="22"/>
        <v/>
      </c>
      <c r="AU94" t="str">
        <f t="shared" si="23"/>
        <v/>
      </c>
      <c r="AV94" t="str">
        <f t="shared" si="24"/>
        <v/>
      </c>
      <c r="AW94" t="str">
        <f t="shared" si="25"/>
        <v/>
      </c>
      <c r="AX94" t="str">
        <f t="shared" si="26"/>
        <v/>
      </c>
      <c r="AY94" t="str">
        <f t="shared" si="27"/>
        <v/>
      </c>
    </row>
    <row r="95" spans="26:51">
      <c r="AS95" t="str">
        <f t="shared" si="21"/>
        <v/>
      </c>
      <c r="AT95" t="str">
        <f t="shared" si="22"/>
        <v/>
      </c>
      <c r="AU95" t="str">
        <f t="shared" si="23"/>
        <v/>
      </c>
      <c r="AV95" t="str">
        <f t="shared" si="24"/>
        <v/>
      </c>
      <c r="AW95" t="str">
        <f t="shared" si="25"/>
        <v/>
      </c>
      <c r="AX95" t="str">
        <f t="shared" si="26"/>
        <v/>
      </c>
      <c r="AY95" t="str">
        <f t="shared" si="27"/>
        <v/>
      </c>
    </row>
    <row r="96" spans="26:51">
      <c r="AS96" t="str">
        <f t="shared" si="21"/>
        <v/>
      </c>
      <c r="AT96" t="str">
        <f t="shared" si="22"/>
        <v/>
      </c>
      <c r="AU96" t="str">
        <f t="shared" si="23"/>
        <v/>
      </c>
      <c r="AV96" t="str">
        <f t="shared" si="24"/>
        <v/>
      </c>
      <c r="AW96" t="str">
        <f t="shared" si="25"/>
        <v/>
      </c>
      <c r="AX96" t="str">
        <f t="shared" si="26"/>
        <v/>
      </c>
      <c r="AY96" t="str">
        <f t="shared" si="27"/>
        <v/>
      </c>
    </row>
    <row r="97" spans="45:51">
      <c r="AS97" t="str">
        <f t="shared" si="21"/>
        <v/>
      </c>
      <c r="AT97" t="str">
        <f t="shared" si="22"/>
        <v/>
      </c>
      <c r="AU97" t="str">
        <f t="shared" si="23"/>
        <v/>
      </c>
      <c r="AV97" t="str">
        <f t="shared" si="24"/>
        <v/>
      </c>
      <c r="AW97" t="str">
        <f t="shared" si="25"/>
        <v/>
      </c>
      <c r="AX97" t="str">
        <f t="shared" si="26"/>
        <v/>
      </c>
      <c r="AY97" t="str">
        <f t="shared" si="27"/>
        <v/>
      </c>
    </row>
    <row r="98" spans="45:51">
      <c r="AS98" t="str">
        <f t="shared" si="21"/>
        <v/>
      </c>
      <c r="AT98" t="str">
        <f t="shared" si="22"/>
        <v/>
      </c>
      <c r="AU98" t="str">
        <f t="shared" si="23"/>
        <v/>
      </c>
      <c r="AV98" t="str">
        <f t="shared" si="24"/>
        <v/>
      </c>
      <c r="AW98" t="str">
        <f t="shared" si="25"/>
        <v/>
      </c>
      <c r="AX98" t="str">
        <f t="shared" si="26"/>
        <v/>
      </c>
      <c r="AY98" t="str">
        <f t="shared" si="27"/>
        <v/>
      </c>
    </row>
    <row r="99" spans="45:51">
      <c r="AS99" t="str">
        <f t="shared" si="21"/>
        <v/>
      </c>
      <c r="AT99" t="str">
        <f t="shared" si="22"/>
        <v/>
      </c>
      <c r="AU99" t="str">
        <f t="shared" si="23"/>
        <v/>
      </c>
      <c r="AV99" t="str">
        <f t="shared" si="24"/>
        <v/>
      </c>
      <c r="AW99" t="str">
        <f t="shared" si="25"/>
        <v/>
      </c>
      <c r="AX99" t="str">
        <f t="shared" si="26"/>
        <v/>
      </c>
      <c r="AY99" t="str">
        <f t="shared" si="27"/>
        <v/>
      </c>
    </row>
    <row r="100" spans="45:51">
      <c r="AS100" t="str">
        <f t="shared" si="21"/>
        <v/>
      </c>
      <c r="AT100" t="str">
        <f t="shared" si="22"/>
        <v/>
      </c>
      <c r="AU100" t="str">
        <f t="shared" si="23"/>
        <v/>
      </c>
      <c r="AV100" t="str">
        <f t="shared" si="24"/>
        <v/>
      </c>
      <c r="AW100" t="str">
        <f t="shared" si="25"/>
        <v/>
      </c>
      <c r="AX100" t="str">
        <f t="shared" si="26"/>
        <v/>
      </c>
      <c r="AY100" t="str">
        <f t="shared" si="27"/>
        <v/>
      </c>
    </row>
    <row r="101" spans="45:51">
      <c r="AS101" t="str">
        <f t="shared" si="21"/>
        <v/>
      </c>
      <c r="AT101" t="str">
        <f t="shared" si="22"/>
        <v/>
      </c>
      <c r="AU101" t="str">
        <f t="shared" si="23"/>
        <v/>
      </c>
      <c r="AV101" t="str">
        <f t="shared" si="24"/>
        <v/>
      </c>
      <c r="AW101" t="str">
        <f t="shared" si="25"/>
        <v/>
      </c>
      <c r="AX101" t="str">
        <f t="shared" si="26"/>
        <v/>
      </c>
      <c r="AY101" t="str">
        <f t="shared" si="27"/>
        <v/>
      </c>
    </row>
    <row r="102" spans="45:51">
      <c r="AS102" t="str">
        <f t="shared" si="21"/>
        <v/>
      </c>
      <c r="AT102" t="str">
        <f t="shared" si="22"/>
        <v/>
      </c>
      <c r="AU102" t="str">
        <f t="shared" si="23"/>
        <v/>
      </c>
      <c r="AV102" t="str">
        <f t="shared" si="24"/>
        <v/>
      </c>
      <c r="AW102" t="str">
        <f t="shared" si="25"/>
        <v/>
      </c>
      <c r="AX102" t="str">
        <f t="shared" si="26"/>
        <v/>
      </c>
      <c r="AY102" t="str">
        <f t="shared" si="27"/>
        <v/>
      </c>
    </row>
    <row r="103" spans="45:51">
      <c r="AS103" t="str">
        <f t="shared" si="21"/>
        <v/>
      </c>
      <c r="AT103" t="str">
        <f t="shared" si="22"/>
        <v/>
      </c>
      <c r="AU103" t="str">
        <f t="shared" si="23"/>
        <v/>
      </c>
      <c r="AV103" t="str">
        <f t="shared" si="24"/>
        <v/>
      </c>
      <c r="AW103" t="str">
        <f t="shared" si="25"/>
        <v/>
      </c>
      <c r="AX103" t="str">
        <f t="shared" si="26"/>
        <v/>
      </c>
      <c r="AY103" t="str">
        <f t="shared" si="27"/>
        <v/>
      </c>
    </row>
    <row r="104" spans="45:51">
      <c r="AS104" t="str">
        <f t="shared" si="21"/>
        <v/>
      </c>
      <c r="AT104" t="str">
        <f t="shared" si="22"/>
        <v/>
      </c>
      <c r="AU104" t="str">
        <f t="shared" si="23"/>
        <v/>
      </c>
      <c r="AV104" t="str">
        <f t="shared" si="24"/>
        <v/>
      </c>
      <c r="AW104" t="str">
        <f t="shared" si="25"/>
        <v/>
      </c>
      <c r="AX104" t="str">
        <f t="shared" si="26"/>
        <v/>
      </c>
      <c r="AY104" t="str">
        <f t="shared" si="27"/>
        <v/>
      </c>
    </row>
    <row r="105" spans="45:51">
      <c r="AS105" t="str">
        <f t="shared" si="21"/>
        <v/>
      </c>
      <c r="AT105" t="str">
        <f t="shared" si="22"/>
        <v/>
      </c>
      <c r="AU105" t="str">
        <f t="shared" si="23"/>
        <v/>
      </c>
      <c r="AV105" t="str">
        <f t="shared" si="24"/>
        <v/>
      </c>
      <c r="AW105" t="str">
        <f t="shared" si="25"/>
        <v/>
      </c>
      <c r="AX105" t="str">
        <f t="shared" si="26"/>
        <v/>
      </c>
      <c r="AY105" t="str">
        <f t="shared" si="27"/>
        <v/>
      </c>
    </row>
    <row r="106" spans="45:51">
      <c r="AS106" t="str">
        <f t="shared" si="21"/>
        <v/>
      </c>
      <c r="AT106" t="str">
        <f t="shared" si="22"/>
        <v/>
      </c>
      <c r="AU106" t="str">
        <f t="shared" si="23"/>
        <v/>
      </c>
      <c r="AV106" t="str">
        <f t="shared" si="24"/>
        <v/>
      </c>
      <c r="AW106" t="str">
        <f t="shared" si="25"/>
        <v/>
      </c>
      <c r="AX106" t="str">
        <f t="shared" si="26"/>
        <v/>
      </c>
      <c r="AY106" t="str">
        <f t="shared" si="27"/>
        <v/>
      </c>
    </row>
    <row r="107" spans="45:51">
      <c r="AS107" t="str">
        <f t="shared" si="21"/>
        <v/>
      </c>
      <c r="AT107" t="str">
        <f t="shared" si="22"/>
        <v/>
      </c>
      <c r="AU107" t="str">
        <f t="shared" si="23"/>
        <v/>
      </c>
      <c r="AV107" t="str">
        <f t="shared" si="24"/>
        <v/>
      </c>
      <c r="AW107" t="str">
        <f t="shared" si="25"/>
        <v/>
      </c>
      <c r="AX107" t="str">
        <f t="shared" si="26"/>
        <v/>
      </c>
      <c r="AY107" t="str">
        <f t="shared" si="27"/>
        <v/>
      </c>
    </row>
    <row r="108" spans="45:51">
      <c r="AS108" t="str">
        <f t="shared" si="21"/>
        <v/>
      </c>
      <c r="AT108" t="str">
        <f t="shared" si="22"/>
        <v/>
      </c>
      <c r="AU108" t="str">
        <f t="shared" si="23"/>
        <v/>
      </c>
      <c r="AV108" t="str">
        <f t="shared" si="24"/>
        <v/>
      </c>
      <c r="AW108" t="str">
        <f t="shared" si="25"/>
        <v/>
      </c>
      <c r="AX108" t="str">
        <f t="shared" si="26"/>
        <v/>
      </c>
      <c r="AY108" t="str">
        <f t="shared" si="27"/>
        <v/>
      </c>
    </row>
    <row r="109" spans="45:51">
      <c r="AS109" t="str">
        <f t="shared" si="21"/>
        <v/>
      </c>
      <c r="AT109" t="str">
        <f t="shared" si="22"/>
        <v/>
      </c>
      <c r="AU109" t="str">
        <f t="shared" si="23"/>
        <v/>
      </c>
      <c r="AV109" t="str">
        <f t="shared" si="24"/>
        <v/>
      </c>
      <c r="AW109" t="str">
        <f t="shared" si="25"/>
        <v/>
      </c>
      <c r="AX109" t="str">
        <f t="shared" si="26"/>
        <v/>
      </c>
      <c r="AY109" t="str">
        <f t="shared" si="27"/>
        <v/>
      </c>
    </row>
    <row r="110" spans="45:51">
      <c r="AS110" t="str">
        <f t="shared" si="21"/>
        <v/>
      </c>
      <c r="AT110" t="str">
        <f t="shared" si="22"/>
        <v/>
      </c>
      <c r="AU110" t="str">
        <f t="shared" si="23"/>
        <v/>
      </c>
      <c r="AV110" t="str">
        <f t="shared" si="24"/>
        <v/>
      </c>
      <c r="AW110" t="str">
        <f t="shared" si="25"/>
        <v/>
      </c>
      <c r="AX110" t="str">
        <f t="shared" si="26"/>
        <v/>
      </c>
      <c r="AY110" t="str">
        <f t="shared" si="27"/>
        <v/>
      </c>
    </row>
    <row r="111" spans="45:51">
      <c r="AS111" t="str">
        <f t="shared" si="21"/>
        <v/>
      </c>
      <c r="AT111" t="str">
        <f t="shared" si="22"/>
        <v/>
      </c>
      <c r="AU111" t="str">
        <f t="shared" si="23"/>
        <v/>
      </c>
      <c r="AV111" t="str">
        <f t="shared" si="24"/>
        <v/>
      </c>
      <c r="AW111" t="str">
        <f t="shared" si="25"/>
        <v/>
      </c>
      <c r="AX111" t="str">
        <f t="shared" si="26"/>
        <v/>
      </c>
      <c r="AY111" t="str">
        <f t="shared" si="27"/>
        <v/>
      </c>
    </row>
    <row r="112" spans="45:51">
      <c r="AS112" t="str">
        <f t="shared" si="21"/>
        <v/>
      </c>
      <c r="AT112" t="str">
        <f t="shared" si="22"/>
        <v/>
      </c>
      <c r="AU112" t="str">
        <f t="shared" si="23"/>
        <v/>
      </c>
      <c r="AV112" t="str">
        <f t="shared" si="24"/>
        <v/>
      </c>
      <c r="AW112" t="str">
        <f t="shared" si="25"/>
        <v/>
      </c>
      <c r="AX112" t="str">
        <f t="shared" si="26"/>
        <v/>
      </c>
      <c r="AY112" t="str">
        <f t="shared" si="27"/>
        <v/>
      </c>
    </row>
    <row r="113" spans="45:51">
      <c r="AS113" t="str">
        <f t="shared" si="21"/>
        <v/>
      </c>
      <c r="AT113" t="str">
        <f t="shared" si="22"/>
        <v/>
      </c>
      <c r="AU113" t="str">
        <f t="shared" si="23"/>
        <v/>
      </c>
      <c r="AV113" t="str">
        <f t="shared" si="24"/>
        <v/>
      </c>
      <c r="AW113" t="str">
        <f t="shared" si="25"/>
        <v/>
      </c>
      <c r="AX113" t="str">
        <f t="shared" si="26"/>
        <v/>
      </c>
      <c r="AY113" t="str">
        <f t="shared" si="27"/>
        <v/>
      </c>
    </row>
    <row r="114" spans="45:51">
      <c r="AS114" t="str">
        <f t="shared" si="21"/>
        <v/>
      </c>
      <c r="AT114" t="str">
        <f t="shared" si="22"/>
        <v/>
      </c>
      <c r="AU114" t="str">
        <f t="shared" si="23"/>
        <v/>
      </c>
      <c r="AV114" t="str">
        <f t="shared" si="24"/>
        <v/>
      </c>
      <c r="AW114" t="str">
        <f t="shared" si="25"/>
        <v/>
      </c>
      <c r="AX114" t="str">
        <f t="shared" si="26"/>
        <v/>
      </c>
      <c r="AY114" t="str">
        <f t="shared" si="27"/>
        <v/>
      </c>
    </row>
    <row r="115" spans="45:51">
      <c r="AS115" t="str">
        <f t="shared" si="21"/>
        <v/>
      </c>
      <c r="AT115" t="str">
        <f t="shared" si="22"/>
        <v/>
      </c>
      <c r="AU115" t="str">
        <f t="shared" si="23"/>
        <v/>
      </c>
      <c r="AV115" t="str">
        <f t="shared" si="24"/>
        <v/>
      </c>
      <c r="AW115" t="str">
        <f t="shared" si="25"/>
        <v/>
      </c>
      <c r="AX115" t="str">
        <f t="shared" si="26"/>
        <v/>
      </c>
      <c r="AY115" t="str">
        <f t="shared" si="27"/>
        <v/>
      </c>
    </row>
    <row r="116" spans="45:51">
      <c r="AS116" t="str">
        <f t="shared" si="21"/>
        <v/>
      </c>
      <c r="AT116" t="str">
        <f t="shared" si="22"/>
        <v/>
      </c>
      <c r="AU116" t="str">
        <f t="shared" si="23"/>
        <v/>
      </c>
      <c r="AV116" t="str">
        <f t="shared" si="24"/>
        <v/>
      </c>
      <c r="AW116" t="str">
        <f t="shared" si="25"/>
        <v/>
      </c>
      <c r="AX116" t="str">
        <f t="shared" si="26"/>
        <v/>
      </c>
      <c r="AY116" t="str">
        <f t="shared" si="27"/>
        <v/>
      </c>
    </row>
    <row r="117" spans="45:51">
      <c r="AS117" t="str">
        <f t="shared" si="21"/>
        <v/>
      </c>
      <c r="AT117" t="str">
        <f t="shared" si="22"/>
        <v/>
      </c>
      <c r="AU117" t="str">
        <f t="shared" si="23"/>
        <v/>
      </c>
      <c r="AV117" t="str">
        <f t="shared" si="24"/>
        <v/>
      </c>
      <c r="AW117" t="str">
        <f t="shared" si="25"/>
        <v/>
      </c>
      <c r="AX117" t="str">
        <f t="shared" si="26"/>
        <v/>
      </c>
      <c r="AY117" t="str">
        <f t="shared" si="27"/>
        <v/>
      </c>
    </row>
    <row r="118" spans="45:51">
      <c r="AS118" t="str">
        <f t="shared" si="21"/>
        <v/>
      </c>
      <c r="AT118" t="str">
        <f t="shared" si="22"/>
        <v/>
      </c>
      <c r="AU118" t="str">
        <f t="shared" si="23"/>
        <v/>
      </c>
      <c r="AV118" t="str">
        <f t="shared" si="24"/>
        <v/>
      </c>
      <c r="AW118" t="str">
        <f t="shared" si="25"/>
        <v/>
      </c>
      <c r="AX118" t="str">
        <f t="shared" si="26"/>
        <v/>
      </c>
      <c r="AY118" t="str">
        <f t="shared" si="27"/>
        <v/>
      </c>
    </row>
    <row r="119" spans="45:51">
      <c r="AS119" t="str">
        <f t="shared" si="21"/>
        <v/>
      </c>
      <c r="AT119" t="str">
        <f t="shared" si="22"/>
        <v/>
      </c>
      <c r="AU119" t="str">
        <f t="shared" si="23"/>
        <v/>
      </c>
      <c r="AV119" t="str">
        <f t="shared" si="24"/>
        <v/>
      </c>
      <c r="AW119" t="str">
        <f t="shared" si="25"/>
        <v/>
      </c>
      <c r="AX119" t="str">
        <f t="shared" si="26"/>
        <v/>
      </c>
      <c r="AY119" t="str">
        <f t="shared" si="27"/>
        <v/>
      </c>
    </row>
    <row r="120" spans="45:51">
      <c r="AS120" t="str">
        <f t="shared" si="21"/>
        <v/>
      </c>
      <c r="AT120" t="str">
        <f t="shared" si="22"/>
        <v/>
      </c>
      <c r="AU120" t="str">
        <f t="shared" si="23"/>
        <v/>
      </c>
      <c r="AV120" t="str">
        <f t="shared" si="24"/>
        <v/>
      </c>
      <c r="AW120" t="str">
        <f t="shared" si="25"/>
        <v/>
      </c>
      <c r="AX120" t="str">
        <f t="shared" si="26"/>
        <v/>
      </c>
      <c r="AY120" t="str">
        <f t="shared" si="27"/>
        <v/>
      </c>
    </row>
    <row r="121" spans="45:51">
      <c r="AS121" t="str">
        <f t="shared" si="21"/>
        <v/>
      </c>
      <c r="AT121" t="str">
        <f t="shared" si="22"/>
        <v/>
      </c>
      <c r="AU121" t="str">
        <f t="shared" si="23"/>
        <v/>
      </c>
      <c r="AV121" t="str">
        <f t="shared" si="24"/>
        <v/>
      </c>
      <c r="AW121" t="str">
        <f t="shared" si="25"/>
        <v/>
      </c>
      <c r="AX121" t="str">
        <f t="shared" si="26"/>
        <v/>
      </c>
      <c r="AY121" t="str">
        <f t="shared" si="27"/>
        <v/>
      </c>
    </row>
    <row r="122" spans="45:51">
      <c r="AS122" t="str">
        <f t="shared" si="21"/>
        <v/>
      </c>
      <c r="AT122" t="str">
        <f t="shared" si="22"/>
        <v/>
      </c>
      <c r="AU122" t="str">
        <f t="shared" si="23"/>
        <v/>
      </c>
      <c r="AV122" t="str">
        <f t="shared" si="24"/>
        <v/>
      </c>
      <c r="AW122" t="str">
        <f t="shared" si="25"/>
        <v/>
      </c>
      <c r="AX122" t="str">
        <f t="shared" si="26"/>
        <v/>
      </c>
      <c r="AY122" t="str">
        <f t="shared" si="27"/>
        <v/>
      </c>
    </row>
    <row r="123" spans="45:51">
      <c r="AS123" t="str">
        <f t="shared" si="21"/>
        <v/>
      </c>
      <c r="AT123" t="str">
        <f t="shared" si="22"/>
        <v/>
      </c>
      <c r="AU123" t="str">
        <f t="shared" si="23"/>
        <v/>
      </c>
      <c r="AV123" t="str">
        <f t="shared" si="24"/>
        <v/>
      </c>
      <c r="AW123" t="str">
        <f t="shared" si="25"/>
        <v/>
      </c>
      <c r="AX123" t="str">
        <f t="shared" si="26"/>
        <v/>
      </c>
      <c r="AY123" t="str">
        <f t="shared" si="27"/>
        <v/>
      </c>
    </row>
    <row r="124" spans="45:51">
      <c r="AS124" t="str">
        <f t="shared" si="21"/>
        <v/>
      </c>
      <c r="AT124" t="str">
        <f t="shared" si="22"/>
        <v/>
      </c>
      <c r="AU124" t="str">
        <f t="shared" si="23"/>
        <v/>
      </c>
      <c r="AV124" t="str">
        <f t="shared" si="24"/>
        <v/>
      </c>
      <c r="AW124" t="str">
        <f t="shared" si="25"/>
        <v/>
      </c>
      <c r="AX124" t="str">
        <f t="shared" si="26"/>
        <v/>
      </c>
      <c r="AY124" t="str">
        <f t="shared" si="27"/>
        <v/>
      </c>
    </row>
    <row r="125" spans="45:51">
      <c r="AS125" t="str">
        <f t="shared" si="21"/>
        <v/>
      </c>
      <c r="AT125" t="str">
        <f t="shared" si="22"/>
        <v/>
      </c>
      <c r="AU125" t="str">
        <f t="shared" si="23"/>
        <v/>
      </c>
      <c r="AV125" t="str">
        <f t="shared" si="24"/>
        <v/>
      </c>
      <c r="AW125" t="str">
        <f t="shared" si="25"/>
        <v/>
      </c>
      <c r="AX125" t="str">
        <f t="shared" si="26"/>
        <v/>
      </c>
      <c r="AY125" t="str">
        <f t="shared" si="27"/>
        <v/>
      </c>
    </row>
    <row r="126" spans="45:51">
      <c r="AS126" t="str">
        <f t="shared" si="21"/>
        <v/>
      </c>
      <c r="AT126" t="str">
        <f t="shared" si="22"/>
        <v/>
      </c>
      <c r="AU126" t="str">
        <f t="shared" si="23"/>
        <v/>
      </c>
      <c r="AV126" t="str">
        <f t="shared" si="24"/>
        <v/>
      </c>
      <c r="AW126" t="str">
        <f t="shared" si="25"/>
        <v/>
      </c>
      <c r="AX126" t="str">
        <f t="shared" si="26"/>
        <v/>
      </c>
      <c r="AY126" t="str">
        <f t="shared" si="27"/>
        <v/>
      </c>
    </row>
    <row r="127" spans="45:51">
      <c r="AS127" t="str">
        <f t="shared" si="21"/>
        <v/>
      </c>
      <c r="AT127" t="str">
        <f t="shared" si="22"/>
        <v/>
      </c>
      <c r="AU127" t="str">
        <f t="shared" si="23"/>
        <v/>
      </c>
      <c r="AV127" t="str">
        <f t="shared" si="24"/>
        <v/>
      </c>
      <c r="AW127" t="str">
        <f t="shared" si="25"/>
        <v/>
      </c>
      <c r="AX127" t="str">
        <f t="shared" si="26"/>
        <v/>
      </c>
      <c r="AY127" t="str">
        <f t="shared" si="27"/>
        <v/>
      </c>
    </row>
    <row r="128" spans="45:51">
      <c r="AS128" t="str">
        <f t="shared" si="21"/>
        <v/>
      </c>
      <c r="AT128" t="str">
        <f t="shared" si="22"/>
        <v/>
      </c>
      <c r="AU128" t="str">
        <f t="shared" si="23"/>
        <v/>
      </c>
      <c r="AV128" t="str">
        <f t="shared" si="24"/>
        <v/>
      </c>
      <c r="AW128" t="str">
        <f t="shared" si="25"/>
        <v/>
      </c>
      <c r="AX128" t="str">
        <f t="shared" si="26"/>
        <v/>
      </c>
      <c r="AY128" t="str">
        <f t="shared" si="27"/>
        <v/>
      </c>
    </row>
    <row r="129" spans="45:51">
      <c r="AS129" t="str">
        <f t="shared" si="21"/>
        <v/>
      </c>
      <c r="AT129" t="str">
        <f t="shared" si="22"/>
        <v/>
      </c>
      <c r="AU129" t="str">
        <f t="shared" si="23"/>
        <v/>
      </c>
      <c r="AV129" t="str">
        <f t="shared" si="24"/>
        <v/>
      </c>
      <c r="AW129" t="str">
        <f t="shared" si="25"/>
        <v/>
      </c>
      <c r="AX129" t="str">
        <f t="shared" si="26"/>
        <v/>
      </c>
      <c r="AY129" t="str">
        <f t="shared" si="27"/>
        <v/>
      </c>
    </row>
    <row r="130" spans="45:51">
      <c r="AS130" t="str">
        <f t="shared" si="21"/>
        <v/>
      </c>
      <c r="AT130" t="str">
        <f t="shared" si="22"/>
        <v/>
      </c>
      <c r="AU130" t="str">
        <f t="shared" si="23"/>
        <v/>
      </c>
      <c r="AV130" t="str">
        <f t="shared" si="24"/>
        <v/>
      </c>
      <c r="AW130" t="str">
        <f t="shared" si="25"/>
        <v/>
      </c>
      <c r="AX130" t="str">
        <f t="shared" si="26"/>
        <v/>
      </c>
      <c r="AY130" t="str">
        <f t="shared" si="27"/>
        <v/>
      </c>
    </row>
    <row r="131" spans="45:51">
      <c r="AS131" t="str">
        <f t="shared" si="21"/>
        <v/>
      </c>
      <c r="AT131" t="str">
        <f t="shared" si="22"/>
        <v/>
      </c>
      <c r="AU131" t="str">
        <f t="shared" si="23"/>
        <v/>
      </c>
      <c r="AV131" t="str">
        <f t="shared" si="24"/>
        <v/>
      </c>
      <c r="AW131" t="str">
        <f t="shared" si="25"/>
        <v/>
      </c>
      <c r="AX131" t="str">
        <f t="shared" si="26"/>
        <v/>
      </c>
      <c r="AY131" t="str">
        <f t="shared" si="27"/>
        <v/>
      </c>
    </row>
    <row r="132" spans="45:51">
      <c r="AS132" t="str">
        <f t="shared" si="21"/>
        <v/>
      </c>
      <c r="AT132" t="str">
        <f t="shared" si="22"/>
        <v/>
      </c>
      <c r="AU132" t="str">
        <f t="shared" si="23"/>
        <v/>
      </c>
      <c r="AV132" t="str">
        <f t="shared" si="24"/>
        <v/>
      </c>
      <c r="AW132" t="str">
        <f t="shared" si="25"/>
        <v/>
      </c>
      <c r="AX132" t="str">
        <f t="shared" si="26"/>
        <v/>
      </c>
      <c r="AY132" t="str">
        <f t="shared" si="27"/>
        <v/>
      </c>
    </row>
    <row r="133" spans="45:51">
      <c r="AS133" t="str">
        <f t="shared" si="21"/>
        <v/>
      </c>
      <c r="AT133" t="str">
        <f t="shared" si="22"/>
        <v/>
      </c>
      <c r="AU133" t="str">
        <f t="shared" si="23"/>
        <v/>
      </c>
      <c r="AV133" t="str">
        <f t="shared" si="24"/>
        <v/>
      </c>
      <c r="AW133" t="str">
        <f t="shared" si="25"/>
        <v/>
      </c>
      <c r="AX133" t="str">
        <f t="shared" si="26"/>
        <v/>
      </c>
      <c r="AY133" t="str">
        <f t="shared" si="27"/>
        <v/>
      </c>
    </row>
    <row r="134" spans="45:51">
      <c r="AS134" t="str">
        <f t="shared" ref="AS134:AS197" si="28">IF(AR134="","",IFERROR(INDEX($AH$5:$AQ$1048576,MATCH(AR134,$AH$5:$AH$1048576,0),MATCH($AS$4,$AH$4:$AQ$4,0)),0))</f>
        <v/>
      </c>
      <c r="AT134" t="str">
        <f t="shared" ref="AT134:AT197" si="29">IF(AR134="","",IFERROR(INDEX($AH$5:$AQ$1048576,MATCH(AR134,$AH$5:$AH$1048576,0),MATCH($AT$4,$AH$4:$AQ$4,0)),0))</f>
        <v/>
      </c>
      <c r="AU134" t="str">
        <f t="shared" ref="AU134:AU197" si="30">IF(AR134="","",IFERROR(INDEX($AH$5:$AQ$1048576,MATCH(AR134,$AH$5:$AH$1048576,0),MATCH($AU$4,$AH$4:$AQ$4,0)),0))</f>
        <v/>
      </c>
      <c r="AV134" t="str">
        <f t="shared" ref="AV134:AV197" si="31">IF(AR134="","",IFERROR(INDEX($AH$5:$AQ$1048576,MATCH(AR134,$AH$5:$AH$1048576,0),MATCH($AV$4,$AH$4:$AQ$4,0)),0))</f>
        <v/>
      </c>
      <c r="AW134" t="str">
        <f t="shared" ref="AW134:AW197" si="32">IF(AR134="","",IFERROR(INDEX($AH$5:$AQ$1048576,MATCH(AR134,$AH$5:$AH$1048576,0),MATCH($AW$4,$AH$4:$AQ$4,0)),0))</f>
        <v/>
      </c>
      <c r="AX134" t="str">
        <f t="shared" ref="AX134:AX197" si="33">IF(AR134="","",IFERROR(INDEX($AH$5:$AQ$1048576,MATCH(AR134,$AH$5:$AH$1048576,0),MATCH($AX$4,$AH$4:$AQ$4,0)),0))</f>
        <v/>
      </c>
      <c r="AY134" t="str">
        <f t="shared" ref="AY134:AY197" si="34">IF(AR134="","",IFERROR(INDEX($AH$5:$AQ$1048576,MATCH(AR134,$AH$5:$AH$1048576,0),MATCH($AY$4,$AH$4:$AQ$4,0)),0))</f>
        <v/>
      </c>
    </row>
    <row r="135" spans="45:51">
      <c r="AS135" t="str">
        <f t="shared" si="28"/>
        <v/>
      </c>
      <c r="AT135" t="str">
        <f t="shared" si="29"/>
        <v/>
      </c>
      <c r="AU135" t="str">
        <f t="shared" si="30"/>
        <v/>
      </c>
      <c r="AV135" t="str">
        <f t="shared" si="31"/>
        <v/>
      </c>
      <c r="AW135" t="str">
        <f t="shared" si="32"/>
        <v/>
      </c>
      <c r="AX135" t="str">
        <f t="shared" si="33"/>
        <v/>
      </c>
      <c r="AY135" t="str">
        <f t="shared" si="34"/>
        <v/>
      </c>
    </row>
    <row r="136" spans="45:51">
      <c r="AS136" t="str">
        <f t="shared" si="28"/>
        <v/>
      </c>
      <c r="AT136" t="str">
        <f t="shared" si="29"/>
        <v/>
      </c>
      <c r="AU136" t="str">
        <f t="shared" si="30"/>
        <v/>
      </c>
      <c r="AV136" t="str">
        <f t="shared" si="31"/>
        <v/>
      </c>
      <c r="AW136" t="str">
        <f t="shared" si="32"/>
        <v/>
      </c>
      <c r="AX136" t="str">
        <f t="shared" si="33"/>
        <v/>
      </c>
      <c r="AY136" t="str">
        <f t="shared" si="34"/>
        <v/>
      </c>
    </row>
    <row r="137" spans="45:51">
      <c r="AS137" t="str">
        <f t="shared" si="28"/>
        <v/>
      </c>
      <c r="AT137" t="str">
        <f t="shared" si="29"/>
        <v/>
      </c>
      <c r="AU137" t="str">
        <f t="shared" si="30"/>
        <v/>
      </c>
      <c r="AV137" t="str">
        <f t="shared" si="31"/>
        <v/>
      </c>
      <c r="AW137" t="str">
        <f t="shared" si="32"/>
        <v/>
      </c>
      <c r="AX137" t="str">
        <f t="shared" si="33"/>
        <v/>
      </c>
      <c r="AY137" t="str">
        <f t="shared" si="34"/>
        <v/>
      </c>
    </row>
    <row r="138" spans="45:51">
      <c r="AS138" t="str">
        <f t="shared" si="28"/>
        <v/>
      </c>
      <c r="AT138" t="str">
        <f t="shared" si="29"/>
        <v/>
      </c>
      <c r="AU138" t="str">
        <f t="shared" si="30"/>
        <v/>
      </c>
      <c r="AV138" t="str">
        <f t="shared" si="31"/>
        <v/>
      </c>
      <c r="AW138" t="str">
        <f t="shared" si="32"/>
        <v/>
      </c>
      <c r="AX138" t="str">
        <f t="shared" si="33"/>
        <v/>
      </c>
      <c r="AY138" t="str">
        <f t="shared" si="34"/>
        <v/>
      </c>
    </row>
    <row r="139" spans="45:51">
      <c r="AS139" t="str">
        <f t="shared" si="28"/>
        <v/>
      </c>
      <c r="AT139" t="str">
        <f t="shared" si="29"/>
        <v/>
      </c>
      <c r="AU139" t="str">
        <f t="shared" si="30"/>
        <v/>
      </c>
      <c r="AV139" t="str">
        <f t="shared" si="31"/>
        <v/>
      </c>
      <c r="AW139" t="str">
        <f t="shared" si="32"/>
        <v/>
      </c>
      <c r="AX139" t="str">
        <f t="shared" si="33"/>
        <v/>
      </c>
      <c r="AY139" t="str">
        <f t="shared" si="34"/>
        <v/>
      </c>
    </row>
    <row r="140" spans="45:51">
      <c r="AS140" t="str">
        <f t="shared" si="28"/>
        <v/>
      </c>
      <c r="AT140" t="str">
        <f t="shared" si="29"/>
        <v/>
      </c>
      <c r="AU140" t="str">
        <f t="shared" si="30"/>
        <v/>
      </c>
      <c r="AV140" t="str">
        <f t="shared" si="31"/>
        <v/>
      </c>
      <c r="AW140" t="str">
        <f t="shared" si="32"/>
        <v/>
      </c>
      <c r="AX140" t="str">
        <f t="shared" si="33"/>
        <v/>
      </c>
      <c r="AY140" t="str">
        <f t="shared" si="34"/>
        <v/>
      </c>
    </row>
    <row r="141" spans="45:51">
      <c r="AS141" t="str">
        <f t="shared" si="28"/>
        <v/>
      </c>
      <c r="AT141" t="str">
        <f t="shared" si="29"/>
        <v/>
      </c>
      <c r="AU141" t="str">
        <f t="shared" si="30"/>
        <v/>
      </c>
      <c r="AV141" t="str">
        <f t="shared" si="31"/>
        <v/>
      </c>
      <c r="AW141" t="str">
        <f t="shared" si="32"/>
        <v/>
      </c>
      <c r="AX141" t="str">
        <f t="shared" si="33"/>
        <v/>
      </c>
      <c r="AY141" t="str">
        <f t="shared" si="34"/>
        <v/>
      </c>
    </row>
    <row r="142" spans="45:51">
      <c r="AS142" t="str">
        <f t="shared" si="28"/>
        <v/>
      </c>
      <c r="AT142" t="str">
        <f t="shared" si="29"/>
        <v/>
      </c>
      <c r="AU142" t="str">
        <f t="shared" si="30"/>
        <v/>
      </c>
      <c r="AV142" t="str">
        <f t="shared" si="31"/>
        <v/>
      </c>
      <c r="AW142" t="str">
        <f t="shared" si="32"/>
        <v/>
      </c>
      <c r="AX142" t="str">
        <f t="shared" si="33"/>
        <v/>
      </c>
      <c r="AY142" t="str">
        <f t="shared" si="34"/>
        <v/>
      </c>
    </row>
    <row r="143" spans="45:51">
      <c r="AS143" t="str">
        <f t="shared" si="28"/>
        <v/>
      </c>
      <c r="AT143" t="str">
        <f t="shared" si="29"/>
        <v/>
      </c>
      <c r="AU143" t="str">
        <f t="shared" si="30"/>
        <v/>
      </c>
      <c r="AV143" t="str">
        <f t="shared" si="31"/>
        <v/>
      </c>
      <c r="AW143" t="str">
        <f t="shared" si="32"/>
        <v/>
      </c>
      <c r="AX143" t="str">
        <f t="shared" si="33"/>
        <v/>
      </c>
      <c r="AY143" t="str">
        <f t="shared" si="34"/>
        <v/>
      </c>
    </row>
    <row r="144" spans="45:51">
      <c r="AS144" t="str">
        <f t="shared" si="28"/>
        <v/>
      </c>
      <c r="AT144" t="str">
        <f t="shared" si="29"/>
        <v/>
      </c>
      <c r="AU144" t="str">
        <f t="shared" si="30"/>
        <v/>
      </c>
      <c r="AV144" t="str">
        <f t="shared" si="31"/>
        <v/>
      </c>
      <c r="AW144" t="str">
        <f t="shared" si="32"/>
        <v/>
      </c>
      <c r="AX144" t="str">
        <f t="shared" si="33"/>
        <v/>
      </c>
      <c r="AY144" t="str">
        <f t="shared" si="34"/>
        <v/>
      </c>
    </row>
    <row r="145" spans="45:51">
      <c r="AS145" t="str">
        <f t="shared" si="28"/>
        <v/>
      </c>
      <c r="AT145" t="str">
        <f t="shared" si="29"/>
        <v/>
      </c>
      <c r="AU145" t="str">
        <f t="shared" si="30"/>
        <v/>
      </c>
      <c r="AV145" t="str">
        <f t="shared" si="31"/>
        <v/>
      </c>
      <c r="AW145" t="str">
        <f t="shared" si="32"/>
        <v/>
      </c>
      <c r="AX145" t="str">
        <f t="shared" si="33"/>
        <v/>
      </c>
      <c r="AY145" t="str">
        <f t="shared" si="34"/>
        <v/>
      </c>
    </row>
    <row r="146" spans="45:51">
      <c r="AS146" t="str">
        <f t="shared" si="28"/>
        <v/>
      </c>
      <c r="AT146" t="str">
        <f t="shared" si="29"/>
        <v/>
      </c>
      <c r="AU146" t="str">
        <f t="shared" si="30"/>
        <v/>
      </c>
      <c r="AV146" t="str">
        <f t="shared" si="31"/>
        <v/>
      </c>
      <c r="AW146" t="str">
        <f t="shared" si="32"/>
        <v/>
      </c>
      <c r="AX146" t="str">
        <f t="shared" si="33"/>
        <v/>
      </c>
      <c r="AY146" t="str">
        <f t="shared" si="34"/>
        <v/>
      </c>
    </row>
    <row r="147" spans="45:51">
      <c r="AS147" t="str">
        <f t="shared" si="28"/>
        <v/>
      </c>
      <c r="AT147" t="str">
        <f t="shared" si="29"/>
        <v/>
      </c>
      <c r="AU147" t="str">
        <f t="shared" si="30"/>
        <v/>
      </c>
      <c r="AV147" t="str">
        <f t="shared" si="31"/>
        <v/>
      </c>
      <c r="AW147" t="str">
        <f t="shared" si="32"/>
        <v/>
      </c>
      <c r="AX147" t="str">
        <f t="shared" si="33"/>
        <v/>
      </c>
      <c r="AY147" t="str">
        <f t="shared" si="34"/>
        <v/>
      </c>
    </row>
    <row r="148" spans="45:51">
      <c r="AS148" t="str">
        <f t="shared" si="28"/>
        <v/>
      </c>
      <c r="AT148" t="str">
        <f t="shared" si="29"/>
        <v/>
      </c>
      <c r="AU148" t="str">
        <f t="shared" si="30"/>
        <v/>
      </c>
      <c r="AV148" t="str">
        <f t="shared" si="31"/>
        <v/>
      </c>
      <c r="AW148" t="str">
        <f t="shared" si="32"/>
        <v/>
      </c>
      <c r="AX148" t="str">
        <f t="shared" si="33"/>
        <v/>
      </c>
      <c r="AY148" t="str">
        <f t="shared" si="34"/>
        <v/>
      </c>
    </row>
    <row r="149" spans="45:51">
      <c r="AS149" t="str">
        <f t="shared" si="28"/>
        <v/>
      </c>
      <c r="AT149" t="str">
        <f t="shared" si="29"/>
        <v/>
      </c>
      <c r="AU149" t="str">
        <f t="shared" si="30"/>
        <v/>
      </c>
      <c r="AV149" t="str">
        <f t="shared" si="31"/>
        <v/>
      </c>
      <c r="AW149" t="str">
        <f t="shared" si="32"/>
        <v/>
      </c>
      <c r="AX149" t="str">
        <f t="shared" si="33"/>
        <v/>
      </c>
      <c r="AY149" t="str">
        <f t="shared" si="34"/>
        <v/>
      </c>
    </row>
    <row r="150" spans="45:51">
      <c r="AS150" t="str">
        <f t="shared" si="28"/>
        <v/>
      </c>
      <c r="AT150" t="str">
        <f t="shared" si="29"/>
        <v/>
      </c>
      <c r="AU150" t="str">
        <f t="shared" si="30"/>
        <v/>
      </c>
      <c r="AV150" t="str">
        <f t="shared" si="31"/>
        <v/>
      </c>
      <c r="AW150" t="str">
        <f t="shared" si="32"/>
        <v/>
      </c>
      <c r="AX150" t="str">
        <f t="shared" si="33"/>
        <v/>
      </c>
      <c r="AY150" t="str">
        <f t="shared" si="34"/>
        <v/>
      </c>
    </row>
    <row r="151" spans="45:51">
      <c r="AS151" t="str">
        <f t="shared" si="28"/>
        <v/>
      </c>
      <c r="AT151" t="str">
        <f t="shared" si="29"/>
        <v/>
      </c>
      <c r="AU151" t="str">
        <f t="shared" si="30"/>
        <v/>
      </c>
      <c r="AV151" t="str">
        <f t="shared" si="31"/>
        <v/>
      </c>
      <c r="AW151" t="str">
        <f t="shared" si="32"/>
        <v/>
      </c>
      <c r="AX151" t="str">
        <f t="shared" si="33"/>
        <v/>
      </c>
      <c r="AY151" t="str">
        <f t="shared" si="34"/>
        <v/>
      </c>
    </row>
    <row r="152" spans="45:51">
      <c r="AS152" t="str">
        <f t="shared" si="28"/>
        <v/>
      </c>
      <c r="AT152" t="str">
        <f t="shared" si="29"/>
        <v/>
      </c>
      <c r="AU152" t="str">
        <f t="shared" si="30"/>
        <v/>
      </c>
      <c r="AV152" t="str">
        <f t="shared" si="31"/>
        <v/>
      </c>
      <c r="AW152" t="str">
        <f t="shared" si="32"/>
        <v/>
      </c>
      <c r="AX152" t="str">
        <f t="shared" si="33"/>
        <v/>
      </c>
      <c r="AY152" t="str">
        <f t="shared" si="34"/>
        <v/>
      </c>
    </row>
    <row r="153" spans="45:51">
      <c r="AS153" t="str">
        <f t="shared" si="28"/>
        <v/>
      </c>
      <c r="AT153" t="str">
        <f t="shared" si="29"/>
        <v/>
      </c>
      <c r="AU153" t="str">
        <f t="shared" si="30"/>
        <v/>
      </c>
      <c r="AV153" t="str">
        <f t="shared" si="31"/>
        <v/>
      </c>
      <c r="AW153" t="str">
        <f t="shared" si="32"/>
        <v/>
      </c>
      <c r="AX153" t="str">
        <f t="shared" si="33"/>
        <v/>
      </c>
      <c r="AY153" t="str">
        <f t="shared" si="34"/>
        <v/>
      </c>
    </row>
    <row r="154" spans="45:51">
      <c r="AS154" t="str">
        <f t="shared" si="28"/>
        <v/>
      </c>
      <c r="AT154" t="str">
        <f t="shared" si="29"/>
        <v/>
      </c>
      <c r="AU154" t="str">
        <f t="shared" si="30"/>
        <v/>
      </c>
      <c r="AV154" t="str">
        <f t="shared" si="31"/>
        <v/>
      </c>
      <c r="AW154" t="str">
        <f t="shared" si="32"/>
        <v/>
      </c>
      <c r="AX154" t="str">
        <f t="shared" si="33"/>
        <v/>
      </c>
      <c r="AY154" t="str">
        <f t="shared" si="34"/>
        <v/>
      </c>
    </row>
    <row r="155" spans="45:51">
      <c r="AS155" t="str">
        <f t="shared" si="28"/>
        <v/>
      </c>
      <c r="AT155" t="str">
        <f t="shared" si="29"/>
        <v/>
      </c>
      <c r="AU155" t="str">
        <f t="shared" si="30"/>
        <v/>
      </c>
      <c r="AV155" t="str">
        <f t="shared" si="31"/>
        <v/>
      </c>
      <c r="AW155" t="str">
        <f t="shared" si="32"/>
        <v/>
      </c>
      <c r="AX155" t="str">
        <f t="shared" si="33"/>
        <v/>
      </c>
      <c r="AY155" t="str">
        <f t="shared" si="34"/>
        <v/>
      </c>
    </row>
    <row r="156" spans="45:51">
      <c r="AS156" t="str">
        <f t="shared" si="28"/>
        <v/>
      </c>
      <c r="AT156" t="str">
        <f t="shared" si="29"/>
        <v/>
      </c>
      <c r="AU156" t="str">
        <f t="shared" si="30"/>
        <v/>
      </c>
      <c r="AV156" t="str">
        <f t="shared" si="31"/>
        <v/>
      </c>
      <c r="AW156" t="str">
        <f t="shared" si="32"/>
        <v/>
      </c>
      <c r="AX156" t="str">
        <f t="shared" si="33"/>
        <v/>
      </c>
      <c r="AY156" t="str">
        <f t="shared" si="34"/>
        <v/>
      </c>
    </row>
    <row r="157" spans="45:51">
      <c r="AS157" t="str">
        <f t="shared" si="28"/>
        <v/>
      </c>
      <c r="AT157" t="str">
        <f t="shared" si="29"/>
        <v/>
      </c>
      <c r="AU157" t="str">
        <f t="shared" si="30"/>
        <v/>
      </c>
      <c r="AV157" t="str">
        <f t="shared" si="31"/>
        <v/>
      </c>
      <c r="AW157" t="str">
        <f t="shared" si="32"/>
        <v/>
      </c>
      <c r="AX157" t="str">
        <f t="shared" si="33"/>
        <v/>
      </c>
      <c r="AY157" t="str">
        <f t="shared" si="34"/>
        <v/>
      </c>
    </row>
    <row r="158" spans="45:51">
      <c r="AS158" t="str">
        <f t="shared" si="28"/>
        <v/>
      </c>
      <c r="AT158" t="str">
        <f t="shared" si="29"/>
        <v/>
      </c>
      <c r="AU158" t="str">
        <f t="shared" si="30"/>
        <v/>
      </c>
      <c r="AV158" t="str">
        <f t="shared" si="31"/>
        <v/>
      </c>
      <c r="AW158" t="str">
        <f t="shared" si="32"/>
        <v/>
      </c>
      <c r="AX158" t="str">
        <f t="shared" si="33"/>
        <v/>
      </c>
      <c r="AY158" t="str">
        <f t="shared" si="34"/>
        <v/>
      </c>
    </row>
    <row r="159" spans="45:51">
      <c r="AS159" t="str">
        <f t="shared" si="28"/>
        <v/>
      </c>
      <c r="AT159" t="str">
        <f t="shared" si="29"/>
        <v/>
      </c>
      <c r="AU159" t="str">
        <f t="shared" si="30"/>
        <v/>
      </c>
      <c r="AV159" t="str">
        <f t="shared" si="31"/>
        <v/>
      </c>
      <c r="AW159" t="str">
        <f t="shared" si="32"/>
        <v/>
      </c>
      <c r="AX159" t="str">
        <f t="shared" si="33"/>
        <v/>
      </c>
      <c r="AY159" t="str">
        <f t="shared" si="34"/>
        <v/>
      </c>
    </row>
    <row r="160" spans="45:51">
      <c r="AS160" t="str">
        <f t="shared" si="28"/>
        <v/>
      </c>
      <c r="AT160" t="str">
        <f t="shared" si="29"/>
        <v/>
      </c>
      <c r="AU160" t="str">
        <f t="shared" si="30"/>
        <v/>
      </c>
      <c r="AV160" t="str">
        <f t="shared" si="31"/>
        <v/>
      </c>
      <c r="AW160" t="str">
        <f t="shared" si="32"/>
        <v/>
      </c>
      <c r="AX160" t="str">
        <f t="shared" si="33"/>
        <v/>
      </c>
      <c r="AY160" t="str">
        <f t="shared" si="34"/>
        <v/>
      </c>
    </row>
    <row r="161" spans="45:51">
      <c r="AS161" t="str">
        <f t="shared" si="28"/>
        <v/>
      </c>
      <c r="AT161" t="str">
        <f t="shared" si="29"/>
        <v/>
      </c>
      <c r="AU161" t="str">
        <f t="shared" si="30"/>
        <v/>
      </c>
      <c r="AV161" t="str">
        <f t="shared" si="31"/>
        <v/>
      </c>
      <c r="AW161" t="str">
        <f t="shared" si="32"/>
        <v/>
      </c>
      <c r="AX161" t="str">
        <f t="shared" si="33"/>
        <v/>
      </c>
      <c r="AY161" t="str">
        <f t="shared" si="34"/>
        <v/>
      </c>
    </row>
    <row r="162" spans="45:51">
      <c r="AS162" t="str">
        <f t="shared" si="28"/>
        <v/>
      </c>
      <c r="AT162" t="str">
        <f t="shared" si="29"/>
        <v/>
      </c>
      <c r="AU162" t="str">
        <f t="shared" si="30"/>
        <v/>
      </c>
      <c r="AV162" t="str">
        <f t="shared" si="31"/>
        <v/>
      </c>
      <c r="AW162" t="str">
        <f t="shared" si="32"/>
        <v/>
      </c>
      <c r="AX162" t="str">
        <f t="shared" si="33"/>
        <v/>
      </c>
      <c r="AY162" t="str">
        <f t="shared" si="34"/>
        <v/>
      </c>
    </row>
    <row r="163" spans="45:51">
      <c r="AS163" t="str">
        <f t="shared" si="28"/>
        <v/>
      </c>
      <c r="AT163" t="str">
        <f t="shared" si="29"/>
        <v/>
      </c>
      <c r="AU163" t="str">
        <f t="shared" si="30"/>
        <v/>
      </c>
      <c r="AV163" t="str">
        <f t="shared" si="31"/>
        <v/>
      </c>
      <c r="AW163" t="str">
        <f t="shared" si="32"/>
        <v/>
      </c>
      <c r="AX163" t="str">
        <f t="shared" si="33"/>
        <v/>
      </c>
      <c r="AY163" t="str">
        <f t="shared" si="34"/>
        <v/>
      </c>
    </row>
    <row r="164" spans="45:51">
      <c r="AS164" t="str">
        <f t="shared" si="28"/>
        <v/>
      </c>
      <c r="AT164" t="str">
        <f t="shared" si="29"/>
        <v/>
      </c>
      <c r="AU164" t="str">
        <f t="shared" si="30"/>
        <v/>
      </c>
      <c r="AV164" t="str">
        <f t="shared" si="31"/>
        <v/>
      </c>
      <c r="AW164" t="str">
        <f t="shared" si="32"/>
        <v/>
      </c>
      <c r="AX164" t="str">
        <f t="shared" si="33"/>
        <v/>
      </c>
      <c r="AY164" t="str">
        <f t="shared" si="34"/>
        <v/>
      </c>
    </row>
    <row r="165" spans="45:51">
      <c r="AS165" t="str">
        <f t="shared" si="28"/>
        <v/>
      </c>
      <c r="AT165" t="str">
        <f t="shared" si="29"/>
        <v/>
      </c>
      <c r="AU165" t="str">
        <f t="shared" si="30"/>
        <v/>
      </c>
      <c r="AV165" t="str">
        <f t="shared" si="31"/>
        <v/>
      </c>
      <c r="AW165" t="str">
        <f t="shared" si="32"/>
        <v/>
      </c>
      <c r="AX165" t="str">
        <f t="shared" si="33"/>
        <v/>
      </c>
      <c r="AY165" t="str">
        <f t="shared" si="34"/>
        <v/>
      </c>
    </row>
    <row r="166" spans="45:51">
      <c r="AS166" t="str">
        <f t="shared" si="28"/>
        <v/>
      </c>
      <c r="AT166" t="str">
        <f t="shared" si="29"/>
        <v/>
      </c>
      <c r="AU166" t="str">
        <f t="shared" si="30"/>
        <v/>
      </c>
      <c r="AV166" t="str">
        <f t="shared" si="31"/>
        <v/>
      </c>
      <c r="AW166" t="str">
        <f t="shared" si="32"/>
        <v/>
      </c>
      <c r="AX166" t="str">
        <f t="shared" si="33"/>
        <v/>
      </c>
      <c r="AY166" t="str">
        <f t="shared" si="34"/>
        <v/>
      </c>
    </row>
    <row r="167" spans="45:51">
      <c r="AS167" t="str">
        <f t="shared" si="28"/>
        <v/>
      </c>
      <c r="AT167" t="str">
        <f t="shared" si="29"/>
        <v/>
      </c>
      <c r="AU167" t="str">
        <f t="shared" si="30"/>
        <v/>
      </c>
      <c r="AV167" t="str">
        <f t="shared" si="31"/>
        <v/>
      </c>
      <c r="AW167" t="str">
        <f t="shared" si="32"/>
        <v/>
      </c>
      <c r="AX167" t="str">
        <f t="shared" si="33"/>
        <v/>
      </c>
      <c r="AY167" t="str">
        <f t="shared" si="34"/>
        <v/>
      </c>
    </row>
    <row r="168" spans="45:51">
      <c r="AS168" t="str">
        <f t="shared" si="28"/>
        <v/>
      </c>
      <c r="AT168" t="str">
        <f t="shared" si="29"/>
        <v/>
      </c>
      <c r="AU168" t="str">
        <f t="shared" si="30"/>
        <v/>
      </c>
      <c r="AV168" t="str">
        <f t="shared" si="31"/>
        <v/>
      </c>
      <c r="AW168" t="str">
        <f t="shared" si="32"/>
        <v/>
      </c>
      <c r="AX168" t="str">
        <f t="shared" si="33"/>
        <v/>
      </c>
      <c r="AY168" t="str">
        <f t="shared" si="34"/>
        <v/>
      </c>
    </row>
    <row r="169" spans="45:51">
      <c r="AS169" t="str">
        <f t="shared" si="28"/>
        <v/>
      </c>
      <c r="AT169" t="str">
        <f t="shared" si="29"/>
        <v/>
      </c>
      <c r="AU169" t="str">
        <f t="shared" si="30"/>
        <v/>
      </c>
      <c r="AV169" t="str">
        <f t="shared" si="31"/>
        <v/>
      </c>
      <c r="AW169" t="str">
        <f t="shared" si="32"/>
        <v/>
      </c>
      <c r="AX169" t="str">
        <f t="shared" si="33"/>
        <v/>
      </c>
      <c r="AY169" t="str">
        <f t="shared" si="34"/>
        <v/>
      </c>
    </row>
    <row r="170" spans="45:51">
      <c r="AS170" t="str">
        <f t="shared" si="28"/>
        <v/>
      </c>
      <c r="AT170" t="str">
        <f t="shared" si="29"/>
        <v/>
      </c>
      <c r="AU170" t="str">
        <f t="shared" si="30"/>
        <v/>
      </c>
      <c r="AV170" t="str">
        <f t="shared" si="31"/>
        <v/>
      </c>
      <c r="AW170" t="str">
        <f t="shared" si="32"/>
        <v/>
      </c>
      <c r="AX170" t="str">
        <f t="shared" si="33"/>
        <v/>
      </c>
      <c r="AY170" t="str">
        <f t="shared" si="34"/>
        <v/>
      </c>
    </row>
    <row r="171" spans="45:51">
      <c r="AS171" t="str">
        <f t="shared" si="28"/>
        <v/>
      </c>
      <c r="AT171" t="str">
        <f t="shared" si="29"/>
        <v/>
      </c>
      <c r="AU171" t="str">
        <f t="shared" si="30"/>
        <v/>
      </c>
      <c r="AV171" t="str">
        <f t="shared" si="31"/>
        <v/>
      </c>
      <c r="AW171" t="str">
        <f t="shared" si="32"/>
        <v/>
      </c>
      <c r="AX171" t="str">
        <f t="shared" si="33"/>
        <v/>
      </c>
      <c r="AY171" t="str">
        <f t="shared" si="34"/>
        <v/>
      </c>
    </row>
    <row r="172" spans="45:51">
      <c r="AS172" t="str">
        <f t="shared" si="28"/>
        <v/>
      </c>
      <c r="AT172" t="str">
        <f t="shared" si="29"/>
        <v/>
      </c>
      <c r="AU172" t="str">
        <f t="shared" si="30"/>
        <v/>
      </c>
      <c r="AV172" t="str">
        <f t="shared" si="31"/>
        <v/>
      </c>
      <c r="AW172" t="str">
        <f t="shared" si="32"/>
        <v/>
      </c>
      <c r="AX172" t="str">
        <f t="shared" si="33"/>
        <v/>
      </c>
      <c r="AY172" t="str">
        <f t="shared" si="34"/>
        <v/>
      </c>
    </row>
    <row r="173" spans="45:51">
      <c r="AS173" t="str">
        <f t="shared" si="28"/>
        <v/>
      </c>
      <c r="AT173" t="str">
        <f t="shared" si="29"/>
        <v/>
      </c>
      <c r="AU173" t="str">
        <f t="shared" si="30"/>
        <v/>
      </c>
      <c r="AV173" t="str">
        <f t="shared" si="31"/>
        <v/>
      </c>
      <c r="AW173" t="str">
        <f t="shared" si="32"/>
        <v/>
      </c>
      <c r="AX173" t="str">
        <f t="shared" si="33"/>
        <v/>
      </c>
      <c r="AY173" t="str">
        <f t="shared" si="34"/>
        <v/>
      </c>
    </row>
    <row r="174" spans="45:51">
      <c r="AS174" t="str">
        <f t="shared" si="28"/>
        <v/>
      </c>
      <c r="AT174" t="str">
        <f t="shared" si="29"/>
        <v/>
      </c>
      <c r="AU174" t="str">
        <f t="shared" si="30"/>
        <v/>
      </c>
      <c r="AV174" t="str">
        <f t="shared" si="31"/>
        <v/>
      </c>
      <c r="AW174" t="str">
        <f t="shared" si="32"/>
        <v/>
      </c>
      <c r="AX174" t="str">
        <f t="shared" si="33"/>
        <v/>
      </c>
      <c r="AY174" t="str">
        <f t="shared" si="34"/>
        <v/>
      </c>
    </row>
    <row r="175" spans="45:51">
      <c r="AS175" t="str">
        <f t="shared" si="28"/>
        <v/>
      </c>
      <c r="AT175" t="str">
        <f t="shared" si="29"/>
        <v/>
      </c>
      <c r="AU175" t="str">
        <f t="shared" si="30"/>
        <v/>
      </c>
      <c r="AV175" t="str">
        <f t="shared" si="31"/>
        <v/>
      </c>
      <c r="AW175" t="str">
        <f t="shared" si="32"/>
        <v/>
      </c>
      <c r="AX175" t="str">
        <f t="shared" si="33"/>
        <v/>
      </c>
      <c r="AY175" t="str">
        <f t="shared" si="34"/>
        <v/>
      </c>
    </row>
    <row r="176" spans="45:51">
      <c r="AS176" t="str">
        <f t="shared" si="28"/>
        <v/>
      </c>
      <c r="AT176" t="str">
        <f t="shared" si="29"/>
        <v/>
      </c>
      <c r="AU176" t="str">
        <f t="shared" si="30"/>
        <v/>
      </c>
      <c r="AV176" t="str">
        <f t="shared" si="31"/>
        <v/>
      </c>
      <c r="AW176" t="str">
        <f t="shared" si="32"/>
        <v/>
      </c>
      <c r="AX176" t="str">
        <f t="shared" si="33"/>
        <v/>
      </c>
      <c r="AY176" t="str">
        <f t="shared" si="34"/>
        <v/>
      </c>
    </row>
    <row r="177" spans="45:51">
      <c r="AS177" t="str">
        <f t="shared" si="28"/>
        <v/>
      </c>
      <c r="AT177" t="str">
        <f t="shared" si="29"/>
        <v/>
      </c>
      <c r="AU177" t="str">
        <f t="shared" si="30"/>
        <v/>
      </c>
      <c r="AV177" t="str">
        <f t="shared" si="31"/>
        <v/>
      </c>
      <c r="AW177" t="str">
        <f t="shared" si="32"/>
        <v/>
      </c>
      <c r="AX177" t="str">
        <f t="shared" si="33"/>
        <v/>
      </c>
      <c r="AY177" t="str">
        <f t="shared" si="34"/>
        <v/>
      </c>
    </row>
    <row r="178" spans="45:51">
      <c r="AS178" t="str">
        <f t="shared" si="28"/>
        <v/>
      </c>
      <c r="AT178" t="str">
        <f t="shared" si="29"/>
        <v/>
      </c>
      <c r="AU178" t="str">
        <f t="shared" si="30"/>
        <v/>
      </c>
      <c r="AV178" t="str">
        <f t="shared" si="31"/>
        <v/>
      </c>
      <c r="AW178" t="str">
        <f t="shared" si="32"/>
        <v/>
      </c>
      <c r="AX178" t="str">
        <f t="shared" si="33"/>
        <v/>
      </c>
      <c r="AY178" t="str">
        <f t="shared" si="34"/>
        <v/>
      </c>
    </row>
    <row r="179" spans="45:51">
      <c r="AS179" t="str">
        <f t="shared" si="28"/>
        <v/>
      </c>
      <c r="AT179" t="str">
        <f t="shared" si="29"/>
        <v/>
      </c>
      <c r="AU179" t="str">
        <f t="shared" si="30"/>
        <v/>
      </c>
      <c r="AV179" t="str">
        <f t="shared" si="31"/>
        <v/>
      </c>
      <c r="AW179" t="str">
        <f t="shared" si="32"/>
        <v/>
      </c>
      <c r="AX179" t="str">
        <f t="shared" si="33"/>
        <v/>
      </c>
      <c r="AY179" t="str">
        <f t="shared" si="34"/>
        <v/>
      </c>
    </row>
    <row r="180" spans="45:51">
      <c r="AS180" t="str">
        <f t="shared" si="28"/>
        <v/>
      </c>
      <c r="AT180" t="str">
        <f t="shared" si="29"/>
        <v/>
      </c>
      <c r="AU180" t="str">
        <f t="shared" si="30"/>
        <v/>
      </c>
      <c r="AV180" t="str">
        <f t="shared" si="31"/>
        <v/>
      </c>
      <c r="AW180" t="str">
        <f t="shared" si="32"/>
        <v/>
      </c>
      <c r="AX180" t="str">
        <f t="shared" si="33"/>
        <v/>
      </c>
      <c r="AY180" t="str">
        <f t="shared" si="34"/>
        <v/>
      </c>
    </row>
    <row r="181" spans="45:51">
      <c r="AS181" t="str">
        <f t="shared" si="28"/>
        <v/>
      </c>
      <c r="AT181" t="str">
        <f t="shared" si="29"/>
        <v/>
      </c>
      <c r="AU181" t="str">
        <f t="shared" si="30"/>
        <v/>
      </c>
      <c r="AV181" t="str">
        <f t="shared" si="31"/>
        <v/>
      </c>
      <c r="AW181" t="str">
        <f t="shared" si="32"/>
        <v/>
      </c>
      <c r="AX181" t="str">
        <f t="shared" si="33"/>
        <v/>
      </c>
      <c r="AY181" t="str">
        <f t="shared" si="34"/>
        <v/>
      </c>
    </row>
    <row r="182" spans="45:51">
      <c r="AS182" t="str">
        <f t="shared" si="28"/>
        <v/>
      </c>
      <c r="AT182" t="str">
        <f t="shared" si="29"/>
        <v/>
      </c>
      <c r="AU182" t="str">
        <f t="shared" si="30"/>
        <v/>
      </c>
      <c r="AV182" t="str">
        <f t="shared" si="31"/>
        <v/>
      </c>
      <c r="AW182" t="str">
        <f t="shared" si="32"/>
        <v/>
      </c>
      <c r="AX182" t="str">
        <f t="shared" si="33"/>
        <v/>
      </c>
      <c r="AY182" t="str">
        <f t="shared" si="34"/>
        <v/>
      </c>
    </row>
    <row r="183" spans="45:51">
      <c r="AS183" t="str">
        <f t="shared" si="28"/>
        <v/>
      </c>
      <c r="AT183" t="str">
        <f t="shared" si="29"/>
        <v/>
      </c>
      <c r="AU183" t="str">
        <f t="shared" si="30"/>
        <v/>
      </c>
      <c r="AV183" t="str">
        <f t="shared" si="31"/>
        <v/>
      </c>
      <c r="AW183" t="str">
        <f t="shared" si="32"/>
        <v/>
      </c>
      <c r="AX183" t="str">
        <f t="shared" si="33"/>
        <v/>
      </c>
      <c r="AY183" t="str">
        <f t="shared" si="34"/>
        <v/>
      </c>
    </row>
    <row r="184" spans="45:51">
      <c r="AS184" t="str">
        <f t="shared" si="28"/>
        <v/>
      </c>
      <c r="AT184" t="str">
        <f t="shared" si="29"/>
        <v/>
      </c>
      <c r="AU184" t="str">
        <f t="shared" si="30"/>
        <v/>
      </c>
      <c r="AV184" t="str">
        <f t="shared" si="31"/>
        <v/>
      </c>
      <c r="AW184" t="str">
        <f t="shared" si="32"/>
        <v/>
      </c>
      <c r="AX184" t="str">
        <f t="shared" si="33"/>
        <v/>
      </c>
      <c r="AY184" t="str">
        <f t="shared" si="34"/>
        <v/>
      </c>
    </row>
    <row r="185" spans="45:51">
      <c r="AS185" t="str">
        <f t="shared" si="28"/>
        <v/>
      </c>
      <c r="AT185" t="str">
        <f t="shared" si="29"/>
        <v/>
      </c>
      <c r="AU185" t="str">
        <f t="shared" si="30"/>
        <v/>
      </c>
      <c r="AV185" t="str">
        <f t="shared" si="31"/>
        <v/>
      </c>
      <c r="AW185" t="str">
        <f t="shared" si="32"/>
        <v/>
      </c>
      <c r="AX185" t="str">
        <f t="shared" si="33"/>
        <v/>
      </c>
      <c r="AY185" t="str">
        <f t="shared" si="34"/>
        <v/>
      </c>
    </row>
    <row r="186" spans="45:51">
      <c r="AS186" t="str">
        <f t="shared" si="28"/>
        <v/>
      </c>
      <c r="AT186" t="str">
        <f t="shared" si="29"/>
        <v/>
      </c>
      <c r="AU186" t="str">
        <f t="shared" si="30"/>
        <v/>
      </c>
      <c r="AV186" t="str">
        <f t="shared" si="31"/>
        <v/>
      </c>
      <c r="AW186" t="str">
        <f t="shared" si="32"/>
        <v/>
      </c>
      <c r="AX186" t="str">
        <f t="shared" si="33"/>
        <v/>
      </c>
      <c r="AY186" t="str">
        <f t="shared" si="34"/>
        <v/>
      </c>
    </row>
    <row r="187" spans="45:51">
      <c r="AS187" t="str">
        <f t="shared" si="28"/>
        <v/>
      </c>
      <c r="AT187" t="str">
        <f t="shared" si="29"/>
        <v/>
      </c>
      <c r="AU187" t="str">
        <f t="shared" si="30"/>
        <v/>
      </c>
      <c r="AV187" t="str">
        <f t="shared" si="31"/>
        <v/>
      </c>
      <c r="AW187" t="str">
        <f t="shared" si="32"/>
        <v/>
      </c>
      <c r="AX187" t="str">
        <f t="shared" si="33"/>
        <v/>
      </c>
      <c r="AY187" t="str">
        <f t="shared" si="34"/>
        <v/>
      </c>
    </row>
    <row r="188" spans="45:51">
      <c r="AS188" t="str">
        <f t="shared" si="28"/>
        <v/>
      </c>
      <c r="AT188" t="str">
        <f t="shared" si="29"/>
        <v/>
      </c>
      <c r="AU188" t="str">
        <f t="shared" si="30"/>
        <v/>
      </c>
      <c r="AV188" t="str">
        <f t="shared" si="31"/>
        <v/>
      </c>
      <c r="AW188" t="str">
        <f t="shared" si="32"/>
        <v/>
      </c>
      <c r="AX188" t="str">
        <f t="shared" si="33"/>
        <v/>
      </c>
      <c r="AY188" t="str">
        <f t="shared" si="34"/>
        <v/>
      </c>
    </row>
    <row r="189" spans="45:51">
      <c r="AS189" t="str">
        <f t="shared" si="28"/>
        <v/>
      </c>
      <c r="AT189" t="str">
        <f t="shared" si="29"/>
        <v/>
      </c>
      <c r="AU189" t="str">
        <f t="shared" si="30"/>
        <v/>
      </c>
      <c r="AV189" t="str">
        <f t="shared" si="31"/>
        <v/>
      </c>
      <c r="AW189" t="str">
        <f t="shared" si="32"/>
        <v/>
      </c>
      <c r="AX189" t="str">
        <f t="shared" si="33"/>
        <v/>
      </c>
      <c r="AY189" t="str">
        <f t="shared" si="34"/>
        <v/>
      </c>
    </row>
    <row r="190" spans="45:51">
      <c r="AS190" t="str">
        <f t="shared" si="28"/>
        <v/>
      </c>
      <c r="AT190" t="str">
        <f t="shared" si="29"/>
        <v/>
      </c>
      <c r="AU190" t="str">
        <f t="shared" si="30"/>
        <v/>
      </c>
      <c r="AV190" t="str">
        <f t="shared" si="31"/>
        <v/>
      </c>
      <c r="AW190" t="str">
        <f t="shared" si="32"/>
        <v/>
      </c>
      <c r="AX190" t="str">
        <f t="shared" si="33"/>
        <v/>
      </c>
      <c r="AY190" t="str">
        <f t="shared" si="34"/>
        <v/>
      </c>
    </row>
    <row r="191" spans="45:51">
      <c r="AS191" t="str">
        <f t="shared" si="28"/>
        <v/>
      </c>
      <c r="AT191" t="str">
        <f t="shared" si="29"/>
        <v/>
      </c>
      <c r="AU191" t="str">
        <f t="shared" si="30"/>
        <v/>
      </c>
      <c r="AV191" t="str">
        <f t="shared" si="31"/>
        <v/>
      </c>
      <c r="AW191" t="str">
        <f t="shared" si="32"/>
        <v/>
      </c>
      <c r="AX191" t="str">
        <f t="shared" si="33"/>
        <v/>
      </c>
      <c r="AY191" t="str">
        <f t="shared" si="34"/>
        <v/>
      </c>
    </row>
    <row r="192" spans="45:51">
      <c r="AS192" t="str">
        <f t="shared" si="28"/>
        <v/>
      </c>
      <c r="AT192" t="str">
        <f t="shared" si="29"/>
        <v/>
      </c>
      <c r="AU192" t="str">
        <f t="shared" si="30"/>
        <v/>
      </c>
      <c r="AV192" t="str">
        <f t="shared" si="31"/>
        <v/>
      </c>
      <c r="AW192" t="str">
        <f t="shared" si="32"/>
        <v/>
      </c>
      <c r="AX192" t="str">
        <f t="shared" si="33"/>
        <v/>
      </c>
      <c r="AY192" t="str">
        <f t="shared" si="34"/>
        <v/>
      </c>
    </row>
    <row r="193" spans="45:51">
      <c r="AS193" t="str">
        <f t="shared" si="28"/>
        <v/>
      </c>
      <c r="AT193" t="str">
        <f t="shared" si="29"/>
        <v/>
      </c>
      <c r="AU193" t="str">
        <f t="shared" si="30"/>
        <v/>
      </c>
      <c r="AV193" t="str">
        <f t="shared" si="31"/>
        <v/>
      </c>
      <c r="AW193" t="str">
        <f t="shared" si="32"/>
        <v/>
      </c>
      <c r="AX193" t="str">
        <f t="shared" si="33"/>
        <v/>
      </c>
      <c r="AY193" t="str">
        <f t="shared" si="34"/>
        <v/>
      </c>
    </row>
    <row r="194" spans="45:51">
      <c r="AS194" t="str">
        <f t="shared" si="28"/>
        <v/>
      </c>
      <c r="AT194" t="str">
        <f t="shared" si="29"/>
        <v/>
      </c>
      <c r="AU194" t="str">
        <f t="shared" si="30"/>
        <v/>
      </c>
      <c r="AV194" t="str">
        <f t="shared" si="31"/>
        <v/>
      </c>
      <c r="AW194" t="str">
        <f t="shared" si="32"/>
        <v/>
      </c>
      <c r="AX194" t="str">
        <f t="shared" si="33"/>
        <v/>
      </c>
      <c r="AY194" t="str">
        <f t="shared" si="34"/>
        <v/>
      </c>
    </row>
    <row r="195" spans="45:51">
      <c r="AS195" t="str">
        <f t="shared" si="28"/>
        <v/>
      </c>
      <c r="AT195" t="str">
        <f t="shared" si="29"/>
        <v/>
      </c>
      <c r="AU195" t="str">
        <f t="shared" si="30"/>
        <v/>
      </c>
      <c r="AV195" t="str">
        <f t="shared" si="31"/>
        <v/>
      </c>
      <c r="AW195" t="str">
        <f t="shared" si="32"/>
        <v/>
      </c>
      <c r="AX195" t="str">
        <f t="shared" si="33"/>
        <v/>
      </c>
      <c r="AY195" t="str">
        <f t="shared" si="34"/>
        <v/>
      </c>
    </row>
    <row r="196" spans="45:51">
      <c r="AS196" t="str">
        <f t="shared" si="28"/>
        <v/>
      </c>
      <c r="AT196" t="str">
        <f t="shared" si="29"/>
        <v/>
      </c>
      <c r="AU196" t="str">
        <f t="shared" si="30"/>
        <v/>
      </c>
      <c r="AV196" t="str">
        <f t="shared" si="31"/>
        <v/>
      </c>
      <c r="AW196" t="str">
        <f t="shared" si="32"/>
        <v/>
      </c>
      <c r="AX196" t="str">
        <f t="shared" si="33"/>
        <v/>
      </c>
      <c r="AY196" t="str">
        <f t="shared" si="34"/>
        <v/>
      </c>
    </row>
    <row r="197" spans="45:51">
      <c r="AS197" t="str">
        <f t="shared" si="28"/>
        <v/>
      </c>
      <c r="AT197" t="str">
        <f t="shared" si="29"/>
        <v/>
      </c>
      <c r="AU197" t="str">
        <f t="shared" si="30"/>
        <v/>
      </c>
      <c r="AV197" t="str">
        <f t="shared" si="31"/>
        <v/>
      </c>
      <c r="AW197" t="str">
        <f t="shared" si="32"/>
        <v/>
      </c>
      <c r="AX197" t="str">
        <f t="shared" si="33"/>
        <v/>
      </c>
      <c r="AY197" t="str">
        <f t="shared" si="34"/>
        <v/>
      </c>
    </row>
    <row r="198" spans="45:51">
      <c r="AS198" t="str">
        <f t="shared" ref="AS198:AS261" si="35">IF(AR198="","",IFERROR(INDEX($AH$5:$AQ$1048576,MATCH(AR198,$AH$5:$AH$1048576,0),MATCH($AS$4,$AH$4:$AQ$4,0)),0))</f>
        <v/>
      </c>
      <c r="AT198" t="str">
        <f t="shared" ref="AT198:AT261" si="36">IF(AR198="","",IFERROR(INDEX($AH$5:$AQ$1048576,MATCH(AR198,$AH$5:$AH$1048576,0),MATCH($AT$4,$AH$4:$AQ$4,0)),0))</f>
        <v/>
      </c>
      <c r="AU198" t="str">
        <f t="shared" ref="AU198:AU261" si="37">IF(AR198="","",IFERROR(INDEX($AH$5:$AQ$1048576,MATCH(AR198,$AH$5:$AH$1048576,0),MATCH($AU$4,$AH$4:$AQ$4,0)),0))</f>
        <v/>
      </c>
      <c r="AV198" t="str">
        <f t="shared" ref="AV198:AV261" si="38">IF(AR198="","",IFERROR(INDEX($AH$5:$AQ$1048576,MATCH(AR198,$AH$5:$AH$1048576,0),MATCH($AV$4,$AH$4:$AQ$4,0)),0))</f>
        <v/>
      </c>
      <c r="AW198" t="str">
        <f t="shared" ref="AW198:AW261" si="39">IF(AR198="","",IFERROR(INDEX($AH$5:$AQ$1048576,MATCH(AR198,$AH$5:$AH$1048576,0),MATCH($AW$4,$AH$4:$AQ$4,0)),0))</f>
        <v/>
      </c>
      <c r="AX198" t="str">
        <f t="shared" ref="AX198:AX261" si="40">IF(AR198="","",IFERROR(INDEX($AH$5:$AQ$1048576,MATCH(AR198,$AH$5:$AH$1048576,0),MATCH($AX$4,$AH$4:$AQ$4,0)),0))</f>
        <v/>
      </c>
      <c r="AY198" t="str">
        <f t="shared" ref="AY198:AY261" si="41">IF(AR198="","",IFERROR(INDEX($AH$5:$AQ$1048576,MATCH(AR198,$AH$5:$AH$1048576,0),MATCH($AY$4,$AH$4:$AQ$4,0)),0))</f>
        <v/>
      </c>
    </row>
    <row r="199" spans="45:51">
      <c r="AS199" t="str">
        <f t="shared" si="35"/>
        <v/>
      </c>
      <c r="AT199" t="str">
        <f t="shared" si="36"/>
        <v/>
      </c>
      <c r="AU199" t="str">
        <f t="shared" si="37"/>
        <v/>
      </c>
      <c r="AV199" t="str">
        <f t="shared" si="38"/>
        <v/>
      </c>
      <c r="AW199" t="str">
        <f t="shared" si="39"/>
        <v/>
      </c>
      <c r="AX199" t="str">
        <f t="shared" si="40"/>
        <v/>
      </c>
      <c r="AY199" t="str">
        <f t="shared" si="41"/>
        <v/>
      </c>
    </row>
    <row r="200" spans="45:51">
      <c r="AS200" t="str">
        <f t="shared" si="35"/>
        <v/>
      </c>
      <c r="AT200" t="str">
        <f t="shared" si="36"/>
        <v/>
      </c>
      <c r="AU200" t="str">
        <f t="shared" si="37"/>
        <v/>
      </c>
      <c r="AV200" t="str">
        <f t="shared" si="38"/>
        <v/>
      </c>
      <c r="AW200" t="str">
        <f t="shared" si="39"/>
        <v/>
      </c>
      <c r="AX200" t="str">
        <f t="shared" si="40"/>
        <v/>
      </c>
      <c r="AY200" t="str">
        <f t="shared" si="41"/>
        <v/>
      </c>
    </row>
    <row r="201" spans="45:51">
      <c r="AS201" t="str">
        <f t="shared" si="35"/>
        <v/>
      </c>
      <c r="AT201" t="str">
        <f t="shared" si="36"/>
        <v/>
      </c>
      <c r="AU201" t="str">
        <f t="shared" si="37"/>
        <v/>
      </c>
      <c r="AV201" t="str">
        <f t="shared" si="38"/>
        <v/>
      </c>
      <c r="AW201" t="str">
        <f t="shared" si="39"/>
        <v/>
      </c>
      <c r="AX201" t="str">
        <f t="shared" si="40"/>
        <v/>
      </c>
      <c r="AY201" t="str">
        <f t="shared" si="41"/>
        <v/>
      </c>
    </row>
    <row r="202" spans="45:51">
      <c r="AS202" t="str">
        <f t="shared" si="35"/>
        <v/>
      </c>
      <c r="AT202" t="str">
        <f t="shared" si="36"/>
        <v/>
      </c>
      <c r="AU202" t="str">
        <f t="shared" si="37"/>
        <v/>
      </c>
      <c r="AV202" t="str">
        <f t="shared" si="38"/>
        <v/>
      </c>
      <c r="AW202" t="str">
        <f t="shared" si="39"/>
        <v/>
      </c>
      <c r="AX202" t="str">
        <f t="shared" si="40"/>
        <v/>
      </c>
      <c r="AY202" t="str">
        <f t="shared" si="41"/>
        <v/>
      </c>
    </row>
    <row r="203" spans="45:51">
      <c r="AS203" t="str">
        <f t="shared" si="35"/>
        <v/>
      </c>
      <c r="AT203" t="str">
        <f t="shared" si="36"/>
        <v/>
      </c>
      <c r="AU203" t="str">
        <f t="shared" si="37"/>
        <v/>
      </c>
      <c r="AV203" t="str">
        <f t="shared" si="38"/>
        <v/>
      </c>
      <c r="AW203" t="str">
        <f t="shared" si="39"/>
        <v/>
      </c>
      <c r="AX203" t="str">
        <f t="shared" si="40"/>
        <v/>
      </c>
      <c r="AY203" t="str">
        <f t="shared" si="41"/>
        <v/>
      </c>
    </row>
    <row r="204" spans="45:51">
      <c r="AS204" t="str">
        <f t="shared" si="35"/>
        <v/>
      </c>
      <c r="AT204" t="str">
        <f t="shared" si="36"/>
        <v/>
      </c>
      <c r="AU204" t="str">
        <f t="shared" si="37"/>
        <v/>
      </c>
      <c r="AV204" t="str">
        <f t="shared" si="38"/>
        <v/>
      </c>
      <c r="AW204" t="str">
        <f t="shared" si="39"/>
        <v/>
      </c>
      <c r="AX204" t="str">
        <f t="shared" si="40"/>
        <v/>
      </c>
      <c r="AY204" t="str">
        <f t="shared" si="41"/>
        <v/>
      </c>
    </row>
    <row r="205" spans="45:51">
      <c r="AS205" t="str">
        <f t="shared" si="35"/>
        <v/>
      </c>
      <c r="AT205" t="str">
        <f t="shared" si="36"/>
        <v/>
      </c>
      <c r="AU205" t="str">
        <f t="shared" si="37"/>
        <v/>
      </c>
      <c r="AV205" t="str">
        <f t="shared" si="38"/>
        <v/>
      </c>
      <c r="AW205" t="str">
        <f t="shared" si="39"/>
        <v/>
      </c>
      <c r="AX205" t="str">
        <f t="shared" si="40"/>
        <v/>
      </c>
      <c r="AY205" t="str">
        <f t="shared" si="41"/>
        <v/>
      </c>
    </row>
    <row r="206" spans="45:51">
      <c r="AS206" t="str">
        <f t="shared" si="35"/>
        <v/>
      </c>
      <c r="AT206" t="str">
        <f t="shared" si="36"/>
        <v/>
      </c>
      <c r="AU206" t="str">
        <f t="shared" si="37"/>
        <v/>
      </c>
      <c r="AV206" t="str">
        <f t="shared" si="38"/>
        <v/>
      </c>
      <c r="AW206" t="str">
        <f t="shared" si="39"/>
        <v/>
      </c>
      <c r="AX206" t="str">
        <f t="shared" si="40"/>
        <v/>
      </c>
      <c r="AY206" t="str">
        <f t="shared" si="41"/>
        <v/>
      </c>
    </row>
    <row r="207" spans="45:51">
      <c r="AS207" t="str">
        <f t="shared" si="35"/>
        <v/>
      </c>
      <c r="AT207" t="str">
        <f t="shared" si="36"/>
        <v/>
      </c>
      <c r="AU207" t="str">
        <f t="shared" si="37"/>
        <v/>
      </c>
      <c r="AV207" t="str">
        <f t="shared" si="38"/>
        <v/>
      </c>
      <c r="AW207" t="str">
        <f t="shared" si="39"/>
        <v/>
      </c>
      <c r="AX207" t="str">
        <f t="shared" si="40"/>
        <v/>
      </c>
      <c r="AY207" t="str">
        <f t="shared" si="41"/>
        <v/>
      </c>
    </row>
    <row r="208" spans="45:51">
      <c r="AS208" t="str">
        <f t="shared" si="35"/>
        <v/>
      </c>
      <c r="AT208" t="str">
        <f t="shared" si="36"/>
        <v/>
      </c>
      <c r="AU208" t="str">
        <f t="shared" si="37"/>
        <v/>
      </c>
      <c r="AV208" t="str">
        <f t="shared" si="38"/>
        <v/>
      </c>
      <c r="AW208" t="str">
        <f t="shared" si="39"/>
        <v/>
      </c>
      <c r="AX208" t="str">
        <f t="shared" si="40"/>
        <v/>
      </c>
      <c r="AY208" t="str">
        <f t="shared" si="41"/>
        <v/>
      </c>
    </row>
    <row r="209" spans="45:51">
      <c r="AS209" t="str">
        <f t="shared" si="35"/>
        <v/>
      </c>
      <c r="AT209" t="str">
        <f t="shared" si="36"/>
        <v/>
      </c>
      <c r="AU209" t="str">
        <f t="shared" si="37"/>
        <v/>
      </c>
      <c r="AV209" t="str">
        <f t="shared" si="38"/>
        <v/>
      </c>
      <c r="AW209" t="str">
        <f t="shared" si="39"/>
        <v/>
      </c>
      <c r="AX209" t="str">
        <f t="shared" si="40"/>
        <v/>
      </c>
      <c r="AY209" t="str">
        <f t="shared" si="41"/>
        <v/>
      </c>
    </row>
    <row r="210" spans="45:51">
      <c r="AS210" t="str">
        <f t="shared" si="35"/>
        <v/>
      </c>
      <c r="AT210" t="str">
        <f t="shared" si="36"/>
        <v/>
      </c>
      <c r="AU210" t="str">
        <f t="shared" si="37"/>
        <v/>
      </c>
      <c r="AV210" t="str">
        <f t="shared" si="38"/>
        <v/>
      </c>
      <c r="AW210" t="str">
        <f t="shared" si="39"/>
        <v/>
      </c>
      <c r="AX210" t="str">
        <f t="shared" si="40"/>
        <v/>
      </c>
      <c r="AY210" t="str">
        <f t="shared" si="41"/>
        <v/>
      </c>
    </row>
    <row r="211" spans="45:51">
      <c r="AS211" t="str">
        <f t="shared" si="35"/>
        <v/>
      </c>
      <c r="AT211" t="str">
        <f t="shared" si="36"/>
        <v/>
      </c>
      <c r="AU211" t="str">
        <f t="shared" si="37"/>
        <v/>
      </c>
      <c r="AV211" t="str">
        <f t="shared" si="38"/>
        <v/>
      </c>
      <c r="AW211" t="str">
        <f t="shared" si="39"/>
        <v/>
      </c>
      <c r="AX211" t="str">
        <f t="shared" si="40"/>
        <v/>
      </c>
      <c r="AY211" t="str">
        <f t="shared" si="41"/>
        <v/>
      </c>
    </row>
    <row r="212" spans="45:51">
      <c r="AS212" t="str">
        <f t="shared" si="35"/>
        <v/>
      </c>
      <c r="AT212" t="str">
        <f t="shared" si="36"/>
        <v/>
      </c>
      <c r="AU212" t="str">
        <f t="shared" si="37"/>
        <v/>
      </c>
      <c r="AV212" t="str">
        <f t="shared" si="38"/>
        <v/>
      </c>
      <c r="AW212" t="str">
        <f t="shared" si="39"/>
        <v/>
      </c>
      <c r="AX212" t="str">
        <f t="shared" si="40"/>
        <v/>
      </c>
      <c r="AY212" t="str">
        <f t="shared" si="41"/>
        <v/>
      </c>
    </row>
    <row r="213" spans="45:51">
      <c r="AS213" t="str">
        <f t="shared" si="35"/>
        <v/>
      </c>
      <c r="AT213" t="str">
        <f t="shared" si="36"/>
        <v/>
      </c>
      <c r="AU213" t="str">
        <f t="shared" si="37"/>
        <v/>
      </c>
      <c r="AV213" t="str">
        <f t="shared" si="38"/>
        <v/>
      </c>
      <c r="AW213" t="str">
        <f t="shared" si="39"/>
        <v/>
      </c>
      <c r="AX213" t="str">
        <f t="shared" si="40"/>
        <v/>
      </c>
      <c r="AY213" t="str">
        <f t="shared" si="41"/>
        <v/>
      </c>
    </row>
    <row r="214" spans="45:51">
      <c r="AS214" t="str">
        <f t="shared" si="35"/>
        <v/>
      </c>
      <c r="AT214" t="str">
        <f t="shared" si="36"/>
        <v/>
      </c>
      <c r="AU214" t="str">
        <f t="shared" si="37"/>
        <v/>
      </c>
      <c r="AV214" t="str">
        <f t="shared" si="38"/>
        <v/>
      </c>
      <c r="AW214" t="str">
        <f t="shared" si="39"/>
        <v/>
      </c>
      <c r="AX214" t="str">
        <f t="shared" si="40"/>
        <v/>
      </c>
      <c r="AY214" t="str">
        <f t="shared" si="41"/>
        <v/>
      </c>
    </row>
    <row r="215" spans="45:51">
      <c r="AS215" t="str">
        <f t="shared" si="35"/>
        <v/>
      </c>
      <c r="AT215" t="str">
        <f t="shared" si="36"/>
        <v/>
      </c>
      <c r="AU215" t="str">
        <f t="shared" si="37"/>
        <v/>
      </c>
      <c r="AV215" t="str">
        <f t="shared" si="38"/>
        <v/>
      </c>
      <c r="AW215" t="str">
        <f t="shared" si="39"/>
        <v/>
      </c>
      <c r="AX215" t="str">
        <f t="shared" si="40"/>
        <v/>
      </c>
      <c r="AY215" t="str">
        <f t="shared" si="41"/>
        <v/>
      </c>
    </row>
    <row r="216" spans="45:51">
      <c r="AS216" t="str">
        <f t="shared" si="35"/>
        <v/>
      </c>
      <c r="AT216" t="str">
        <f t="shared" si="36"/>
        <v/>
      </c>
      <c r="AU216" t="str">
        <f t="shared" si="37"/>
        <v/>
      </c>
      <c r="AV216" t="str">
        <f t="shared" si="38"/>
        <v/>
      </c>
      <c r="AW216" t="str">
        <f t="shared" si="39"/>
        <v/>
      </c>
      <c r="AX216" t="str">
        <f t="shared" si="40"/>
        <v/>
      </c>
      <c r="AY216" t="str">
        <f t="shared" si="41"/>
        <v/>
      </c>
    </row>
    <row r="217" spans="45:51">
      <c r="AS217" t="str">
        <f t="shared" si="35"/>
        <v/>
      </c>
      <c r="AT217" t="str">
        <f t="shared" si="36"/>
        <v/>
      </c>
      <c r="AU217" t="str">
        <f t="shared" si="37"/>
        <v/>
      </c>
      <c r="AV217" t="str">
        <f t="shared" si="38"/>
        <v/>
      </c>
      <c r="AW217" t="str">
        <f t="shared" si="39"/>
        <v/>
      </c>
      <c r="AX217" t="str">
        <f t="shared" si="40"/>
        <v/>
      </c>
      <c r="AY217" t="str">
        <f t="shared" si="41"/>
        <v/>
      </c>
    </row>
    <row r="218" spans="45:51">
      <c r="AS218" t="str">
        <f t="shared" si="35"/>
        <v/>
      </c>
      <c r="AT218" t="str">
        <f t="shared" si="36"/>
        <v/>
      </c>
      <c r="AU218" t="str">
        <f t="shared" si="37"/>
        <v/>
      </c>
      <c r="AV218" t="str">
        <f t="shared" si="38"/>
        <v/>
      </c>
      <c r="AW218" t="str">
        <f t="shared" si="39"/>
        <v/>
      </c>
      <c r="AX218" t="str">
        <f t="shared" si="40"/>
        <v/>
      </c>
      <c r="AY218" t="str">
        <f t="shared" si="41"/>
        <v/>
      </c>
    </row>
    <row r="219" spans="45:51">
      <c r="AS219" t="str">
        <f t="shared" si="35"/>
        <v/>
      </c>
      <c r="AT219" t="str">
        <f t="shared" si="36"/>
        <v/>
      </c>
      <c r="AU219" t="str">
        <f t="shared" si="37"/>
        <v/>
      </c>
      <c r="AV219" t="str">
        <f t="shared" si="38"/>
        <v/>
      </c>
      <c r="AW219" t="str">
        <f t="shared" si="39"/>
        <v/>
      </c>
      <c r="AX219" t="str">
        <f t="shared" si="40"/>
        <v/>
      </c>
      <c r="AY219" t="str">
        <f t="shared" si="41"/>
        <v/>
      </c>
    </row>
    <row r="220" spans="45:51">
      <c r="AS220" t="str">
        <f t="shared" si="35"/>
        <v/>
      </c>
      <c r="AT220" t="str">
        <f t="shared" si="36"/>
        <v/>
      </c>
      <c r="AU220" t="str">
        <f t="shared" si="37"/>
        <v/>
      </c>
      <c r="AV220" t="str">
        <f t="shared" si="38"/>
        <v/>
      </c>
      <c r="AW220" t="str">
        <f t="shared" si="39"/>
        <v/>
      </c>
      <c r="AX220" t="str">
        <f t="shared" si="40"/>
        <v/>
      </c>
      <c r="AY220" t="str">
        <f t="shared" si="41"/>
        <v/>
      </c>
    </row>
    <row r="221" spans="45:51">
      <c r="AS221" t="str">
        <f t="shared" si="35"/>
        <v/>
      </c>
      <c r="AT221" t="str">
        <f t="shared" si="36"/>
        <v/>
      </c>
      <c r="AU221" t="str">
        <f t="shared" si="37"/>
        <v/>
      </c>
      <c r="AV221" t="str">
        <f t="shared" si="38"/>
        <v/>
      </c>
      <c r="AW221" t="str">
        <f t="shared" si="39"/>
        <v/>
      </c>
      <c r="AX221" t="str">
        <f t="shared" si="40"/>
        <v/>
      </c>
      <c r="AY221" t="str">
        <f t="shared" si="41"/>
        <v/>
      </c>
    </row>
    <row r="222" spans="45:51">
      <c r="AS222" t="str">
        <f t="shared" si="35"/>
        <v/>
      </c>
      <c r="AT222" t="str">
        <f t="shared" si="36"/>
        <v/>
      </c>
      <c r="AU222" t="str">
        <f t="shared" si="37"/>
        <v/>
      </c>
      <c r="AV222" t="str">
        <f t="shared" si="38"/>
        <v/>
      </c>
      <c r="AW222" t="str">
        <f t="shared" si="39"/>
        <v/>
      </c>
      <c r="AX222" t="str">
        <f t="shared" si="40"/>
        <v/>
      </c>
      <c r="AY222" t="str">
        <f t="shared" si="41"/>
        <v/>
      </c>
    </row>
    <row r="223" spans="45:51">
      <c r="AS223" t="str">
        <f t="shared" si="35"/>
        <v/>
      </c>
      <c r="AT223" t="str">
        <f t="shared" si="36"/>
        <v/>
      </c>
      <c r="AU223" t="str">
        <f t="shared" si="37"/>
        <v/>
      </c>
      <c r="AV223" t="str">
        <f t="shared" si="38"/>
        <v/>
      </c>
      <c r="AW223" t="str">
        <f t="shared" si="39"/>
        <v/>
      </c>
      <c r="AX223" t="str">
        <f t="shared" si="40"/>
        <v/>
      </c>
      <c r="AY223" t="str">
        <f t="shared" si="41"/>
        <v/>
      </c>
    </row>
    <row r="224" spans="45:51">
      <c r="AS224" t="str">
        <f t="shared" si="35"/>
        <v/>
      </c>
      <c r="AT224" t="str">
        <f t="shared" si="36"/>
        <v/>
      </c>
      <c r="AU224" t="str">
        <f t="shared" si="37"/>
        <v/>
      </c>
      <c r="AV224" t="str">
        <f t="shared" si="38"/>
        <v/>
      </c>
      <c r="AW224" t="str">
        <f t="shared" si="39"/>
        <v/>
      </c>
      <c r="AX224" t="str">
        <f t="shared" si="40"/>
        <v/>
      </c>
      <c r="AY224" t="str">
        <f t="shared" si="41"/>
        <v/>
      </c>
    </row>
    <row r="225" spans="45:51">
      <c r="AS225" t="str">
        <f t="shared" si="35"/>
        <v/>
      </c>
      <c r="AT225" t="str">
        <f t="shared" si="36"/>
        <v/>
      </c>
      <c r="AU225" t="str">
        <f t="shared" si="37"/>
        <v/>
      </c>
      <c r="AV225" t="str">
        <f t="shared" si="38"/>
        <v/>
      </c>
      <c r="AW225" t="str">
        <f t="shared" si="39"/>
        <v/>
      </c>
      <c r="AX225" t="str">
        <f t="shared" si="40"/>
        <v/>
      </c>
      <c r="AY225" t="str">
        <f t="shared" si="41"/>
        <v/>
      </c>
    </row>
    <row r="226" spans="45:51">
      <c r="AS226" t="str">
        <f t="shared" si="35"/>
        <v/>
      </c>
      <c r="AT226" t="str">
        <f t="shared" si="36"/>
        <v/>
      </c>
      <c r="AU226" t="str">
        <f t="shared" si="37"/>
        <v/>
      </c>
      <c r="AV226" t="str">
        <f t="shared" si="38"/>
        <v/>
      </c>
      <c r="AW226" t="str">
        <f t="shared" si="39"/>
        <v/>
      </c>
      <c r="AX226" t="str">
        <f t="shared" si="40"/>
        <v/>
      </c>
      <c r="AY226" t="str">
        <f t="shared" si="41"/>
        <v/>
      </c>
    </row>
    <row r="227" spans="45:51">
      <c r="AS227" t="str">
        <f t="shared" si="35"/>
        <v/>
      </c>
      <c r="AT227" t="str">
        <f t="shared" si="36"/>
        <v/>
      </c>
      <c r="AU227" t="str">
        <f t="shared" si="37"/>
        <v/>
      </c>
      <c r="AV227" t="str">
        <f t="shared" si="38"/>
        <v/>
      </c>
      <c r="AW227" t="str">
        <f t="shared" si="39"/>
        <v/>
      </c>
      <c r="AX227" t="str">
        <f t="shared" si="40"/>
        <v/>
      </c>
      <c r="AY227" t="str">
        <f t="shared" si="41"/>
        <v/>
      </c>
    </row>
    <row r="228" spans="45:51">
      <c r="AS228" t="str">
        <f t="shared" si="35"/>
        <v/>
      </c>
      <c r="AT228" t="str">
        <f t="shared" si="36"/>
        <v/>
      </c>
      <c r="AU228" t="str">
        <f t="shared" si="37"/>
        <v/>
      </c>
      <c r="AV228" t="str">
        <f t="shared" si="38"/>
        <v/>
      </c>
      <c r="AW228" t="str">
        <f t="shared" si="39"/>
        <v/>
      </c>
      <c r="AX228" t="str">
        <f t="shared" si="40"/>
        <v/>
      </c>
      <c r="AY228" t="str">
        <f t="shared" si="41"/>
        <v/>
      </c>
    </row>
    <row r="229" spans="45:51">
      <c r="AS229" t="str">
        <f t="shared" si="35"/>
        <v/>
      </c>
      <c r="AT229" t="str">
        <f t="shared" si="36"/>
        <v/>
      </c>
      <c r="AU229" t="str">
        <f t="shared" si="37"/>
        <v/>
      </c>
      <c r="AV229" t="str">
        <f t="shared" si="38"/>
        <v/>
      </c>
      <c r="AW229" t="str">
        <f t="shared" si="39"/>
        <v/>
      </c>
      <c r="AX229" t="str">
        <f t="shared" si="40"/>
        <v/>
      </c>
      <c r="AY229" t="str">
        <f t="shared" si="41"/>
        <v/>
      </c>
    </row>
    <row r="230" spans="45:51">
      <c r="AS230" t="str">
        <f t="shared" si="35"/>
        <v/>
      </c>
      <c r="AT230" t="str">
        <f t="shared" si="36"/>
        <v/>
      </c>
      <c r="AU230" t="str">
        <f t="shared" si="37"/>
        <v/>
      </c>
      <c r="AV230" t="str">
        <f t="shared" si="38"/>
        <v/>
      </c>
      <c r="AW230" t="str">
        <f t="shared" si="39"/>
        <v/>
      </c>
      <c r="AX230" t="str">
        <f t="shared" si="40"/>
        <v/>
      </c>
      <c r="AY230" t="str">
        <f t="shared" si="41"/>
        <v/>
      </c>
    </row>
    <row r="231" spans="45:51">
      <c r="AS231" t="str">
        <f t="shared" si="35"/>
        <v/>
      </c>
      <c r="AT231" t="str">
        <f t="shared" si="36"/>
        <v/>
      </c>
      <c r="AU231" t="str">
        <f t="shared" si="37"/>
        <v/>
      </c>
      <c r="AV231" t="str">
        <f t="shared" si="38"/>
        <v/>
      </c>
      <c r="AW231" t="str">
        <f t="shared" si="39"/>
        <v/>
      </c>
      <c r="AX231" t="str">
        <f t="shared" si="40"/>
        <v/>
      </c>
      <c r="AY231" t="str">
        <f t="shared" si="41"/>
        <v/>
      </c>
    </row>
    <row r="232" spans="45:51">
      <c r="AS232" t="str">
        <f t="shared" si="35"/>
        <v/>
      </c>
      <c r="AT232" t="str">
        <f t="shared" si="36"/>
        <v/>
      </c>
      <c r="AU232" t="str">
        <f t="shared" si="37"/>
        <v/>
      </c>
      <c r="AV232" t="str">
        <f t="shared" si="38"/>
        <v/>
      </c>
      <c r="AW232" t="str">
        <f t="shared" si="39"/>
        <v/>
      </c>
      <c r="AX232" t="str">
        <f t="shared" si="40"/>
        <v/>
      </c>
      <c r="AY232" t="str">
        <f t="shared" si="41"/>
        <v/>
      </c>
    </row>
    <row r="233" spans="45:51">
      <c r="AS233" t="str">
        <f t="shared" si="35"/>
        <v/>
      </c>
      <c r="AT233" t="str">
        <f t="shared" si="36"/>
        <v/>
      </c>
      <c r="AU233" t="str">
        <f t="shared" si="37"/>
        <v/>
      </c>
      <c r="AV233" t="str">
        <f t="shared" si="38"/>
        <v/>
      </c>
      <c r="AW233" t="str">
        <f t="shared" si="39"/>
        <v/>
      </c>
      <c r="AX233" t="str">
        <f t="shared" si="40"/>
        <v/>
      </c>
      <c r="AY233" t="str">
        <f t="shared" si="41"/>
        <v/>
      </c>
    </row>
    <row r="234" spans="45:51">
      <c r="AS234" t="str">
        <f t="shared" si="35"/>
        <v/>
      </c>
      <c r="AT234" t="str">
        <f t="shared" si="36"/>
        <v/>
      </c>
      <c r="AU234" t="str">
        <f t="shared" si="37"/>
        <v/>
      </c>
      <c r="AV234" t="str">
        <f t="shared" si="38"/>
        <v/>
      </c>
      <c r="AW234" t="str">
        <f t="shared" si="39"/>
        <v/>
      </c>
      <c r="AX234" t="str">
        <f t="shared" si="40"/>
        <v/>
      </c>
      <c r="AY234" t="str">
        <f t="shared" si="41"/>
        <v/>
      </c>
    </row>
    <row r="235" spans="45:51">
      <c r="AS235" t="str">
        <f t="shared" si="35"/>
        <v/>
      </c>
      <c r="AT235" t="str">
        <f t="shared" si="36"/>
        <v/>
      </c>
      <c r="AU235" t="str">
        <f t="shared" si="37"/>
        <v/>
      </c>
      <c r="AV235" t="str">
        <f t="shared" si="38"/>
        <v/>
      </c>
      <c r="AW235" t="str">
        <f t="shared" si="39"/>
        <v/>
      </c>
      <c r="AX235" t="str">
        <f t="shared" si="40"/>
        <v/>
      </c>
      <c r="AY235" t="str">
        <f t="shared" si="41"/>
        <v/>
      </c>
    </row>
    <row r="236" spans="45:51">
      <c r="AS236" t="str">
        <f t="shared" si="35"/>
        <v/>
      </c>
      <c r="AT236" t="str">
        <f t="shared" si="36"/>
        <v/>
      </c>
      <c r="AU236" t="str">
        <f t="shared" si="37"/>
        <v/>
      </c>
      <c r="AV236" t="str">
        <f t="shared" si="38"/>
        <v/>
      </c>
      <c r="AW236" t="str">
        <f t="shared" si="39"/>
        <v/>
      </c>
      <c r="AX236" t="str">
        <f t="shared" si="40"/>
        <v/>
      </c>
      <c r="AY236" t="str">
        <f t="shared" si="41"/>
        <v/>
      </c>
    </row>
    <row r="237" spans="45:51">
      <c r="AS237" t="str">
        <f t="shared" si="35"/>
        <v/>
      </c>
      <c r="AT237" t="str">
        <f t="shared" si="36"/>
        <v/>
      </c>
      <c r="AU237" t="str">
        <f t="shared" si="37"/>
        <v/>
      </c>
      <c r="AV237" t="str">
        <f t="shared" si="38"/>
        <v/>
      </c>
      <c r="AW237" t="str">
        <f t="shared" si="39"/>
        <v/>
      </c>
      <c r="AX237" t="str">
        <f t="shared" si="40"/>
        <v/>
      </c>
      <c r="AY237" t="str">
        <f t="shared" si="41"/>
        <v/>
      </c>
    </row>
    <row r="238" spans="45:51">
      <c r="AS238" t="str">
        <f t="shared" si="35"/>
        <v/>
      </c>
      <c r="AT238" t="str">
        <f t="shared" si="36"/>
        <v/>
      </c>
      <c r="AU238" t="str">
        <f t="shared" si="37"/>
        <v/>
      </c>
      <c r="AV238" t="str">
        <f t="shared" si="38"/>
        <v/>
      </c>
      <c r="AW238" t="str">
        <f t="shared" si="39"/>
        <v/>
      </c>
      <c r="AX238" t="str">
        <f t="shared" si="40"/>
        <v/>
      </c>
      <c r="AY238" t="str">
        <f t="shared" si="41"/>
        <v/>
      </c>
    </row>
    <row r="239" spans="45:51">
      <c r="AS239" t="str">
        <f t="shared" si="35"/>
        <v/>
      </c>
      <c r="AT239" t="str">
        <f t="shared" si="36"/>
        <v/>
      </c>
      <c r="AU239" t="str">
        <f t="shared" si="37"/>
        <v/>
      </c>
      <c r="AV239" t="str">
        <f t="shared" si="38"/>
        <v/>
      </c>
      <c r="AW239" t="str">
        <f t="shared" si="39"/>
        <v/>
      </c>
      <c r="AX239" t="str">
        <f t="shared" si="40"/>
        <v/>
      </c>
      <c r="AY239" t="str">
        <f t="shared" si="41"/>
        <v/>
      </c>
    </row>
    <row r="240" spans="45:51">
      <c r="AS240" t="str">
        <f t="shared" si="35"/>
        <v/>
      </c>
      <c r="AT240" t="str">
        <f t="shared" si="36"/>
        <v/>
      </c>
      <c r="AU240" t="str">
        <f t="shared" si="37"/>
        <v/>
      </c>
      <c r="AV240" t="str">
        <f t="shared" si="38"/>
        <v/>
      </c>
      <c r="AW240" t="str">
        <f t="shared" si="39"/>
        <v/>
      </c>
      <c r="AX240" t="str">
        <f t="shared" si="40"/>
        <v/>
      </c>
      <c r="AY240" t="str">
        <f t="shared" si="41"/>
        <v/>
      </c>
    </row>
    <row r="241" spans="45:51">
      <c r="AS241" t="str">
        <f t="shared" si="35"/>
        <v/>
      </c>
      <c r="AT241" t="str">
        <f t="shared" si="36"/>
        <v/>
      </c>
      <c r="AU241" t="str">
        <f t="shared" si="37"/>
        <v/>
      </c>
      <c r="AV241" t="str">
        <f t="shared" si="38"/>
        <v/>
      </c>
      <c r="AW241" t="str">
        <f t="shared" si="39"/>
        <v/>
      </c>
      <c r="AX241" t="str">
        <f t="shared" si="40"/>
        <v/>
      </c>
      <c r="AY241" t="str">
        <f t="shared" si="41"/>
        <v/>
      </c>
    </row>
    <row r="242" spans="45:51">
      <c r="AS242" t="str">
        <f t="shared" si="35"/>
        <v/>
      </c>
      <c r="AT242" t="str">
        <f t="shared" si="36"/>
        <v/>
      </c>
      <c r="AU242" t="str">
        <f t="shared" si="37"/>
        <v/>
      </c>
      <c r="AV242" t="str">
        <f t="shared" si="38"/>
        <v/>
      </c>
      <c r="AW242" t="str">
        <f t="shared" si="39"/>
        <v/>
      </c>
      <c r="AX242" t="str">
        <f t="shared" si="40"/>
        <v/>
      </c>
      <c r="AY242" t="str">
        <f t="shared" si="41"/>
        <v/>
      </c>
    </row>
    <row r="243" spans="45:51">
      <c r="AS243" t="str">
        <f t="shared" si="35"/>
        <v/>
      </c>
      <c r="AT243" t="str">
        <f t="shared" si="36"/>
        <v/>
      </c>
      <c r="AU243" t="str">
        <f t="shared" si="37"/>
        <v/>
      </c>
      <c r="AV243" t="str">
        <f t="shared" si="38"/>
        <v/>
      </c>
      <c r="AW243" t="str">
        <f t="shared" si="39"/>
        <v/>
      </c>
      <c r="AX243" t="str">
        <f t="shared" si="40"/>
        <v/>
      </c>
      <c r="AY243" t="str">
        <f t="shared" si="41"/>
        <v/>
      </c>
    </row>
    <row r="244" spans="45:51">
      <c r="AS244" t="str">
        <f t="shared" si="35"/>
        <v/>
      </c>
      <c r="AT244" t="str">
        <f t="shared" si="36"/>
        <v/>
      </c>
      <c r="AU244" t="str">
        <f t="shared" si="37"/>
        <v/>
      </c>
      <c r="AV244" t="str">
        <f t="shared" si="38"/>
        <v/>
      </c>
      <c r="AW244" t="str">
        <f t="shared" si="39"/>
        <v/>
      </c>
      <c r="AX244" t="str">
        <f t="shared" si="40"/>
        <v/>
      </c>
      <c r="AY244" t="str">
        <f t="shared" si="41"/>
        <v/>
      </c>
    </row>
    <row r="245" spans="45:51">
      <c r="AS245" t="str">
        <f t="shared" si="35"/>
        <v/>
      </c>
      <c r="AT245" t="str">
        <f t="shared" si="36"/>
        <v/>
      </c>
      <c r="AU245" t="str">
        <f t="shared" si="37"/>
        <v/>
      </c>
      <c r="AV245" t="str">
        <f t="shared" si="38"/>
        <v/>
      </c>
      <c r="AW245" t="str">
        <f t="shared" si="39"/>
        <v/>
      </c>
      <c r="AX245" t="str">
        <f t="shared" si="40"/>
        <v/>
      </c>
      <c r="AY245" t="str">
        <f t="shared" si="41"/>
        <v/>
      </c>
    </row>
    <row r="246" spans="45:51">
      <c r="AS246" t="str">
        <f t="shared" si="35"/>
        <v/>
      </c>
      <c r="AT246" t="str">
        <f t="shared" si="36"/>
        <v/>
      </c>
      <c r="AU246" t="str">
        <f t="shared" si="37"/>
        <v/>
      </c>
      <c r="AV246" t="str">
        <f t="shared" si="38"/>
        <v/>
      </c>
      <c r="AW246" t="str">
        <f t="shared" si="39"/>
        <v/>
      </c>
      <c r="AX246" t="str">
        <f t="shared" si="40"/>
        <v/>
      </c>
      <c r="AY246" t="str">
        <f t="shared" si="41"/>
        <v/>
      </c>
    </row>
    <row r="247" spans="45:51">
      <c r="AS247" t="str">
        <f t="shared" si="35"/>
        <v/>
      </c>
      <c r="AT247" t="str">
        <f t="shared" si="36"/>
        <v/>
      </c>
      <c r="AU247" t="str">
        <f t="shared" si="37"/>
        <v/>
      </c>
      <c r="AV247" t="str">
        <f t="shared" si="38"/>
        <v/>
      </c>
      <c r="AW247" t="str">
        <f t="shared" si="39"/>
        <v/>
      </c>
      <c r="AX247" t="str">
        <f t="shared" si="40"/>
        <v/>
      </c>
      <c r="AY247" t="str">
        <f t="shared" si="41"/>
        <v/>
      </c>
    </row>
    <row r="248" spans="45:51">
      <c r="AS248" t="str">
        <f t="shared" si="35"/>
        <v/>
      </c>
      <c r="AT248" t="str">
        <f t="shared" si="36"/>
        <v/>
      </c>
      <c r="AU248" t="str">
        <f t="shared" si="37"/>
        <v/>
      </c>
      <c r="AV248" t="str">
        <f t="shared" si="38"/>
        <v/>
      </c>
      <c r="AW248" t="str">
        <f t="shared" si="39"/>
        <v/>
      </c>
      <c r="AX248" t="str">
        <f t="shared" si="40"/>
        <v/>
      </c>
      <c r="AY248" t="str">
        <f t="shared" si="41"/>
        <v/>
      </c>
    </row>
    <row r="249" spans="45:51">
      <c r="AS249" t="str">
        <f t="shared" si="35"/>
        <v/>
      </c>
      <c r="AT249" t="str">
        <f t="shared" si="36"/>
        <v/>
      </c>
      <c r="AU249" t="str">
        <f t="shared" si="37"/>
        <v/>
      </c>
      <c r="AV249" t="str">
        <f t="shared" si="38"/>
        <v/>
      </c>
      <c r="AW249" t="str">
        <f t="shared" si="39"/>
        <v/>
      </c>
      <c r="AX249" t="str">
        <f t="shared" si="40"/>
        <v/>
      </c>
      <c r="AY249" t="str">
        <f t="shared" si="41"/>
        <v/>
      </c>
    </row>
    <row r="250" spans="45:51">
      <c r="AS250" t="str">
        <f t="shared" si="35"/>
        <v/>
      </c>
      <c r="AT250" t="str">
        <f t="shared" si="36"/>
        <v/>
      </c>
      <c r="AU250" t="str">
        <f t="shared" si="37"/>
        <v/>
      </c>
      <c r="AV250" t="str">
        <f t="shared" si="38"/>
        <v/>
      </c>
      <c r="AW250" t="str">
        <f t="shared" si="39"/>
        <v/>
      </c>
      <c r="AX250" t="str">
        <f t="shared" si="40"/>
        <v/>
      </c>
      <c r="AY250" t="str">
        <f t="shared" si="41"/>
        <v/>
      </c>
    </row>
    <row r="251" spans="45:51">
      <c r="AS251" t="str">
        <f t="shared" si="35"/>
        <v/>
      </c>
      <c r="AT251" t="str">
        <f t="shared" si="36"/>
        <v/>
      </c>
      <c r="AU251" t="str">
        <f t="shared" si="37"/>
        <v/>
      </c>
      <c r="AV251" t="str">
        <f t="shared" si="38"/>
        <v/>
      </c>
      <c r="AW251" t="str">
        <f t="shared" si="39"/>
        <v/>
      </c>
      <c r="AX251" t="str">
        <f t="shared" si="40"/>
        <v/>
      </c>
      <c r="AY251" t="str">
        <f t="shared" si="41"/>
        <v/>
      </c>
    </row>
    <row r="252" spans="45:51">
      <c r="AS252" t="str">
        <f t="shared" si="35"/>
        <v/>
      </c>
      <c r="AT252" t="str">
        <f t="shared" si="36"/>
        <v/>
      </c>
      <c r="AU252" t="str">
        <f t="shared" si="37"/>
        <v/>
      </c>
      <c r="AV252" t="str">
        <f t="shared" si="38"/>
        <v/>
      </c>
      <c r="AW252" t="str">
        <f t="shared" si="39"/>
        <v/>
      </c>
      <c r="AX252" t="str">
        <f t="shared" si="40"/>
        <v/>
      </c>
      <c r="AY252" t="str">
        <f t="shared" si="41"/>
        <v/>
      </c>
    </row>
    <row r="253" spans="45:51">
      <c r="AS253" t="str">
        <f t="shared" si="35"/>
        <v/>
      </c>
      <c r="AT253" t="str">
        <f t="shared" si="36"/>
        <v/>
      </c>
      <c r="AU253" t="str">
        <f t="shared" si="37"/>
        <v/>
      </c>
      <c r="AV253" t="str">
        <f t="shared" si="38"/>
        <v/>
      </c>
      <c r="AW253" t="str">
        <f t="shared" si="39"/>
        <v/>
      </c>
      <c r="AX253" t="str">
        <f t="shared" si="40"/>
        <v/>
      </c>
      <c r="AY253" t="str">
        <f t="shared" si="41"/>
        <v/>
      </c>
    </row>
    <row r="254" spans="45:51">
      <c r="AS254" t="str">
        <f t="shared" si="35"/>
        <v/>
      </c>
      <c r="AT254" t="str">
        <f t="shared" si="36"/>
        <v/>
      </c>
      <c r="AU254" t="str">
        <f t="shared" si="37"/>
        <v/>
      </c>
      <c r="AV254" t="str">
        <f t="shared" si="38"/>
        <v/>
      </c>
      <c r="AW254" t="str">
        <f t="shared" si="39"/>
        <v/>
      </c>
      <c r="AX254" t="str">
        <f t="shared" si="40"/>
        <v/>
      </c>
      <c r="AY254" t="str">
        <f t="shared" si="41"/>
        <v/>
      </c>
    </row>
    <row r="255" spans="45:51">
      <c r="AS255" t="str">
        <f t="shared" si="35"/>
        <v/>
      </c>
      <c r="AT255" t="str">
        <f t="shared" si="36"/>
        <v/>
      </c>
      <c r="AU255" t="str">
        <f t="shared" si="37"/>
        <v/>
      </c>
      <c r="AV255" t="str">
        <f t="shared" si="38"/>
        <v/>
      </c>
      <c r="AW255" t="str">
        <f t="shared" si="39"/>
        <v/>
      </c>
      <c r="AX255" t="str">
        <f t="shared" si="40"/>
        <v/>
      </c>
      <c r="AY255" t="str">
        <f t="shared" si="41"/>
        <v/>
      </c>
    </row>
    <row r="256" spans="45:51">
      <c r="AS256" t="str">
        <f t="shared" si="35"/>
        <v/>
      </c>
      <c r="AT256" t="str">
        <f t="shared" si="36"/>
        <v/>
      </c>
      <c r="AU256" t="str">
        <f t="shared" si="37"/>
        <v/>
      </c>
      <c r="AV256" t="str">
        <f t="shared" si="38"/>
        <v/>
      </c>
      <c r="AW256" t="str">
        <f t="shared" si="39"/>
        <v/>
      </c>
      <c r="AX256" t="str">
        <f t="shared" si="40"/>
        <v/>
      </c>
      <c r="AY256" t="str">
        <f t="shared" si="41"/>
        <v/>
      </c>
    </row>
    <row r="257" spans="45:51">
      <c r="AS257" t="str">
        <f t="shared" si="35"/>
        <v/>
      </c>
      <c r="AT257" t="str">
        <f t="shared" si="36"/>
        <v/>
      </c>
      <c r="AU257" t="str">
        <f t="shared" si="37"/>
        <v/>
      </c>
      <c r="AV257" t="str">
        <f t="shared" si="38"/>
        <v/>
      </c>
      <c r="AW257" t="str">
        <f t="shared" si="39"/>
        <v/>
      </c>
      <c r="AX257" t="str">
        <f t="shared" si="40"/>
        <v/>
      </c>
      <c r="AY257" t="str">
        <f t="shared" si="41"/>
        <v/>
      </c>
    </row>
    <row r="258" spans="45:51">
      <c r="AS258" t="str">
        <f t="shared" si="35"/>
        <v/>
      </c>
      <c r="AT258" t="str">
        <f t="shared" si="36"/>
        <v/>
      </c>
      <c r="AU258" t="str">
        <f t="shared" si="37"/>
        <v/>
      </c>
      <c r="AV258" t="str">
        <f t="shared" si="38"/>
        <v/>
      </c>
      <c r="AW258" t="str">
        <f t="shared" si="39"/>
        <v/>
      </c>
      <c r="AX258" t="str">
        <f t="shared" si="40"/>
        <v/>
      </c>
      <c r="AY258" t="str">
        <f t="shared" si="41"/>
        <v/>
      </c>
    </row>
    <row r="259" spans="45:51">
      <c r="AS259" t="str">
        <f t="shared" si="35"/>
        <v/>
      </c>
      <c r="AT259" t="str">
        <f t="shared" si="36"/>
        <v/>
      </c>
      <c r="AU259" t="str">
        <f t="shared" si="37"/>
        <v/>
      </c>
      <c r="AV259" t="str">
        <f t="shared" si="38"/>
        <v/>
      </c>
      <c r="AW259" t="str">
        <f t="shared" si="39"/>
        <v/>
      </c>
      <c r="AX259" t="str">
        <f t="shared" si="40"/>
        <v/>
      </c>
      <c r="AY259" t="str">
        <f t="shared" si="41"/>
        <v/>
      </c>
    </row>
    <row r="260" spans="45:51">
      <c r="AS260" t="str">
        <f t="shared" si="35"/>
        <v/>
      </c>
      <c r="AT260" t="str">
        <f t="shared" si="36"/>
        <v/>
      </c>
      <c r="AU260" t="str">
        <f t="shared" si="37"/>
        <v/>
      </c>
      <c r="AV260" t="str">
        <f t="shared" si="38"/>
        <v/>
      </c>
      <c r="AW260" t="str">
        <f t="shared" si="39"/>
        <v/>
      </c>
      <c r="AX260" t="str">
        <f t="shared" si="40"/>
        <v/>
      </c>
      <c r="AY260" t="str">
        <f t="shared" si="41"/>
        <v/>
      </c>
    </row>
    <row r="261" spans="45:51">
      <c r="AS261" t="str">
        <f t="shared" si="35"/>
        <v/>
      </c>
      <c r="AT261" t="str">
        <f t="shared" si="36"/>
        <v/>
      </c>
      <c r="AU261" t="str">
        <f t="shared" si="37"/>
        <v/>
      </c>
      <c r="AV261" t="str">
        <f t="shared" si="38"/>
        <v/>
      </c>
      <c r="AW261" t="str">
        <f t="shared" si="39"/>
        <v/>
      </c>
      <c r="AX261" t="str">
        <f t="shared" si="40"/>
        <v/>
      </c>
      <c r="AY261" t="str">
        <f t="shared" si="41"/>
        <v/>
      </c>
    </row>
    <row r="262" spans="45:51">
      <c r="AS262" t="str">
        <f t="shared" ref="AS262:AS280" si="42">IF(AR262="","",IFERROR(INDEX($AH$5:$AQ$1048576,MATCH(AR262,$AH$5:$AH$1048576,0),MATCH($AS$4,$AH$4:$AQ$4,0)),0))</f>
        <v/>
      </c>
      <c r="AT262" t="str">
        <f t="shared" ref="AT262:AT280" si="43">IF(AR262="","",IFERROR(INDEX($AH$5:$AQ$1048576,MATCH(AR262,$AH$5:$AH$1048576,0),MATCH($AT$4,$AH$4:$AQ$4,0)),0))</f>
        <v/>
      </c>
      <c r="AU262" t="str">
        <f t="shared" ref="AU262:AU280" si="44">IF(AR262="","",IFERROR(INDEX($AH$5:$AQ$1048576,MATCH(AR262,$AH$5:$AH$1048576,0),MATCH($AU$4,$AH$4:$AQ$4,0)),0))</f>
        <v/>
      </c>
      <c r="AV262" t="str">
        <f t="shared" ref="AV262:AV280" si="45">IF(AR262="","",IFERROR(INDEX($AH$5:$AQ$1048576,MATCH(AR262,$AH$5:$AH$1048576,0),MATCH($AV$4,$AH$4:$AQ$4,0)),0))</f>
        <v/>
      </c>
      <c r="AW262" t="str">
        <f t="shared" ref="AW262:AW280" si="46">IF(AR262="","",IFERROR(INDEX($AH$5:$AQ$1048576,MATCH(AR262,$AH$5:$AH$1048576,0),MATCH($AW$4,$AH$4:$AQ$4,0)),0))</f>
        <v/>
      </c>
      <c r="AX262" t="str">
        <f t="shared" ref="AX262:AX280" si="47">IF(AR262="","",IFERROR(INDEX($AH$5:$AQ$1048576,MATCH(AR262,$AH$5:$AH$1048576,0),MATCH($AX$4,$AH$4:$AQ$4,0)),0))</f>
        <v/>
      </c>
      <c r="AY262" t="str">
        <f t="shared" ref="AY262:AY280" si="48">IF(AR262="","",IFERROR(INDEX($AH$5:$AQ$1048576,MATCH(AR262,$AH$5:$AH$1048576,0),MATCH($AY$4,$AH$4:$AQ$4,0)),0))</f>
        <v/>
      </c>
    </row>
    <row r="263" spans="45:51">
      <c r="AS263" t="str">
        <f t="shared" si="42"/>
        <v/>
      </c>
      <c r="AT263" t="str">
        <f t="shared" si="43"/>
        <v/>
      </c>
      <c r="AU263" t="str">
        <f t="shared" si="44"/>
        <v/>
      </c>
      <c r="AV263" t="str">
        <f t="shared" si="45"/>
        <v/>
      </c>
      <c r="AW263" t="str">
        <f t="shared" si="46"/>
        <v/>
      </c>
      <c r="AX263" t="str">
        <f t="shared" si="47"/>
        <v/>
      </c>
      <c r="AY263" t="str">
        <f t="shared" si="48"/>
        <v/>
      </c>
    </row>
    <row r="264" spans="45:51">
      <c r="AS264" t="str">
        <f t="shared" si="42"/>
        <v/>
      </c>
      <c r="AT264" t="str">
        <f t="shared" si="43"/>
        <v/>
      </c>
      <c r="AU264" t="str">
        <f t="shared" si="44"/>
        <v/>
      </c>
      <c r="AV264" t="str">
        <f t="shared" si="45"/>
        <v/>
      </c>
      <c r="AW264" t="str">
        <f t="shared" si="46"/>
        <v/>
      </c>
      <c r="AX264" t="str">
        <f t="shared" si="47"/>
        <v/>
      </c>
      <c r="AY264" t="str">
        <f t="shared" si="48"/>
        <v/>
      </c>
    </row>
    <row r="265" spans="45:51">
      <c r="AS265" t="str">
        <f t="shared" si="42"/>
        <v/>
      </c>
      <c r="AT265" t="str">
        <f t="shared" si="43"/>
        <v/>
      </c>
      <c r="AU265" t="str">
        <f t="shared" si="44"/>
        <v/>
      </c>
      <c r="AV265" t="str">
        <f t="shared" si="45"/>
        <v/>
      </c>
      <c r="AW265" t="str">
        <f t="shared" si="46"/>
        <v/>
      </c>
      <c r="AX265" t="str">
        <f t="shared" si="47"/>
        <v/>
      </c>
      <c r="AY265" t="str">
        <f t="shared" si="48"/>
        <v/>
      </c>
    </row>
    <row r="266" spans="45:51">
      <c r="AS266" t="str">
        <f t="shared" si="42"/>
        <v/>
      </c>
      <c r="AT266" t="str">
        <f t="shared" si="43"/>
        <v/>
      </c>
      <c r="AU266" t="str">
        <f t="shared" si="44"/>
        <v/>
      </c>
      <c r="AV266" t="str">
        <f t="shared" si="45"/>
        <v/>
      </c>
      <c r="AW266" t="str">
        <f t="shared" si="46"/>
        <v/>
      </c>
      <c r="AX266" t="str">
        <f t="shared" si="47"/>
        <v/>
      </c>
      <c r="AY266" t="str">
        <f t="shared" si="48"/>
        <v/>
      </c>
    </row>
    <row r="267" spans="45:51">
      <c r="AS267" t="str">
        <f t="shared" si="42"/>
        <v/>
      </c>
      <c r="AT267" t="str">
        <f t="shared" si="43"/>
        <v/>
      </c>
      <c r="AU267" t="str">
        <f t="shared" si="44"/>
        <v/>
      </c>
      <c r="AV267" t="str">
        <f t="shared" si="45"/>
        <v/>
      </c>
      <c r="AW267" t="str">
        <f t="shared" si="46"/>
        <v/>
      </c>
      <c r="AX267" t="str">
        <f t="shared" si="47"/>
        <v/>
      </c>
      <c r="AY267" t="str">
        <f t="shared" si="48"/>
        <v/>
      </c>
    </row>
    <row r="268" spans="45:51">
      <c r="AS268" t="str">
        <f t="shared" si="42"/>
        <v/>
      </c>
      <c r="AT268" t="str">
        <f t="shared" si="43"/>
        <v/>
      </c>
      <c r="AU268" t="str">
        <f t="shared" si="44"/>
        <v/>
      </c>
      <c r="AV268" t="str">
        <f t="shared" si="45"/>
        <v/>
      </c>
      <c r="AW268" t="str">
        <f t="shared" si="46"/>
        <v/>
      </c>
      <c r="AX268" t="str">
        <f t="shared" si="47"/>
        <v/>
      </c>
      <c r="AY268" t="str">
        <f t="shared" si="48"/>
        <v/>
      </c>
    </row>
    <row r="269" spans="45:51">
      <c r="AS269" t="str">
        <f t="shared" si="42"/>
        <v/>
      </c>
      <c r="AT269" t="str">
        <f t="shared" si="43"/>
        <v/>
      </c>
      <c r="AU269" t="str">
        <f t="shared" si="44"/>
        <v/>
      </c>
      <c r="AV269" t="str">
        <f t="shared" si="45"/>
        <v/>
      </c>
      <c r="AW269" t="str">
        <f t="shared" si="46"/>
        <v/>
      </c>
      <c r="AX269" t="str">
        <f t="shared" si="47"/>
        <v/>
      </c>
      <c r="AY269" t="str">
        <f t="shared" si="48"/>
        <v/>
      </c>
    </row>
    <row r="270" spans="45:51">
      <c r="AS270" t="str">
        <f t="shared" si="42"/>
        <v/>
      </c>
      <c r="AT270" t="str">
        <f t="shared" si="43"/>
        <v/>
      </c>
      <c r="AU270" t="str">
        <f t="shared" si="44"/>
        <v/>
      </c>
      <c r="AV270" t="str">
        <f t="shared" si="45"/>
        <v/>
      </c>
      <c r="AW270" t="str">
        <f t="shared" si="46"/>
        <v/>
      </c>
      <c r="AX270" t="str">
        <f t="shared" si="47"/>
        <v/>
      </c>
      <c r="AY270" t="str">
        <f t="shared" si="48"/>
        <v/>
      </c>
    </row>
    <row r="271" spans="45:51">
      <c r="AS271" t="str">
        <f t="shared" si="42"/>
        <v/>
      </c>
      <c r="AT271" t="str">
        <f t="shared" si="43"/>
        <v/>
      </c>
      <c r="AU271" t="str">
        <f t="shared" si="44"/>
        <v/>
      </c>
      <c r="AV271" t="str">
        <f t="shared" si="45"/>
        <v/>
      </c>
      <c r="AW271" t="str">
        <f t="shared" si="46"/>
        <v/>
      </c>
      <c r="AX271" t="str">
        <f t="shared" si="47"/>
        <v/>
      </c>
      <c r="AY271" t="str">
        <f t="shared" si="48"/>
        <v/>
      </c>
    </row>
    <row r="272" spans="45:51">
      <c r="AS272" t="str">
        <f t="shared" si="42"/>
        <v/>
      </c>
      <c r="AT272" t="str">
        <f t="shared" si="43"/>
        <v/>
      </c>
      <c r="AU272" t="str">
        <f t="shared" si="44"/>
        <v/>
      </c>
      <c r="AV272" t="str">
        <f t="shared" si="45"/>
        <v/>
      </c>
      <c r="AW272" t="str">
        <f t="shared" si="46"/>
        <v/>
      </c>
      <c r="AX272" t="str">
        <f t="shared" si="47"/>
        <v/>
      </c>
      <c r="AY272" t="str">
        <f t="shared" si="48"/>
        <v/>
      </c>
    </row>
    <row r="273" spans="45:51">
      <c r="AS273" t="str">
        <f t="shared" si="42"/>
        <v/>
      </c>
      <c r="AT273" t="str">
        <f t="shared" si="43"/>
        <v/>
      </c>
      <c r="AU273" t="str">
        <f t="shared" si="44"/>
        <v/>
      </c>
      <c r="AV273" t="str">
        <f t="shared" si="45"/>
        <v/>
      </c>
      <c r="AW273" t="str">
        <f t="shared" si="46"/>
        <v/>
      </c>
      <c r="AX273" t="str">
        <f t="shared" si="47"/>
        <v/>
      </c>
      <c r="AY273" t="str">
        <f t="shared" si="48"/>
        <v/>
      </c>
    </row>
    <row r="274" spans="45:51">
      <c r="AS274" t="str">
        <f t="shared" si="42"/>
        <v/>
      </c>
      <c r="AT274" t="str">
        <f t="shared" si="43"/>
        <v/>
      </c>
      <c r="AU274" t="str">
        <f t="shared" si="44"/>
        <v/>
      </c>
      <c r="AV274" t="str">
        <f t="shared" si="45"/>
        <v/>
      </c>
      <c r="AW274" t="str">
        <f t="shared" si="46"/>
        <v/>
      </c>
      <c r="AX274" t="str">
        <f t="shared" si="47"/>
        <v/>
      </c>
      <c r="AY274" t="str">
        <f t="shared" si="48"/>
        <v/>
      </c>
    </row>
    <row r="275" spans="45:51">
      <c r="AS275" t="str">
        <f t="shared" si="42"/>
        <v/>
      </c>
      <c r="AT275" t="str">
        <f t="shared" si="43"/>
        <v/>
      </c>
      <c r="AU275" t="str">
        <f t="shared" si="44"/>
        <v/>
      </c>
      <c r="AV275" t="str">
        <f t="shared" si="45"/>
        <v/>
      </c>
      <c r="AW275" t="str">
        <f t="shared" si="46"/>
        <v/>
      </c>
      <c r="AX275" t="str">
        <f t="shared" si="47"/>
        <v/>
      </c>
      <c r="AY275" t="str">
        <f t="shared" si="48"/>
        <v/>
      </c>
    </row>
    <row r="276" spans="45:51">
      <c r="AS276" t="str">
        <f t="shared" si="42"/>
        <v/>
      </c>
      <c r="AT276" t="str">
        <f t="shared" si="43"/>
        <v/>
      </c>
      <c r="AU276" t="str">
        <f t="shared" si="44"/>
        <v/>
      </c>
      <c r="AV276" t="str">
        <f t="shared" si="45"/>
        <v/>
      </c>
      <c r="AW276" t="str">
        <f t="shared" si="46"/>
        <v/>
      </c>
      <c r="AX276" t="str">
        <f t="shared" si="47"/>
        <v/>
      </c>
      <c r="AY276" t="str">
        <f t="shared" si="48"/>
        <v/>
      </c>
    </row>
    <row r="277" spans="45:51">
      <c r="AS277" t="str">
        <f t="shared" si="42"/>
        <v/>
      </c>
      <c r="AT277" t="str">
        <f t="shared" si="43"/>
        <v/>
      </c>
      <c r="AU277" t="str">
        <f t="shared" si="44"/>
        <v/>
      </c>
      <c r="AV277" t="str">
        <f t="shared" si="45"/>
        <v/>
      </c>
      <c r="AW277" t="str">
        <f t="shared" si="46"/>
        <v/>
      </c>
      <c r="AX277" t="str">
        <f t="shared" si="47"/>
        <v/>
      </c>
      <c r="AY277" t="str">
        <f t="shared" si="48"/>
        <v/>
      </c>
    </row>
    <row r="278" spans="45:51">
      <c r="AS278" t="str">
        <f t="shared" si="42"/>
        <v/>
      </c>
      <c r="AT278" t="str">
        <f t="shared" si="43"/>
        <v/>
      </c>
      <c r="AU278" t="str">
        <f t="shared" si="44"/>
        <v/>
      </c>
      <c r="AV278" t="str">
        <f t="shared" si="45"/>
        <v/>
      </c>
      <c r="AW278" t="str">
        <f t="shared" si="46"/>
        <v/>
      </c>
      <c r="AX278" t="str">
        <f t="shared" si="47"/>
        <v/>
      </c>
      <c r="AY278" t="str">
        <f t="shared" si="48"/>
        <v/>
      </c>
    </row>
    <row r="279" spans="45:51">
      <c r="AS279" t="str">
        <f t="shared" si="42"/>
        <v/>
      </c>
      <c r="AT279" t="str">
        <f t="shared" si="43"/>
        <v/>
      </c>
      <c r="AU279" t="str">
        <f t="shared" si="44"/>
        <v/>
      </c>
      <c r="AV279" t="str">
        <f t="shared" si="45"/>
        <v/>
      </c>
      <c r="AW279" t="str">
        <f t="shared" si="46"/>
        <v/>
      </c>
      <c r="AX279" t="str">
        <f t="shared" si="47"/>
        <v/>
      </c>
      <c r="AY279" t="str">
        <f t="shared" si="48"/>
        <v/>
      </c>
    </row>
    <row r="280" spans="45:51">
      <c r="AS280" t="str">
        <f t="shared" si="42"/>
        <v/>
      </c>
      <c r="AT280" t="str">
        <f t="shared" si="43"/>
        <v/>
      </c>
      <c r="AU280" t="str">
        <f t="shared" si="44"/>
        <v/>
      </c>
      <c r="AV280" t="str">
        <f t="shared" si="45"/>
        <v/>
      </c>
      <c r="AW280" t="str">
        <f t="shared" si="46"/>
        <v/>
      </c>
      <c r="AX280" t="str">
        <f t="shared" si="47"/>
        <v/>
      </c>
      <c r="AY280" t="str">
        <f t="shared" si="48"/>
        <v/>
      </c>
    </row>
  </sheetData>
  <autoFilter ref="A1:AF86" xr:uid="{BBF6D72A-5DAA-4195-8451-5147075E1721}"/>
  <phoneticPr fontId="19" type="noConversion"/>
  <hyperlinks>
    <hyperlink ref="D21" r:id="rId2" xr:uid="{3B9A2BFF-5EE4-42B9-9F43-42148BFC27C6}"/>
    <hyperlink ref="D5" r:id="rId3" xr:uid="{0D71C67B-0D7F-489D-A93E-6EC2EFFF39BA}"/>
    <hyperlink ref="D13" r:id="rId4" xr:uid="{5D4D0FDF-6171-4287-B0DC-EC563D3358BB}"/>
    <hyperlink ref="D20" r:id="rId5" xr:uid="{E8AF608C-8457-47AA-B2C8-00ACF4D201C1}"/>
    <hyperlink ref="D4" r:id="rId6" xr:uid="{9E27086B-7BE0-436C-9A18-3E0DA08CF934}"/>
    <hyperlink ref="D12" r:id="rId7" xr:uid="{9A0B0236-9AA9-4B30-B378-ADABEF0F61BA}"/>
    <hyperlink ref="D19" r:id="rId8" xr:uid="{1C9F13EF-87F7-4782-B6BA-B793938BCA5C}"/>
    <hyperlink ref="C21" r:id="rId9" xr:uid="{4B7BBBE6-5878-4654-8CFC-FF27F40633BB}"/>
    <hyperlink ref="C5" r:id="rId10" xr:uid="{A477BCB5-204F-470E-ADD0-84B68A49B68F}"/>
    <hyperlink ref="A8" r:id="rId11" xr:uid="{A24B47B7-218C-4E85-90D1-6F9C040D3841}"/>
    <hyperlink ref="A16" r:id="rId12" xr:uid="{9230AEE1-0CE6-4DAF-9859-86807078C919}"/>
    <hyperlink ref="A23" r:id="rId13" xr:uid="{C61C9EF1-3412-4E6A-A3C6-BBA60F18B1B8}"/>
    <hyperlink ref="A7" r:id="rId14" xr:uid="{6C179F68-74ED-4558-9682-C9597B3BAF8D}"/>
    <hyperlink ref="A15" r:id="rId15" xr:uid="{EEA69FD6-CC20-4342-AAA0-5427AFDD7A91}"/>
    <hyperlink ref="D3" r:id="rId16" xr:uid="{9AEE0419-66BD-40A8-B5CB-79755F30EFB5}"/>
    <hyperlink ref="D11" r:id="rId17" xr:uid="{93F0145B-CFBB-4DC2-BF8B-FD1430BABE55}"/>
    <hyperlink ref="A22" r:id="rId18" xr:uid="{9D375662-42F5-4D23-9D58-6985D809B70C}"/>
    <hyperlink ref="A14" r:id="rId19" xr:uid="{A26AFDDF-A127-440F-A1E6-80BFB5A523C4}"/>
    <hyperlink ref="D18" r:id="rId20" xr:uid="{6D9F3096-E27B-4BF4-8B40-0F2CD510C9D0}"/>
    <hyperlink ref="D2" r:id="rId21" xr:uid="{58FC36DA-8E39-441C-8479-3644572C095D}"/>
    <hyperlink ref="D10" r:id="rId22" xr:uid="{DE67F471-63CA-4630-B0FF-9A3E267BC402}"/>
    <hyperlink ref="C26" r:id="rId23" xr:uid="{4CEE37A2-1115-4ACE-9F0A-C845D83A21E3}"/>
    <hyperlink ref="D17" r:id="rId24" xr:uid="{E92D4784-6E24-4188-B6D2-CF9EA7105D73}"/>
    <hyperlink ref="D9" r:id="rId25" xr:uid="{F2901BBF-B831-4593-9F7F-04841330EC40}"/>
    <hyperlink ref="A28" r:id="rId26" xr:uid="{6DDD9F42-D381-4D02-855D-A060ADECE8D1}"/>
    <hyperlink ref="C24" r:id="rId27" xr:uid="{79857653-9800-4829-9E53-CAB64CFD0F3F}"/>
    <hyperlink ref="A27" r:id="rId28" xr:uid="{F126AFBC-F6D2-41BC-9C0C-6097A3EF3FF9}"/>
    <hyperlink ref="C18" r:id="rId29" xr:uid="{4B7B3B6B-7C8A-44F4-8B47-1B3FFE497D6B}"/>
    <hyperlink ref="C10" r:id="rId30" xr:uid="{02728D5C-E056-42DF-8F74-744BDAFCDE94}"/>
    <hyperlink ref="D28" r:id="rId31" xr:uid="{55DCB019-0611-4369-84D5-9CC8D1D245AD}"/>
    <hyperlink ref="D27" r:id="rId32" xr:uid="{9E0470B6-1B7A-4F67-9288-FE8E37277256}"/>
    <hyperlink ref="A6" r:id="rId33" xr:uid="{6AC9C8B7-93EF-4421-B718-CC61EE72C92B}"/>
    <hyperlink ref="A21" r:id="rId34" xr:uid="{2EB156F1-0078-4642-B3B7-39C6F7163BEA}"/>
    <hyperlink ref="A5" r:id="rId35" xr:uid="{B0251A7B-7016-4EF6-9F2E-099828026C78}"/>
    <hyperlink ref="A13" r:id="rId36" xr:uid="{6D39B907-E15E-4551-8790-C4F392A22767}"/>
    <hyperlink ref="A20" r:id="rId37" xr:uid="{2FF1D348-01EB-4D45-8B45-3D52146361BF}"/>
    <hyperlink ref="A4" r:id="rId38" xr:uid="{D471594E-DB0B-4E31-895E-81950BC2FFAE}"/>
    <hyperlink ref="A12" r:id="rId39" xr:uid="{D0DF0298-16B4-4B31-9E88-3F0CFB36C033}"/>
    <hyperlink ref="D8" r:id="rId40" xr:uid="{830463E8-AF5D-4BB4-A0C5-7DAC49E436ED}"/>
    <hyperlink ref="D16" r:id="rId41" xr:uid="{93C08D96-198A-44DC-A2BE-FA4FD3518FC3}"/>
    <hyperlink ref="A19" r:id="rId42" xr:uid="{438D69E2-F768-4259-A0D5-32E63832673C}"/>
    <hyperlink ref="D23" r:id="rId43" xr:uid="{78F048D5-F82B-466A-8A11-B1F5705AEA9D}"/>
    <hyperlink ref="D7" r:id="rId44" xr:uid="{A90D7C7E-6DDC-476B-B21B-18AB3DC17082}"/>
    <hyperlink ref="D15" r:id="rId45" xr:uid="{62FBEAD2-31AE-4DA0-907C-63CC19C28CFC}"/>
    <hyperlink ref="A26" r:id="rId46" xr:uid="{75DD7D6E-B339-407F-9D1F-6EB3C37541AE}"/>
    <hyperlink ref="D22" r:id="rId47" xr:uid="{4BD86AAC-3338-4240-A19A-70F9C89BE17B}"/>
    <hyperlink ref="D14" r:id="rId48" xr:uid="{6E6B3A74-E637-409A-A9BE-7AFDFB428AE9}"/>
    <hyperlink ref="A25" r:id="rId49" xr:uid="{4A805790-A8DB-45E6-BEAC-6F22835D376A}"/>
    <hyperlink ref="C16" r:id="rId50" xr:uid="{C3321502-CAC0-4ECF-8BF1-6873A0757C13}"/>
    <hyperlink ref="D26" r:id="rId51" xr:uid="{F05C1815-4872-488A-B875-0BA667FD9568}"/>
    <hyperlink ref="A24" r:id="rId52" xr:uid="{B8AEC20A-4DD4-4B48-B426-DCBB611B8DB9}"/>
    <hyperlink ref="D25" r:id="rId53" xr:uid="{0CFD885D-6A60-45F4-86D3-73ACF5F6D1B3}"/>
    <hyperlink ref="C22" r:id="rId54" xr:uid="{DE748196-3958-4A40-AE28-96F7CC320D60}"/>
    <hyperlink ref="C14" r:id="rId55" xr:uid="{B0C1D743-BE70-475D-96B9-4434AB1FE081}"/>
    <hyperlink ref="D24" r:id="rId56" xr:uid="{57633936-C6C9-4F17-9046-D8C2F18CAD8F}"/>
    <hyperlink ref="A3" r:id="rId57" xr:uid="{4D892BF2-532A-4D7F-9086-D7EEBF9E849B}"/>
    <hyperlink ref="A11" r:id="rId58" xr:uid="{B9ADAD44-DDB3-43A3-BAEB-9FD895E5A41C}"/>
    <hyperlink ref="A18" r:id="rId59" xr:uid="{1EC60396-0D6A-4B1D-8DD4-84B1C052746F}"/>
    <hyperlink ref="A2" r:id="rId60" xr:uid="{FDB817AC-0D07-488C-9750-86D456C14301}"/>
    <hyperlink ref="A10" r:id="rId61" xr:uid="{F3C0F3AC-B871-4D37-A086-EE21BF2673D6}"/>
    <hyperlink ref="D6" r:id="rId62" xr:uid="{48ED9B34-CA9A-46EE-9A75-002F91CA0EEC}"/>
    <hyperlink ref="A9" r:id="rId63" xr:uid="{D6792FB3-DD7E-4F49-BA96-875AFF8EEEC9}"/>
    <hyperlink ref="A17" r:id="rId64" xr:uid="{D93749DC-F95E-46E3-87C4-98F12850A7BF}"/>
  </hyperlinks>
  <pageMargins left="0.7" right="0.7" top="0.75" bottom="0.75" header="0.3" footer="0.3"/>
  <drawing r:id="rId6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7C10-2F55-4DF3-AEF2-4992204D7F73}">
  <sheetPr codeName="Sheet3">
    <tabColor theme="5" tint="0.39997558519241921"/>
  </sheetPr>
  <dimension ref="A1:Y28"/>
  <sheetViews>
    <sheetView topLeftCell="A5" zoomScale="160" zoomScaleNormal="160" workbookViewId="0"/>
  </sheetViews>
  <sheetFormatPr defaultColWidth="11" defaultRowHeight="11.25"/>
  <cols>
    <col min="1" max="1" width="16.625" bestFit="1" customWidth="1"/>
  </cols>
  <sheetData>
    <row r="1" spans="1:25" ht="18">
      <c r="A1" s="58" t="s">
        <v>13</v>
      </c>
      <c r="B1" s="59" t="s">
        <v>79</v>
      </c>
      <c r="C1" s="55" t="s">
        <v>80</v>
      </c>
      <c r="D1" s="55" t="s">
        <v>14</v>
      </c>
      <c r="E1" s="55" t="s">
        <v>15</v>
      </c>
      <c r="F1" s="55" t="s">
        <v>81</v>
      </c>
      <c r="G1" s="55" t="s">
        <v>82</v>
      </c>
      <c r="H1" s="55" t="s">
        <v>16</v>
      </c>
      <c r="I1" s="55" t="s">
        <v>83</v>
      </c>
      <c r="J1" s="55" t="s">
        <v>84</v>
      </c>
      <c r="K1" s="55" t="s">
        <v>85</v>
      </c>
      <c r="L1" s="59" t="s">
        <v>86</v>
      </c>
      <c r="M1" s="55" t="s">
        <v>87</v>
      </c>
      <c r="N1" s="56" t="s">
        <v>88</v>
      </c>
      <c r="O1" s="55" t="s">
        <v>89</v>
      </c>
      <c r="P1" s="59" t="s">
        <v>17</v>
      </c>
      <c r="Q1" s="59" t="s">
        <v>18</v>
      </c>
      <c r="R1" s="55" t="s">
        <v>90</v>
      </c>
      <c r="S1" s="59" t="s">
        <v>19</v>
      </c>
      <c r="T1" s="55" t="s">
        <v>20</v>
      </c>
      <c r="U1" s="55" t="s">
        <v>17</v>
      </c>
      <c r="V1" s="55" t="s">
        <v>18</v>
      </c>
      <c r="W1" s="55" t="s">
        <v>90</v>
      </c>
      <c r="X1" s="55" t="s">
        <v>19</v>
      </c>
      <c r="Y1" s="57" t="s">
        <v>20</v>
      </c>
    </row>
    <row r="2" spans="1:25" ht="16.5">
      <c r="A2" s="16" t="s">
        <v>25</v>
      </c>
      <c r="B2" s="17" t="s">
        <v>98</v>
      </c>
      <c r="C2" s="18" t="s">
        <v>99</v>
      </c>
      <c r="D2" s="14" t="s">
        <v>26</v>
      </c>
      <c r="E2" s="15"/>
      <c r="F2" s="12" t="s">
        <v>100</v>
      </c>
      <c r="G2" s="15"/>
      <c r="H2" s="12" t="s">
        <v>101</v>
      </c>
      <c r="I2" s="12" t="s">
        <v>102</v>
      </c>
      <c r="J2" s="12" t="s">
        <v>103</v>
      </c>
      <c r="K2" s="12" t="s">
        <v>104</v>
      </c>
      <c r="L2" s="17" t="s">
        <v>105</v>
      </c>
      <c r="M2" s="12" t="s">
        <v>106</v>
      </c>
      <c r="N2" s="12" t="s">
        <v>107</v>
      </c>
      <c r="O2" s="15"/>
      <c r="P2" s="17" t="s">
        <v>108</v>
      </c>
      <c r="Q2" s="17" t="s">
        <v>109</v>
      </c>
      <c r="R2" s="15"/>
      <c r="S2" s="17" t="s">
        <v>110</v>
      </c>
      <c r="T2" s="15"/>
      <c r="U2" s="12" t="s">
        <v>29</v>
      </c>
      <c r="V2" s="12" t="s">
        <v>30</v>
      </c>
      <c r="W2" s="15"/>
      <c r="X2" s="15"/>
      <c r="Y2" s="13" t="s">
        <v>99</v>
      </c>
    </row>
    <row r="3" spans="1:25" ht="16.5">
      <c r="A3" s="50" t="s">
        <v>31</v>
      </c>
      <c r="B3" s="49" t="s">
        <v>98</v>
      </c>
      <c r="C3" s="48" t="s">
        <v>99</v>
      </c>
      <c r="D3" s="51" t="s">
        <v>32</v>
      </c>
      <c r="E3" s="52"/>
      <c r="F3" s="46" t="s">
        <v>100</v>
      </c>
      <c r="G3" s="52"/>
      <c r="H3" s="46" t="s">
        <v>101</v>
      </c>
      <c r="I3" s="46" t="s">
        <v>102</v>
      </c>
      <c r="J3" s="46" t="s">
        <v>103</v>
      </c>
      <c r="K3" s="46" t="s">
        <v>104</v>
      </c>
      <c r="L3" s="49" t="s">
        <v>105</v>
      </c>
      <c r="M3" s="46" t="s">
        <v>106</v>
      </c>
      <c r="N3" s="46" t="s">
        <v>111</v>
      </c>
      <c r="O3" s="52"/>
      <c r="P3" s="49" t="s">
        <v>108</v>
      </c>
      <c r="Q3" s="49" t="s">
        <v>112</v>
      </c>
      <c r="R3" s="52"/>
      <c r="S3" s="54"/>
      <c r="T3" s="52"/>
      <c r="U3" s="46" t="s">
        <v>29</v>
      </c>
      <c r="V3" s="46" t="s">
        <v>30</v>
      </c>
      <c r="W3" s="52"/>
      <c r="X3" s="52"/>
      <c r="Y3" s="47" t="s">
        <v>99</v>
      </c>
    </row>
    <row r="4" spans="1:25" ht="16.5">
      <c r="A4" s="16" t="s">
        <v>33</v>
      </c>
      <c r="B4" s="17" t="s">
        <v>98</v>
      </c>
      <c r="C4" s="18" t="s">
        <v>99</v>
      </c>
      <c r="D4" s="14" t="s">
        <v>34</v>
      </c>
      <c r="E4" s="15"/>
      <c r="F4" s="12" t="s">
        <v>100</v>
      </c>
      <c r="G4" s="15"/>
      <c r="H4" s="12" t="s">
        <v>115</v>
      </c>
      <c r="I4" s="12" t="s">
        <v>102</v>
      </c>
      <c r="J4" s="12" t="s">
        <v>103</v>
      </c>
      <c r="K4" s="12" t="s">
        <v>104</v>
      </c>
      <c r="L4" s="17" t="s">
        <v>105</v>
      </c>
      <c r="M4" s="12" t="s">
        <v>106</v>
      </c>
      <c r="N4" s="12" t="s">
        <v>116</v>
      </c>
      <c r="O4" s="15"/>
      <c r="P4" s="17" t="s">
        <v>108</v>
      </c>
      <c r="Q4" s="17" t="s">
        <v>109</v>
      </c>
      <c r="R4" s="15"/>
      <c r="S4" s="53"/>
      <c r="T4" s="15"/>
      <c r="U4" s="12" t="s">
        <v>29</v>
      </c>
      <c r="V4" s="12" t="s">
        <v>30</v>
      </c>
      <c r="W4" s="15"/>
      <c r="X4" s="15"/>
      <c r="Y4" s="13" t="s">
        <v>99</v>
      </c>
    </row>
    <row r="5" spans="1:25" ht="16.5">
      <c r="A5" s="50" t="s">
        <v>35</v>
      </c>
      <c r="B5" s="49" t="s">
        <v>98</v>
      </c>
      <c r="C5" s="48" t="s">
        <v>99</v>
      </c>
      <c r="D5" s="51" t="s">
        <v>36</v>
      </c>
      <c r="E5" s="46" t="s">
        <v>37</v>
      </c>
      <c r="F5" s="46" t="s">
        <v>127</v>
      </c>
      <c r="G5" s="52"/>
      <c r="H5" s="46" t="s">
        <v>128</v>
      </c>
      <c r="I5" s="46" t="s">
        <v>129</v>
      </c>
      <c r="J5" s="46" t="s">
        <v>130</v>
      </c>
      <c r="K5" s="46" t="s">
        <v>104</v>
      </c>
      <c r="L5" s="49" t="s">
        <v>131</v>
      </c>
      <c r="M5" s="46" t="s">
        <v>132</v>
      </c>
      <c r="N5" s="52"/>
      <c r="O5" s="46" t="s">
        <v>102</v>
      </c>
      <c r="P5" s="49" t="s">
        <v>133</v>
      </c>
      <c r="Q5" s="49" t="s">
        <v>133</v>
      </c>
      <c r="R5" s="52"/>
      <c r="S5" s="54"/>
      <c r="T5" s="46" t="s">
        <v>134</v>
      </c>
      <c r="U5" s="46" t="s">
        <v>38</v>
      </c>
      <c r="V5" s="46" t="s">
        <v>39</v>
      </c>
      <c r="W5" s="46" t="s">
        <v>135</v>
      </c>
      <c r="X5" s="52"/>
      <c r="Y5" s="47" t="s">
        <v>99</v>
      </c>
    </row>
    <row r="6" spans="1:25" ht="173.25">
      <c r="A6" s="16" t="s">
        <v>40</v>
      </c>
      <c r="B6" s="17" t="s">
        <v>98</v>
      </c>
      <c r="C6" s="18" t="s">
        <v>99</v>
      </c>
      <c r="D6" s="14" t="s">
        <v>41</v>
      </c>
      <c r="E6" s="12" t="s">
        <v>42</v>
      </c>
      <c r="F6" s="12" t="s">
        <v>136</v>
      </c>
      <c r="G6" s="15"/>
      <c r="H6" s="12" t="s">
        <v>137</v>
      </c>
      <c r="I6" s="12" t="s">
        <v>129</v>
      </c>
      <c r="J6" s="12" t="s">
        <v>138</v>
      </c>
      <c r="K6" s="12" t="s">
        <v>104</v>
      </c>
      <c r="L6" s="17" t="s">
        <v>131</v>
      </c>
      <c r="M6" s="12" t="s">
        <v>139</v>
      </c>
      <c r="N6" s="12" t="s">
        <v>140</v>
      </c>
      <c r="O6" s="12" t="s">
        <v>102</v>
      </c>
      <c r="P6" s="17" t="s">
        <v>141</v>
      </c>
      <c r="Q6" s="17" t="s">
        <v>142</v>
      </c>
      <c r="R6" s="15"/>
      <c r="S6" s="17" t="s">
        <v>143</v>
      </c>
      <c r="T6" s="12" t="s">
        <v>144</v>
      </c>
      <c r="U6" s="12" t="s">
        <v>44</v>
      </c>
      <c r="V6" s="12" t="s">
        <v>45</v>
      </c>
      <c r="W6" s="15"/>
      <c r="X6" s="15"/>
      <c r="Y6" s="13" t="s">
        <v>99</v>
      </c>
    </row>
    <row r="7" spans="1:25" ht="16.5">
      <c r="A7" s="50" t="s">
        <v>46</v>
      </c>
      <c r="B7" s="49" t="s">
        <v>98</v>
      </c>
      <c r="C7" s="48" t="s">
        <v>99</v>
      </c>
      <c r="D7" s="51" t="s">
        <v>47</v>
      </c>
      <c r="E7" s="46" t="s">
        <v>48</v>
      </c>
      <c r="F7" s="46" t="s">
        <v>145</v>
      </c>
      <c r="G7" s="52"/>
      <c r="H7" s="46" t="s">
        <v>146</v>
      </c>
      <c r="I7" s="46" t="s">
        <v>129</v>
      </c>
      <c r="J7" s="46" t="s">
        <v>147</v>
      </c>
      <c r="K7" s="46" t="s">
        <v>104</v>
      </c>
      <c r="L7" s="49" t="s">
        <v>131</v>
      </c>
      <c r="M7" s="46" t="s">
        <v>139</v>
      </c>
      <c r="N7" s="52"/>
      <c r="O7" s="46" t="s">
        <v>102</v>
      </c>
      <c r="P7" s="49" t="s">
        <v>148</v>
      </c>
      <c r="Q7" s="49" t="s">
        <v>149</v>
      </c>
      <c r="R7" s="52"/>
      <c r="S7" s="49" t="s">
        <v>150</v>
      </c>
      <c r="T7" s="46" t="s">
        <v>151</v>
      </c>
      <c r="U7" s="46" t="s">
        <v>50</v>
      </c>
      <c r="V7" s="46" t="s">
        <v>51</v>
      </c>
      <c r="W7" s="52"/>
      <c r="X7" s="52"/>
      <c r="Y7" s="47" t="s">
        <v>99</v>
      </c>
    </row>
    <row r="8" spans="1:25" ht="24.75">
      <c r="A8" s="16" t="s">
        <v>52</v>
      </c>
      <c r="B8" s="17" t="s">
        <v>98</v>
      </c>
      <c r="C8" s="18" t="s">
        <v>99</v>
      </c>
      <c r="D8" s="14" t="s">
        <v>53</v>
      </c>
      <c r="E8" s="12" t="s">
        <v>54</v>
      </c>
      <c r="F8" s="12" t="s">
        <v>152</v>
      </c>
      <c r="G8" s="12" t="s">
        <v>153</v>
      </c>
      <c r="H8" s="12" t="s">
        <v>154</v>
      </c>
      <c r="I8" s="12" t="s">
        <v>129</v>
      </c>
      <c r="J8" s="12" t="s">
        <v>155</v>
      </c>
      <c r="K8" s="12" t="s">
        <v>104</v>
      </c>
      <c r="L8" s="17" t="s">
        <v>131</v>
      </c>
      <c r="M8" s="12" t="s">
        <v>139</v>
      </c>
      <c r="N8" s="15"/>
      <c r="O8" s="15"/>
      <c r="P8" s="17" t="s">
        <v>148</v>
      </c>
      <c r="Q8" s="17" t="s">
        <v>156</v>
      </c>
      <c r="R8" s="15"/>
      <c r="S8" s="17" t="s">
        <v>157</v>
      </c>
      <c r="T8" s="12" t="s">
        <v>158</v>
      </c>
      <c r="U8" s="12" t="s">
        <v>56</v>
      </c>
      <c r="V8" s="12" t="s">
        <v>51</v>
      </c>
      <c r="W8" s="15"/>
      <c r="X8" s="15"/>
      <c r="Y8" s="13" t="s">
        <v>99</v>
      </c>
    </row>
    <row r="9" spans="1:25" ht="198">
      <c r="A9" s="50" t="s">
        <v>57</v>
      </c>
      <c r="B9" s="49" t="s">
        <v>98</v>
      </c>
      <c r="C9" s="48" t="s">
        <v>99</v>
      </c>
      <c r="D9" s="51" t="s">
        <v>58</v>
      </c>
      <c r="E9" s="46" t="s">
        <v>59</v>
      </c>
      <c r="F9" s="46" t="s">
        <v>136</v>
      </c>
      <c r="G9" s="52"/>
      <c r="H9" s="46" t="s">
        <v>137</v>
      </c>
      <c r="I9" s="46" t="s">
        <v>129</v>
      </c>
      <c r="J9" s="46" t="s">
        <v>138</v>
      </c>
      <c r="K9" s="46" t="s">
        <v>104</v>
      </c>
      <c r="L9" s="49" t="s">
        <v>131</v>
      </c>
      <c r="M9" s="46" t="s">
        <v>139</v>
      </c>
      <c r="N9" s="46" t="s">
        <v>159</v>
      </c>
      <c r="O9" s="46" t="s">
        <v>102</v>
      </c>
      <c r="P9" s="49" t="s">
        <v>160</v>
      </c>
      <c r="Q9" s="49" t="s">
        <v>161</v>
      </c>
      <c r="R9" s="52"/>
      <c r="S9" s="49" t="s">
        <v>162</v>
      </c>
      <c r="T9" s="46" t="s">
        <v>163</v>
      </c>
      <c r="U9" s="46" t="s">
        <v>60</v>
      </c>
      <c r="V9" s="46" t="s">
        <v>61</v>
      </c>
      <c r="W9" s="52"/>
      <c r="X9" s="52"/>
      <c r="Y9" s="47" t="s">
        <v>99</v>
      </c>
    </row>
    <row r="10" spans="1:25" ht="16.5">
      <c r="A10" s="16" t="s">
        <v>62</v>
      </c>
      <c r="B10" s="17" t="s">
        <v>98</v>
      </c>
      <c r="C10" s="18" t="s">
        <v>99</v>
      </c>
      <c r="D10" s="14" t="s">
        <v>63</v>
      </c>
      <c r="E10" s="12" t="s">
        <v>64</v>
      </c>
      <c r="F10" s="12" t="s">
        <v>100</v>
      </c>
      <c r="G10" s="12" t="s">
        <v>165</v>
      </c>
      <c r="H10" s="12" t="s">
        <v>166</v>
      </c>
      <c r="I10" s="12" t="s">
        <v>129</v>
      </c>
      <c r="J10" s="12" t="s">
        <v>167</v>
      </c>
      <c r="K10" s="12" t="s">
        <v>104</v>
      </c>
      <c r="L10" s="17" t="s">
        <v>131</v>
      </c>
      <c r="M10" s="12" t="s">
        <v>168</v>
      </c>
      <c r="N10" s="15"/>
      <c r="O10" s="15"/>
      <c r="P10" s="17" t="s">
        <v>169</v>
      </c>
      <c r="Q10" s="17" t="s">
        <v>170</v>
      </c>
      <c r="R10" s="15"/>
      <c r="S10" s="17" t="s">
        <v>170</v>
      </c>
      <c r="T10" s="12" t="s">
        <v>171</v>
      </c>
      <c r="U10" s="12" t="s">
        <v>45</v>
      </c>
      <c r="V10" s="12" t="s">
        <v>61</v>
      </c>
      <c r="W10" s="12" t="s">
        <v>172</v>
      </c>
      <c r="X10" s="15"/>
      <c r="Y10" s="13" t="s">
        <v>99</v>
      </c>
    </row>
    <row r="11" spans="1:25" ht="16.5">
      <c r="A11" s="50" t="s">
        <v>66</v>
      </c>
      <c r="B11" s="49" t="s">
        <v>98</v>
      </c>
      <c r="C11" s="48" t="s">
        <v>99</v>
      </c>
      <c r="D11" s="51" t="s">
        <v>67</v>
      </c>
      <c r="E11" s="52"/>
      <c r="F11" s="46" t="s">
        <v>173</v>
      </c>
      <c r="G11" s="52"/>
      <c r="H11" s="46" t="s">
        <v>174</v>
      </c>
      <c r="I11" s="46" t="s">
        <v>129</v>
      </c>
      <c r="J11" s="46" t="s">
        <v>175</v>
      </c>
      <c r="K11" s="46" t="s">
        <v>104</v>
      </c>
      <c r="L11" s="49" t="s">
        <v>105</v>
      </c>
      <c r="M11" s="46" t="s">
        <v>176</v>
      </c>
      <c r="N11" s="52"/>
      <c r="O11" s="52"/>
      <c r="P11" s="49" t="s">
        <v>177</v>
      </c>
      <c r="Q11" s="49" t="s">
        <v>177</v>
      </c>
      <c r="R11" s="52"/>
      <c r="S11" s="54"/>
      <c r="T11" s="52"/>
      <c r="U11" s="46" t="s">
        <v>69</v>
      </c>
      <c r="V11" s="46" t="s">
        <v>70</v>
      </c>
      <c r="W11" s="52"/>
      <c r="X11" s="52"/>
      <c r="Y11" s="47" t="s">
        <v>99</v>
      </c>
    </row>
    <row r="12" spans="1:25" ht="16.5">
      <c r="A12" s="16" t="s">
        <v>178</v>
      </c>
      <c r="B12" s="17" t="s">
        <v>98</v>
      </c>
      <c r="C12" s="18" t="s">
        <v>99</v>
      </c>
      <c r="D12" s="14" t="s">
        <v>179</v>
      </c>
      <c r="E12" s="15"/>
      <c r="F12" s="12" t="s">
        <v>100</v>
      </c>
      <c r="G12" s="15"/>
      <c r="H12" s="12" t="s">
        <v>101</v>
      </c>
      <c r="I12" s="12" t="s">
        <v>102</v>
      </c>
      <c r="J12" s="12" t="s">
        <v>103</v>
      </c>
      <c r="K12" s="12" t="s">
        <v>104</v>
      </c>
      <c r="L12" s="17" t="s">
        <v>105</v>
      </c>
      <c r="M12" s="12" t="s">
        <v>106</v>
      </c>
      <c r="N12" s="12" t="s">
        <v>180</v>
      </c>
      <c r="O12" s="15"/>
      <c r="P12" s="17" t="s">
        <v>181</v>
      </c>
      <c r="Q12" s="17" t="s">
        <v>182</v>
      </c>
      <c r="R12" s="15"/>
      <c r="S12" s="53"/>
      <c r="T12" s="15"/>
      <c r="U12" s="12" t="s">
        <v>181</v>
      </c>
      <c r="V12" s="12" t="s">
        <v>183</v>
      </c>
      <c r="W12" s="15"/>
      <c r="X12" s="15"/>
      <c r="Y12" s="13" t="s">
        <v>99</v>
      </c>
    </row>
    <row r="13" spans="1:25" ht="16.5">
      <c r="A13" s="50" t="s">
        <v>184</v>
      </c>
      <c r="B13" s="49" t="s">
        <v>98</v>
      </c>
      <c r="C13" s="48" t="s">
        <v>99</v>
      </c>
      <c r="D13" s="51" t="s">
        <v>185</v>
      </c>
      <c r="E13" s="52"/>
      <c r="F13" s="46" t="s">
        <v>100</v>
      </c>
      <c r="G13" s="52"/>
      <c r="H13" s="46" t="s">
        <v>115</v>
      </c>
      <c r="I13" s="46" t="s">
        <v>102</v>
      </c>
      <c r="J13" s="46" t="s">
        <v>103</v>
      </c>
      <c r="K13" s="46" t="s">
        <v>104</v>
      </c>
      <c r="L13" s="49" t="s">
        <v>105</v>
      </c>
      <c r="M13" s="46" t="s">
        <v>106</v>
      </c>
      <c r="N13" s="46" t="s">
        <v>186</v>
      </c>
      <c r="O13" s="52"/>
      <c r="P13" s="49" t="s">
        <v>181</v>
      </c>
      <c r="Q13" s="49" t="s">
        <v>182</v>
      </c>
      <c r="R13" s="52"/>
      <c r="S13" s="54"/>
      <c r="T13" s="52"/>
      <c r="U13" s="46" t="s">
        <v>181</v>
      </c>
      <c r="V13" s="46" t="s">
        <v>183</v>
      </c>
      <c r="W13" s="52"/>
      <c r="X13" s="52"/>
      <c r="Y13" s="47" t="s">
        <v>99</v>
      </c>
    </row>
    <row r="14" spans="1:25" ht="16.5">
      <c r="A14" s="16" t="s">
        <v>187</v>
      </c>
      <c r="B14" s="17" t="s">
        <v>98</v>
      </c>
      <c r="C14" s="18" t="s">
        <v>99</v>
      </c>
      <c r="D14" s="14" t="s">
        <v>188</v>
      </c>
      <c r="E14" s="12" t="s">
        <v>189</v>
      </c>
      <c r="F14" s="12" t="s">
        <v>127</v>
      </c>
      <c r="G14" s="15"/>
      <c r="H14" s="12" t="s">
        <v>128</v>
      </c>
      <c r="I14" s="12" t="s">
        <v>129</v>
      </c>
      <c r="J14" s="12" t="s">
        <v>130</v>
      </c>
      <c r="K14" s="12" t="s">
        <v>104</v>
      </c>
      <c r="L14" s="17" t="s">
        <v>131</v>
      </c>
      <c r="M14" s="12" t="s">
        <v>190</v>
      </c>
      <c r="N14" s="15"/>
      <c r="O14" s="12" t="s">
        <v>102</v>
      </c>
      <c r="P14" s="17" t="s">
        <v>191</v>
      </c>
      <c r="Q14" s="17" t="s">
        <v>191</v>
      </c>
      <c r="R14" s="15"/>
      <c r="S14" s="53"/>
      <c r="T14" s="12" t="s">
        <v>192</v>
      </c>
      <c r="U14" s="12" t="s">
        <v>193</v>
      </c>
      <c r="V14" s="12" t="s">
        <v>193</v>
      </c>
      <c r="W14" s="12" t="s">
        <v>194</v>
      </c>
      <c r="X14" s="15"/>
      <c r="Y14" s="13" t="s">
        <v>99</v>
      </c>
    </row>
    <row r="15" spans="1:25" ht="16.5">
      <c r="A15" s="50" t="s">
        <v>195</v>
      </c>
      <c r="B15" s="49" t="s">
        <v>98</v>
      </c>
      <c r="C15" s="48" t="s">
        <v>99</v>
      </c>
      <c r="D15" s="51" t="s">
        <v>196</v>
      </c>
      <c r="E15" s="52"/>
      <c r="F15" s="46" t="s">
        <v>100</v>
      </c>
      <c r="G15" s="52"/>
      <c r="H15" s="46" t="s">
        <v>115</v>
      </c>
      <c r="I15" s="46" t="s">
        <v>102</v>
      </c>
      <c r="J15" s="46" t="s">
        <v>103</v>
      </c>
      <c r="K15" s="46" t="s">
        <v>104</v>
      </c>
      <c r="L15" s="49" t="s">
        <v>105</v>
      </c>
      <c r="M15" s="46" t="s">
        <v>106</v>
      </c>
      <c r="N15" s="46" t="s">
        <v>197</v>
      </c>
      <c r="O15" s="52"/>
      <c r="P15" s="49" t="s">
        <v>181</v>
      </c>
      <c r="Q15" s="49" t="s">
        <v>198</v>
      </c>
      <c r="R15" s="52"/>
      <c r="S15" s="54"/>
      <c r="T15" s="52"/>
      <c r="U15" s="46" t="s">
        <v>181</v>
      </c>
      <c r="V15" s="46" t="s">
        <v>199</v>
      </c>
      <c r="W15" s="52"/>
      <c r="X15" s="52"/>
      <c r="Y15" s="47" t="s">
        <v>99</v>
      </c>
    </row>
    <row r="16" spans="1:25" ht="16.5">
      <c r="A16" s="16" t="s">
        <v>200</v>
      </c>
      <c r="B16" s="17" t="s">
        <v>98</v>
      </c>
      <c r="C16" s="18" t="s">
        <v>99</v>
      </c>
      <c r="D16" s="14" t="s">
        <v>201</v>
      </c>
      <c r="E16" s="12" t="s">
        <v>202</v>
      </c>
      <c r="F16" s="12" t="s">
        <v>100</v>
      </c>
      <c r="G16" s="12" t="s">
        <v>165</v>
      </c>
      <c r="H16" s="12" t="s">
        <v>166</v>
      </c>
      <c r="I16" s="12" t="s">
        <v>129</v>
      </c>
      <c r="J16" s="12" t="s">
        <v>167</v>
      </c>
      <c r="K16" s="12" t="s">
        <v>104</v>
      </c>
      <c r="L16" s="17" t="s">
        <v>131</v>
      </c>
      <c r="M16" s="12" t="s">
        <v>168</v>
      </c>
      <c r="N16" s="15"/>
      <c r="O16" s="15"/>
      <c r="P16" s="17" t="s">
        <v>203</v>
      </c>
      <c r="Q16" s="17" t="s">
        <v>204</v>
      </c>
      <c r="R16" s="15"/>
      <c r="S16" s="17" t="s">
        <v>204</v>
      </c>
      <c r="T16" s="12" t="s">
        <v>205</v>
      </c>
      <c r="U16" s="12" t="s">
        <v>199</v>
      </c>
      <c r="V16" s="12" t="s">
        <v>206</v>
      </c>
      <c r="W16" s="12" t="s">
        <v>207</v>
      </c>
      <c r="X16" s="15"/>
      <c r="Y16" s="13" t="s">
        <v>99</v>
      </c>
    </row>
    <row r="17" spans="1:25" ht="222.75">
      <c r="A17" s="50" t="s">
        <v>208</v>
      </c>
      <c r="B17" s="49" t="s">
        <v>98</v>
      </c>
      <c r="C17" s="48" t="s">
        <v>99</v>
      </c>
      <c r="D17" s="51" t="s">
        <v>209</v>
      </c>
      <c r="E17" s="46" t="s">
        <v>210</v>
      </c>
      <c r="F17" s="46" t="s">
        <v>136</v>
      </c>
      <c r="G17" s="52"/>
      <c r="H17" s="46" t="s">
        <v>137</v>
      </c>
      <c r="I17" s="46" t="s">
        <v>129</v>
      </c>
      <c r="J17" s="46" t="s">
        <v>138</v>
      </c>
      <c r="K17" s="46" t="s">
        <v>104</v>
      </c>
      <c r="L17" s="49" t="s">
        <v>131</v>
      </c>
      <c r="M17" s="46" t="s">
        <v>139</v>
      </c>
      <c r="N17" s="46" t="s">
        <v>211</v>
      </c>
      <c r="O17" s="46" t="s">
        <v>102</v>
      </c>
      <c r="P17" s="49" t="s">
        <v>212</v>
      </c>
      <c r="Q17" s="49" t="s">
        <v>213</v>
      </c>
      <c r="R17" s="52"/>
      <c r="S17" s="49" t="s">
        <v>214</v>
      </c>
      <c r="T17" s="46" t="s">
        <v>215</v>
      </c>
      <c r="U17" s="46" t="s">
        <v>216</v>
      </c>
      <c r="V17" s="46" t="s">
        <v>206</v>
      </c>
      <c r="W17" s="52"/>
      <c r="X17" s="52"/>
      <c r="Y17" s="47" t="s">
        <v>99</v>
      </c>
    </row>
    <row r="18" spans="1:25" ht="16.5">
      <c r="A18" s="16" t="s">
        <v>217</v>
      </c>
      <c r="B18" s="17" t="s">
        <v>98</v>
      </c>
      <c r="C18" s="18" t="s">
        <v>99</v>
      </c>
      <c r="D18" s="14" t="s">
        <v>218</v>
      </c>
      <c r="E18" s="12" t="s">
        <v>219</v>
      </c>
      <c r="F18" s="12" t="s">
        <v>100</v>
      </c>
      <c r="G18" s="12" t="s">
        <v>165</v>
      </c>
      <c r="H18" s="12" t="s">
        <v>166</v>
      </c>
      <c r="I18" s="12" t="s">
        <v>129</v>
      </c>
      <c r="J18" s="12" t="s">
        <v>167</v>
      </c>
      <c r="K18" s="12" t="s">
        <v>104</v>
      </c>
      <c r="L18" s="17" t="s">
        <v>131</v>
      </c>
      <c r="M18" s="12" t="s">
        <v>168</v>
      </c>
      <c r="N18" s="15"/>
      <c r="O18" s="15"/>
      <c r="P18" s="17" t="s">
        <v>203</v>
      </c>
      <c r="Q18" s="17" t="s">
        <v>204</v>
      </c>
      <c r="R18" s="15"/>
      <c r="S18" s="17" t="s">
        <v>204</v>
      </c>
      <c r="T18" s="12" t="s">
        <v>205</v>
      </c>
      <c r="U18" s="12" t="s">
        <v>199</v>
      </c>
      <c r="V18" s="12" t="s">
        <v>220</v>
      </c>
      <c r="W18" s="12" t="s">
        <v>221</v>
      </c>
      <c r="X18" s="15"/>
      <c r="Y18" s="13" t="s">
        <v>99</v>
      </c>
    </row>
    <row r="19" spans="1:25" ht="24.75">
      <c r="A19" s="50" t="s">
        <v>222</v>
      </c>
      <c r="B19" s="49" t="s">
        <v>98</v>
      </c>
      <c r="C19" s="48" t="s">
        <v>99</v>
      </c>
      <c r="D19" s="51" t="s">
        <v>223</v>
      </c>
      <c r="E19" s="46" t="s">
        <v>224</v>
      </c>
      <c r="F19" s="46" t="s">
        <v>152</v>
      </c>
      <c r="G19" s="46" t="s">
        <v>225</v>
      </c>
      <c r="H19" s="46" t="s">
        <v>154</v>
      </c>
      <c r="I19" s="46" t="s">
        <v>129</v>
      </c>
      <c r="J19" s="46" t="s">
        <v>155</v>
      </c>
      <c r="K19" s="46" t="s">
        <v>104</v>
      </c>
      <c r="L19" s="49" t="s">
        <v>131</v>
      </c>
      <c r="M19" s="46" t="s">
        <v>139</v>
      </c>
      <c r="N19" s="52"/>
      <c r="O19" s="52"/>
      <c r="P19" s="49" t="s">
        <v>226</v>
      </c>
      <c r="Q19" s="49" t="s">
        <v>227</v>
      </c>
      <c r="R19" s="52"/>
      <c r="S19" s="49" t="s">
        <v>227</v>
      </c>
      <c r="T19" s="46" t="s">
        <v>228</v>
      </c>
      <c r="U19" s="46" t="s">
        <v>229</v>
      </c>
      <c r="V19" s="46" t="s">
        <v>230</v>
      </c>
      <c r="W19" s="52"/>
      <c r="X19" s="52"/>
      <c r="Y19" s="47" t="s">
        <v>99</v>
      </c>
    </row>
    <row r="20" spans="1:25" ht="140.25">
      <c r="A20" s="16" t="s">
        <v>231</v>
      </c>
      <c r="B20" s="17" t="s">
        <v>98</v>
      </c>
      <c r="C20" s="18" t="s">
        <v>99</v>
      </c>
      <c r="D20" s="14" t="s">
        <v>232</v>
      </c>
      <c r="E20" s="12" t="s">
        <v>233</v>
      </c>
      <c r="F20" s="12" t="s">
        <v>145</v>
      </c>
      <c r="G20" s="15"/>
      <c r="H20" s="12" t="s">
        <v>234</v>
      </c>
      <c r="I20" s="12" t="s">
        <v>129</v>
      </c>
      <c r="J20" s="12" t="s">
        <v>147</v>
      </c>
      <c r="K20" s="12" t="s">
        <v>104</v>
      </c>
      <c r="L20" s="17" t="s">
        <v>131</v>
      </c>
      <c r="M20" s="12" t="s">
        <v>139</v>
      </c>
      <c r="N20" s="15"/>
      <c r="O20" s="12" t="s">
        <v>102</v>
      </c>
      <c r="P20" s="17" t="s">
        <v>235</v>
      </c>
      <c r="Q20" s="17" t="s">
        <v>236</v>
      </c>
      <c r="R20" s="15"/>
      <c r="S20" s="53"/>
      <c r="T20" s="12" t="s">
        <v>237</v>
      </c>
      <c r="U20" s="12" t="s">
        <v>238</v>
      </c>
      <c r="V20" s="12" t="s">
        <v>230</v>
      </c>
      <c r="W20" s="15"/>
      <c r="X20" s="15"/>
      <c r="Y20" s="13" t="s">
        <v>99</v>
      </c>
    </row>
    <row r="21" spans="1:25" ht="16.5">
      <c r="A21" s="50" t="s">
        <v>239</v>
      </c>
      <c r="B21" s="49" t="s">
        <v>98</v>
      </c>
      <c r="C21" s="48" t="s">
        <v>99</v>
      </c>
      <c r="D21" s="51" t="s">
        <v>240</v>
      </c>
      <c r="E21" s="46" t="s">
        <v>241</v>
      </c>
      <c r="F21" s="46" t="s">
        <v>127</v>
      </c>
      <c r="G21" s="52"/>
      <c r="H21" s="46" t="s">
        <v>128</v>
      </c>
      <c r="I21" s="46" t="s">
        <v>129</v>
      </c>
      <c r="J21" s="46" t="s">
        <v>130</v>
      </c>
      <c r="K21" s="46" t="s">
        <v>104</v>
      </c>
      <c r="L21" s="49" t="s">
        <v>131</v>
      </c>
      <c r="M21" s="46" t="s">
        <v>242</v>
      </c>
      <c r="N21" s="52"/>
      <c r="O21" s="46" t="s">
        <v>102</v>
      </c>
      <c r="P21" s="49" t="s">
        <v>243</v>
      </c>
      <c r="Q21" s="49" t="s">
        <v>243</v>
      </c>
      <c r="R21" s="52"/>
      <c r="S21" s="54"/>
      <c r="T21" s="46" t="s">
        <v>244</v>
      </c>
      <c r="U21" s="46" t="s">
        <v>245</v>
      </c>
      <c r="V21" s="46" t="s">
        <v>245</v>
      </c>
      <c r="W21" s="46" t="s">
        <v>246</v>
      </c>
      <c r="X21" s="52"/>
      <c r="Y21" s="47" t="s">
        <v>99</v>
      </c>
    </row>
    <row r="22" spans="1:25" ht="90.75">
      <c r="A22" s="16" t="s">
        <v>247</v>
      </c>
      <c r="B22" s="17" t="s">
        <v>98</v>
      </c>
      <c r="C22" s="18" t="s">
        <v>99</v>
      </c>
      <c r="D22" s="14" t="s">
        <v>248</v>
      </c>
      <c r="E22" s="12" t="s">
        <v>249</v>
      </c>
      <c r="F22" s="12" t="s">
        <v>145</v>
      </c>
      <c r="G22" s="15"/>
      <c r="H22" s="12" t="s">
        <v>250</v>
      </c>
      <c r="I22" s="12" t="s">
        <v>129</v>
      </c>
      <c r="J22" s="12" t="s">
        <v>147</v>
      </c>
      <c r="K22" s="12" t="s">
        <v>104</v>
      </c>
      <c r="L22" s="17" t="s">
        <v>131</v>
      </c>
      <c r="M22" s="12" t="s">
        <v>139</v>
      </c>
      <c r="N22" s="15"/>
      <c r="O22" s="12" t="s">
        <v>102</v>
      </c>
      <c r="P22" s="17" t="s">
        <v>226</v>
      </c>
      <c r="Q22" s="17" t="s">
        <v>251</v>
      </c>
      <c r="R22" s="12" t="s">
        <v>252</v>
      </c>
      <c r="S22" s="53"/>
      <c r="T22" s="12" t="s">
        <v>253</v>
      </c>
      <c r="U22" s="12" t="s">
        <v>254</v>
      </c>
      <c r="V22" s="12" t="s">
        <v>255</v>
      </c>
      <c r="W22" s="12" t="s">
        <v>256</v>
      </c>
      <c r="X22" s="15"/>
      <c r="Y22" s="13" t="s">
        <v>99</v>
      </c>
    </row>
    <row r="23" spans="1:25" ht="140.25">
      <c r="A23" s="50" t="s">
        <v>257</v>
      </c>
      <c r="B23" s="49" t="s">
        <v>98</v>
      </c>
      <c r="C23" s="48" t="s">
        <v>99</v>
      </c>
      <c r="D23" s="51" t="s">
        <v>258</v>
      </c>
      <c r="E23" s="46" t="s">
        <v>259</v>
      </c>
      <c r="F23" s="46" t="s">
        <v>136</v>
      </c>
      <c r="G23" s="52"/>
      <c r="H23" s="46" t="s">
        <v>137</v>
      </c>
      <c r="I23" s="46" t="s">
        <v>129</v>
      </c>
      <c r="J23" s="46" t="s">
        <v>138</v>
      </c>
      <c r="K23" s="46" t="s">
        <v>104</v>
      </c>
      <c r="L23" s="49" t="s">
        <v>131</v>
      </c>
      <c r="M23" s="46" t="s">
        <v>139</v>
      </c>
      <c r="N23" s="46" t="s">
        <v>260</v>
      </c>
      <c r="O23" s="46" t="s">
        <v>102</v>
      </c>
      <c r="P23" s="49" t="s">
        <v>212</v>
      </c>
      <c r="Q23" s="49" t="s">
        <v>261</v>
      </c>
      <c r="R23" s="52"/>
      <c r="S23" s="49" t="s">
        <v>262</v>
      </c>
      <c r="T23" s="46" t="s">
        <v>263</v>
      </c>
      <c r="U23" s="46" t="s">
        <v>216</v>
      </c>
      <c r="V23" s="46" t="s">
        <v>264</v>
      </c>
      <c r="W23" s="52"/>
      <c r="X23" s="52"/>
      <c r="Y23" s="47" t="s">
        <v>99</v>
      </c>
    </row>
    <row r="24" spans="1:25" ht="16.5">
      <c r="A24" s="16" t="s">
        <v>265</v>
      </c>
      <c r="B24" s="17" t="s">
        <v>98</v>
      </c>
      <c r="C24" s="18" t="s">
        <v>99</v>
      </c>
      <c r="D24" s="14" t="s">
        <v>266</v>
      </c>
      <c r="E24" s="12" t="s">
        <v>267</v>
      </c>
      <c r="F24" s="12" t="s">
        <v>127</v>
      </c>
      <c r="G24" s="15"/>
      <c r="H24" s="12" t="s">
        <v>128</v>
      </c>
      <c r="I24" s="12" t="s">
        <v>129</v>
      </c>
      <c r="J24" s="12" t="s">
        <v>130</v>
      </c>
      <c r="K24" s="12" t="s">
        <v>104</v>
      </c>
      <c r="L24" s="17" t="s">
        <v>131</v>
      </c>
      <c r="M24" s="12" t="s">
        <v>190</v>
      </c>
      <c r="N24" s="15"/>
      <c r="O24" s="12" t="s">
        <v>102</v>
      </c>
      <c r="P24" s="17" t="s">
        <v>268</v>
      </c>
      <c r="Q24" s="17" t="s">
        <v>268</v>
      </c>
      <c r="R24" s="15"/>
      <c r="S24" s="53"/>
      <c r="T24" s="12" t="s">
        <v>269</v>
      </c>
      <c r="U24" s="12" t="s">
        <v>270</v>
      </c>
      <c r="V24" s="12" t="s">
        <v>270</v>
      </c>
      <c r="W24" s="12" t="s">
        <v>271</v>
      </c>
      <c r="X24" s="15"/>
      <c r="Y24" s="13" t="s">
        <v>99</v>
      </c>
    </row>
    <row r="25" spans="1:25" ht="16.5">
      <c r="A25" s="50" t="s">
        <v>272</v>
      </c>
      <c r="B25" s="49" t="s">
        <v>98</v>
      </c>
      <c r="C25" s="48" t="s">
        <v>99</v>
      </c>
      <c r="D25" s="51" t="s">
        <v>273</v>
      </c>
      <c r="E25" s="52"/>
      <c r="F25" s="46" t="s">
        <v>152</v>
      </c>
      <c r="G25" s="52"/>
      <c r="H25" s="46" t="s">
        <v>274</v>
      </c>
      <c r="I25" s="46" t="s">
        <v>129</v>
      </c>
      <c r="J25" s="46" t="s">
        <v>155</v>
      </c>
      <c r="K25" s="46" t="s">
        <v>104</v>
      </c>
      <c r="L25" s="49" t="s">
        <v>105</v>
      </c>
      <c r="M25" s="46" t="s">
        <v>275</v>
      </c>
      <c r="N25" s="52"/>
      <c r="O25" s="52"/>
      <c r="P25" s="49" t="s">
        <v>276</v>
      </c>
      <c r="Q25" s="49" t="s">
        <v>277</v>
      </c>
      <c r="R25" s="52"/>
      <c r="S25" s="54"/>
      <c r="T25" s="52"/>
      <c r="U25" s="46" t="s">
        <v>278</v>
      </c>
      <c r="V25" s="46" t="s">
        <v>279</v>
      </c>
      <c r="W25" s="52"/>
      <c r="X25" s="52"/>
      <c r="Y25" s="47" t="s">
        <v>99</v>
      </c>
    </row>
    <row r="26" spans="1:25" ht="16.5">
      <c r="A26" s="16" t="s">
        <v>280</v>
      </c>
      <c r="B26" s="17" t="s">
        <v>98</v>
      </c>
      <c r="C26" s="18" t="s">
        <v>99</v>
      </c>
      <c r="D26" s="14" t="s">
        <v>281</v>
      </c>
      <c r="E26" s="15"/>
      <c r="F26" s="12" t="s">
        <v>100</v>
      </c>
      <c r="G26" s="12" t="s">
        <v>165</v>
      </c>
      <c r="H26" s="12" t="s">
        <v>166</v>
      </c>
      <c r="I26" s="12" t="s">
        <v>129</v>
      </c>
      <c r="J26" s="12" t="s">
        <v>167</v>
      </c>
      <c r="K26" s="12" t="s">
        <v>104</v>
      </c>
      <c r="L26" s="17" t="s">
        <v>105</v>
      </c>
      <c r="M26" s="12" t="s">
        <v>168</v>
      </c>
      <c r="N26" s="15"/>
      <c r="O26" s="15"/>
      <c r="P26" s="17" t="s">
        <v>282</v>
      </c>
      <c r="Q26" s="17" t="s">
        <v>56</v>
      </c>
      <c r="R26" s="15"/>
      <c r="S26" s="53"/>
      <c r="T26" s="15"/>
      <c r="U26" s="12" t="s">
        <v>283</v>
      </c>
      <c r="V26" s="12" t="s">
        <v>284</v>
      </c>
      <c r="W26" s="12" t="s">
        <v>285</v>
      </c>
      <c r="X26" s="15"/>
      <c r="Y26" s="13" t="s">
        <v>99</v>
      </c>
    </row>
    <row r="27" spans="1:25" ht="24.75">
      <c r="A27" s="50" t="s">
        <v>286</v>
      </c>
      <c r="B27" s="49" t="s">
        <v>98</v>
      </c>
      <c r="C27" s="48" t="s">
        <v>99</v>
      </c>
      <c r="D27" s="51" t="s">
        <v>287</v>
      </c>
      <c r="E27" s="52"/>
      <c r="F27" s="46" t="s">
        <v>152</v>
      </c>
      <c r="G27" s="52"/>
      <c r="H27" s="46" t="s">
        <v>154</v>
      </c>
      <c r="I27" s="46" t="s">
        <v>129</v>
      </c>
      <c r="J27" s="46" t="s">
        <v>155</v>
      </c>
      <c r="K27" s="46" t="s">
        <v>104</v>
      </c>
      <c r="L27" s="49" t="s">
        <v>105</v>
      </c>
      <c r="M27" s="46" t="s">
        <v>139</v>
      </c>
      <c r="N27" s="52"/>
      <c r="O27" s="52"/>
      <c r="P27" s="49" t="s">
        <v>288</v>
      </c>
      <c r="Q27" s="49" t="s">
        <v>289</v>
      </c>
      <c r="R27" s="52"/>
      <c r="S27" s="54"/>
      <c r="T27" s="52"/>
      <c r="U27" s="46" t="s">
        <v>290</v>
      </c>
      <c r="V27" s="46" t="s">
        <v>284</v>
      </c>
      <c r="W27" s="52"/>
      <c r="X27" s="52"/>
      <c r="Y27" s="47" t="s">
        <v>99</v>
      </c>
    </row>
    <row r="28" spans="1:25" ht="16.5">
      <c r="A28" s="16" t="s">
        <v>291</v>
      </c>
      <c r="B28" s="17" t="s">
        <v>98</v>
      </c>
      <c r="C28" s="18" t="s">
        <v>99</v>
      </c>
      <c r="D28" s="14" t="s">
        <v>292</v>
      </c>
      <c r="E28" s="15"/>
      <c r="F28" s="12" t="s">
        <v>127</v>
      </c>
      <c r="G28" s="15"/>
      <c r="H28" s="12" t="s">
        <v>128</v>
      </c>
      <c r="I28" s="12" t="s">
        <v>129</v>
      </c>
      <c r="J28" s="12" t="s">
        <v>130</v>
      </c>
      <c r="K28" s="12" t="s">
        <v>104</v>
      </c>
      <c r="L28" s="17" t="s">
        <v>105</v>
      </c>
      <c r="M28" s="12" t="s">
        <v>242</v>
      </c>
      <c r="N28" s="15"/>
      <c r="O28" s="12" t="s">
        <v>102</v>
      </c>
      <c r="P28" s="17" t="s">
        <v>293</v>
      </c>
      <c r="Q28" s="17" t="s">
        <v>293</v>
      </c>
      <c r="R28" s="15"/>
      <c r="S28" s="53"/>
      <c r="T28" s="15"/>
      <c r="U28" s="12" t="s">
        <v>294</v>
      </c>
      <c r="V28" s="12" t="s">
        <v>294</v>
      </c>
      <c r="W28" s="15"/>
      <c r="X28" s="15"/>
      <c r="Y28" s="13" t="s">
        <v>99</v>
      </c>
    </row>
  </sheetData>
  <autoFilter ref="A1:U28" xr:uid="{BFCF7C10-2F55-4DF3-AEF2-4992204D7F73}">
    <filterColumn colId="0" showButton="0"/>
    <filterColumn colId="1" showButton="0"/>
    <filterColumn colId="11" showButton="0"/>
    <filterColumn colId="15" showButton="0"/>
    <filterColumn colId="16" showButton="0"/>
    <filterColumn colId="18" showButton="0"/>
  </autoFilter>
  <hyperlinks>
    <hyperlink ref="D21" r:id="rId1" xr:uid="{DB0D318B-0815-4572-BB4F-AAC5427B7184}"/>
    <hyperlink ref="D5" r:id="rId2" xr:uid="{29AFEE8F-9207-44F8-8D32-CA1CD9EF5C1F}"/>
    <hyperlink ref="D13" r:id="rId3" xr:uid="{26639B6F-0D3D-4C3E-9BFE-D8060339CDAA}"/>
    <hyperlink ref="D20" r:id="rId4" xr:uid="{68D884D4-1079-4A27-AC0B-02F22FC10A10}"/>
    <hyperlink ref="D4" r:id="rId5" xr:uid="{5DD9D956-A12C-4C5C-9C2B-0D3E95A43482}"/>
    <hyperlink ref="D12" r:id="rId6" xr:uid="{3F60E786-C4DE-4B66-A576-BA45EC8F22C1}"/>
    <hyperlink ref="D19" r:id="rId7" xr:uid="{29D2C669-2626-4284-AB0B-484412906EC1}"/>
    <hyperlink ref="C21" r:id="rId8" xr:uid="{1B0F7C5D-D9E7-43ED-9AEA-79A0473EB791}"/>
    <hyperlink ref="C5" r:id="rId9" xr:uid="{21AF9B18-7B92-45DD-AB17-DA64C1C829F3}"/>
    <hyperlink ref="A8" r:id="rId10" xr:uid="{D6D7AC15-2973-449B-A5FB-68E65DD21925}"/>
    <hyperlink ref="A16" r:id="rId11" xr:uid="{197B1C12-2B4C-40D6-A377-FDD8697872BE}"/>
    <hyperlink ref="A23" r:id="rId12" xr:uid="{EA9F8B71-C184-4825-8A83-7B5B8AF7A428}"/>
    <hyperlink ref="A7" r:id="rId13" xr:uid="{85BB3F1A-E8BE-4F20-B964-0CF4888FD7D8}"/>
    <hyperlink ref="A15" r:id="rId14" xr:uid="{6E9B0873-C987-4F57-9932-74263232C71F}"/>
    <hyperlink ref="D3" r:id="rId15" xr:uid="{3581B870-993D-4E5C-BC96-17BDE6F546D4}"/>
    <hyperlink ref="D11" r:id="rId16" xr:uid="{07E303A5-1CB0-4D28-81A8-AA8AA0EB57DF}"/>
    <hyperlink ref="A22" r:id="rId17" xr:uid="{6B56B0A4-DC81-4F5D-9A41-2FD3BED932B9}"/>
    <hyperlink ref="A14" r:id="rId18" xr:uid="{E8CE7693-B57C-4294-B0E9-5EE7180FF99B}"/>
    <hyperlink ref="D18" r:id="rId19" xr:uid="{A8CF66CB-0371-45D1-BCBC-323C66F6A10D}"/>
    <hyperlink ref="D2" r:id="rId20" xr:uid="{58F5CF0E-495F-49B7-B43E-8B7780742AA5}"/>
    <hyperlink ref="D10" r:id="rId21" xr:uid="{32043BA1-75A6-49AA-A3AE-013EBB334132}"/>
    <hyperlink ref="C26" r:id="rId22" xr:uid="{5B0A7802-115C-49DD-9AB0-68D8933E702B}"/>
    <hyperlink ref="D17" r:id="rId23" xr:uid="{C7261A6A-5F19-468A-A9DE-1447F201D2A7}"/>
    <hyperlink ref="D9" r:id="rId24" xr:uid="{24A695C3-2B6E-49DC-8E72-A7B8466524E1}"/>
    <hyperlink ref="A28" r:id="rId25" xr:uid="{F16A3B2E-62E3-430E-83B5-DE1F051684E3}"/>
    <hyperlink ref="C24" r:id="rId26" xr:uid="{8BB33D52-550B-431C-B416-726585709AF5}"/>
    <hyperlink ref="A27" r:id="rId27" xr:uid="{283C3F17-E596-44AB-B2C4-66C133D326EE}"/>
    <hyperlink ref="C18" r:id="rId28" xr:uid="{86C454F4-0390-42B6-AC23-89F5165AAE1B}"/>
    <hyperlink ref="C10" r:id="rId29" xr:uid="{7C637E6F-2120-4B36-AB8B-3B7FE5589285}"/>
    <hyperlink ref="D28" r:id="rId30" xr:uid="{3EDB05C8-EE2F-4AA7-9F46-6789B7FFA039}"/>
    <hyperlink ref="D27" r:id="rId31" xr:uid="{244BDEC6-C7F7-43C3-8C2C-5CAB37989E8D}"/>
    <hyperlink ref="A6" r:id="rId32" xr:uid="{7072E379-9E81-401F-A692-97F2413EC258}"/>
    <hyperlink ref="A21" r:id="rId33" xr:uid="{97330885-6BF5-4C33-ABCD-A7BCE03CE95D}"/>
    <hyperlink ref="A5" r:id="rId34" xr:uid="{B389EEEE-989C-46B6-AFEF-95ACE76CEFDE}"/>
    <hyperlink ref="A13" r:id="rId35" xr:uid="{3F3CE7AF-DE90-43B8-BCF5-C14B1EF5C5D6}"/>
    <hyperlink ref="A20" r:id="rId36" xr:uid="{EE6E6032-E036-4D8B-81F3-364A4A8DA864}"/>
    <hyperlink ref="A4" r:id="rId37" xr:uid="{548F2D71-3B8F-4BFF-AE2D-1F729F62F39D}"/>
    <hyperlink ref="A12" r:id="rId38" xr:uid="{46867204-0C1B-49AA-B447-D5467F8EFD2D}"/>
    <hyperlink ref="D8" r:id="rId39" xr:uid="{802874EF-5406-4371-BFD8-2DAC52B87C99}"/>
    <hyperlink ref="D16" r:id="rId40" xr:uid="{D8EA2D1C-41A4-4E91-8B20-4B24C0DD0E77}"/>
    <hyperlink ref="A19" r:id="rId41" xr:uid="{844E4870-139B-4FD1-AF27-187E79F270BB}"/>
    <hyperlink ref="D23" r:id="rId42" xr:uid="{F796C546-6FF9-41EB-9F63-C0DCAE0FF8A8}"/>
    <hyperlink ref="D7" r:id="rId43" xr:uid="{368B693D-1E16-487C-B572-AEEA37CF5472}"/>
    <hyperlink ref="D15" r:id="rId44" xr:uid="{B8EB1C3B-7013-4C28-AFF6-0FAC5CAB92AE}"/>
    <hyperlink ref="A26" r:id="rId45" xr:uid="{206E584A-7C1C-4B79-8EC7-453382190E13}"/>
    <hyperlink ref="D22" r:id="rId46" xr:uid="{7702AC03-3B09-40DB-A4AF-A00C3E9A8437}"/>
    <hyperlink ref="D14" r:id="rId47" xr:uid="{C660C941-27E8-455D-AD00-F7C7BA6C63AE}"/>
    <hyperlink ref="A25" r:id="rId48" xr:uid="{DD0B749E-BBFC-423A-9C3E-D0EE0FAB5090}"/>
    <hyperlink ref="C16" r:id="rId49" xr:uid="{7823C084-364E-4B70-9185-28897F4ADDA2}"/>
    <hyperlink ref="D26" r:id="rId50" xr:uid="{79121A0C-EBA2-4638-AD44-DB3FEC4799FE}"/>
    <hyperlink ref="A24" r:id="rId51" xr:uid="{F97EDF4E-94C9-4598-A2D1-5BBE927B55E4}"/>
    <hyperlink ref="D25" r:id="rId52" xr:uid="{842B2491-BCC7-4EC8-BE19-9CD82E55DADF}"/>
    <hyperlink ref="C22" r:id="rId53" xr:uid="{26AFF57D-019A-4F5F-B4E1-F0B7347F5937}"/>
    <hyperlink ref="C14" r:id="rId54" xr:uid="{F167B3C8-741B-447A-B40A-A645D195D82E}"/>
    <hyperlink ref="D24" r:id="rId55" xr:uid="{04530742-B77D-43B8-B070-2DA55CDD5DAA}"/>
    <hyperlink ref="A3" r:id="rId56" xr:uid="{E9826D27-1409-4C53-878B-96D2939B05C4}"/>
    <hyperlink ref="A11" r:id="rId57" xr:uid="{82BE5490-F360-467D-A5A0-E1A801E2AC7C}"/>
    <hyperlink ref="A18" r:id="rId58" xr:uid="{7E11CA3C-9C64-46CD-A0D4-28992A4BA89A}"/>
    <hyperlink ref="A2" r:id="rId59" xr:uid="{6C52ACC8-FBAF-447E-9783-4473297D739E}"/>
    <hyperlink ref="A10" r:id="rId60" xr:uid="{BC30345A-B80D-4E47-A35F-946E5C351A63}"/>
    <hyperlink ref="D6" r:id="rId61" xr:uid="{2DFB3F5A-1396-42EE-95AF-E77104E32A6D}"/>
    <hyperlink ref="A9" r:id="rId62" xr:uid="{46DB075B-4E71-48C3-97A7-D8F3C5EECAC0}"/>
    <hyperlink ref="A17" r:id="rId63" xr:uid="{894737AA-01C1-4E0B-9D34-F61554155663}"/>
  </hyperlinks>
  <pageMargins left="0.7" right="0.7" top="0.75" bottom="0.75" header="0.3" footer="0.3"/>
  <pageSetup paperSize="9" orientation="portrait" r:id="rId64"/>
  <drawing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196"/>
  <sheetViews>
    <sheetView topLeftCell="A22" workbookViewId="0">
      <selection activeCell="D50" sqref="D50"/>
    </sheetView>
  </sheetViews>
  <sheetFormatPr defaultColWidth="11" defaultRowHeight="11.25"/>
  <cols>
    <col min="1" max="1" width="11.625" bestFit="1" customWidth="1"/>
    <col min="2" max="2" width="6.875" customWidth="1"/>
    <col min="3" max="3" width="57" bestFit="1" customWidth="1"/>
    <col min="4" max="4" width="18.5" customWidth="1"/>
    <col min="6" max="6" width="14.5" bestFit="1" customWidth="1"/>
  </cols>
  <sheetData>
    <row r="1" spans="1:6" ht="27.75" customHeight="1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</row>
    <row r="2" spans="1:6">
      <c r="A2" s="2" t="s">
        <v>301</v>
      </c>
      <c r="B2" s="2">
        <v>10035</v>
      </c>
      <c r="C2" s="2" t="s">
        <v>302</v>
      </c>
      <c r="D2" s="2" t="s">
        <v>303</v>
      </c>
      <c r="E2" s="2" t="s">
        <v>3</v>
      </c>
      <c r="F2" s="2" t="s">
        <v>304</v>
      </c>
    </row>
    <row r="3" spans="1:6">
      <c r="A3" s="2" t="s">
        <v>305</v>
      </c>
      <c r="B3" s="2">
        <v>10144</v>
      </c>
      <c r="C3" s="2" t="s">
        <v>306</v>
      </c>
      <c r="D3" s="2" t="s">
        <v>307</v>
      </c>
      <c r="E3" s="2" t="s">
        <v>308</v>
      </c>
      <c r="F3" s="2" t="s">
        <v>309</v>
      </c>
    </row>
    <row r="4" spans="1:6">
      <c r="A4" s="2" t="s">
        <v>310</v>
      </c>
      <c r="B4" s="2">
        <v>10442</v>
      </c>
      <c r="C4" s="2" t="s">
        <v>311</v>
      </c>
      <c r="D4" s="2" t="s">
        <v>312</v>
      </c>
      <c r="E4" s="2" t="s">
        <v>308</v>
      </c>
      <c r="F4" s="2" t="s">
        <v>313</v>
      </c>
    </row>
    <row r="5" spans="1:6">
      <c r="A5" s="2" t="s">
        <v>314</v>
      </c>
      <c r="B5" s="2">
        <v>10666</v>
      </c>
      <c r="C5" s="2" t="s">
        <v>315</v>
      </c>
      <c r="D5" s="2" t="s">
        <v>316</v>
      </c>
      <c r="E5" s="2" t="s">
        <v>308</v>
      </c>
      <c r="F5" s="2" t="s">
        <v>317</v>
      </c>
    </row>
    <row r="6" spans="1:6">
      <c r="A6" s="2" t="s">
        <v>318</v>
      </c>
      <c r="B6" s="2">
        <v>10973</v>
      </c>
      <c r="C6" s="2" t="s">
        <v>319</v>
      </c>
      <c r="D6" s="2" t="s">
        <v>320</v>
      </c>
      <c r="E6" s="2" t="s">
        <v>308</v>
      </c>
      <c r="F6" s="2" t="s">
        <v>321</v>
      </c>
    </row>
    <row r="7" spans="1:6">
      <c r="A7" s="2" t="s">
        <v>322</v>
      </c>
      <c r="B7" s="2">
        <v>11001</v>
      </c>
      <c r="C7" s="2" t="s">
        <v>323</v>
      </c>
      <c r="D7" s="2" t="s">
        <v>324</v>
      </c>
      <c r="E7" s="2" t="s">
        <v>308</v>
      </c>
      <c r="F7" s="2" t="s">
        <v>325</v>
      </c>
    </row>
    <row r="8" spans="1:6">
      <c r="A8" s="2" t="s">
        <v>326</v>
      </c>
      <c r="B8" s="2">
        <v>11124</v>
      </c>
      <c r="C8" s="2" t="s">
        <v>327</v>
      </c>
      <c r="D8" s="2" t="s">
        <v>328</v>
      </c>
      <c r="E8" s="2" t="s">
        <v>308</v>
      </c>
      <c r="F8" s="2" t="s">
        <v>325</v>
      </c>
    </row>
    <row r="9" spans="1:6">
      <c r="A9" s="2" t="s">
        <v>329</v>
      </c>
      <c r="B9" s="2">
        <v>11323</v>
      </c>
      <c r="C9" s="2" t="s">
        <v>330</v>
      </c>
      <c r="D9" s="2" t="s">
        <v>331</v>
      </c>
      <c r="E9" s="2" t="s">
        <v>308</v>
      </c>
      <c r="F9" s="2" t="s">
        <v>313</v>
      </c>
    </row>
    <row r="10" spans="1:6">
      <c r="A10" s="2" t="s">
        <v>332</v>
      </c>
      <c r="B10" s="2">
        <v>11333</v>
      </c>
      <c r="C10" s="2" t="s">
        <v>333</v>
      </c>
      <c r="D10" s="2" t="s">
        <v>334</v>
      </c>
      <c r="E10" s="2" t="s">
        <v>3</v>
      </c>
      <c r="F10" s="2" t="s">
        <v>321</v>
      </c>
    </row>
    <row r="11" spans="1:6">
      <c r="A11" s="2" t="s">
        <v>335</v>
      </c>
      <c r="B11" s="2">
        <v>11387</v>
      </c>
      <c r="C11" s="2" t="s">
        <v>336</v>
      </c>
      <c r="D11" s="2" t="s">
        <v>337</v>
      </c>
      <c r="E11" s="2" t="s">
        <v>308</v>
      </c>
      <c r="F11" s="2" t="s">
        <v>309</v>
      </c>
    </row>
    <row r="12" spans="1:6">
      <c r="A12" s="2" t="s">
        <v>338</v>
      </c>
      <c r="B12" s="2">
        <v>11459</v>
      </c>
      <c r="C12" s="2" t="s">
        <v>339</v>
      </c>
      <c r="D12" s="2" t="s">
        <v>340</v>
      </c>
      <c r="E12" s="2" t="s">
        <v>308</v>
      </c>
      <c r="F12" s="2" t="s">
        <v>341</v>
      </c>
    </row>
    <row r="13" spans="1:6">
      <c r="A13" s="2" t="s">
        <v>342</v>
      </c>
      <c r="B13" s="2">
        <v>11863</v>
      </c>
      <c r="C13" s="2" t="s">
        <v>343</v>
      </c>
      <c r="D13" s="2" t="s">
        <v>344</v>
      </c>
      <c r="E13" s="2" t="s">
        <v>308</v>
      </c>
      <c r="F13" s="2" t="s">
        <v>345</v>
      </c>
    </row>
    <row r="14" spans="1:6">
      <c r="A14" s="2" t="s">
        <v>346</v>
      </c>
      <c r="B14" s="2">
        <v>11987</v>
      </c>
      <c r="C14" s="2" t="s">
        <v>347</v>
      </c>
      <c r="D14" s="2" t="s">
        <v>348</v>
      </c>
      <c r="E14" s="2" t="s">
        <v>308</v>
      </c>
      <c r="F14" s="2" t="s">
        <v>313</v>
      </c>
    </row>
    <row r="15" spans="1:6">
      <c r="A15" s="2" t="s">
        <v>349</v>
      </c>
      <c r="B15" s="2">
        <v>12003</v>
      </c>
      <c r="C15" s="2" t="s">
        <v>350</v>
      </c>
      <c r="D15" s="2" t="s">
        <v>351</v>
      </c>
      <c r="E15" s="2" t="s">
        <v>308</v>
      </c>
      <c r="F15" s="2" t="s">
        <v>352</v>
      </c>
    </row>
    <row r="16" spans="1:6">
      <c r="A16" s="2" t="s">
        <v>353</v>
      </c>
      <c r="B16" s="2">
        <v>12013</v>
      </c>
      <c r="C16" s="2" t="s">
        <v>354</v>
      </c>
      <c r="D16" s="2" t="s">
        <v>355</v>
      </c>
      <c r="E16" s="2" t="s">
        <v>308</v>
      </c>
      <c r="F16" s="2" t="s">
        <v>313</v>
      </c>
    </row>
    <row r="17" spans="1:6">
      <c r="A17" s="2" t="s">
        <v>356</v>
      </c>
      <c r="B17" s="2">
        <v>12068</v>
      </c>
      <c r="C17" s="2" t="s">
        <v>357</v>
      </c>
      <c r="D17" s="2" t="s">
        <v>358</v>
      </c>
      <c r="E17" s="2" t="s">
        <v>3</v>
      </c>
      <c r="F17" s="2" t="s">
        <v>321</v>
      </c>
    </row>
    <row r="18" spans="1:6">
      <c r="A18" s="2" t="s">
        <v>359</v>
      </c>
      <c r="B18" s="2">
        <v>12259</v>
      </c>
      <c r="C18" s="2" t="s">
        <v>360</v>
      </c>
      <c r="D18" s="2" t="s">
        <v>361</v>
      </c>
      <c r="E18" s="2" t="s">
        <v>308</v>
      </c>
      <c r="F18" s="2" t="s">
        <v>304</v>
      </c>
    </row>
    <row r="19" spans="1:6">
      <c r="A19" s="2" t="s">
        <v>362</v>
      </c>
      <c r="B19" s="2">
        <v>12334</v>
      </c>
      <c r="C19" s="2" t="s">
        <v>363</v>
      </c>
      <c r="D19" s="2" t="s">
        <v>364</v>
      </c>
      <c r="E19" s="2" t="s">
        <v>308</v>
      </c>
      <c r="F19" s="2" t="s">
        <v>309</v>
      </c>
    </row>
    <row r="20" spans="1:6">
      <c r="A20" s="2" t="s">
        <v>365</v>
      </c>
      <c r="B20" s="2">
        <v>12413</v>
      </c>
      <c r="C20" s="2" t="s">
        <v>366</v>
      </c>
      <c r="D20" s="2" t="s">
        <v>367</v>
      </c>
      <c r="E20" s="2" t="s">
        <v>308</v>
      </c>
      <c r="F20" s="2" t="s">
        <v>368</v>
      </c>
    </row>
    <row r="21" spans="1:6">
      <c r="A21" s="2" t="s">
        <v>369</v>
      </c>
      <c r="B21" s="2">
        <v>12465</v>
      </c>
      <c r="C21" s="2" t="s">
        <v>370</v>
      </c>
      <c r="D21" s="2" t="s">
        <v>371</v>
      </c>
      <c r="E21" s="2" t="s">
        <v>308</v>
      </c>
      <c r="F21" s="2" t="s">
        <v>345</v>
      </c>
    </row>
    <row r="22" spans="1:6">
      <c r="A22" s="2" t="s">
        <v>372</v>
      </c>
      <c r="B22" s="2">
        <v>12588</v>
      </c>
      <c r="C22" s="2" t="s">
        <v>373</v>
      </c>
      <c r="D22" s="2" t="s">
        <v>374</v>
      </c>
      <c r="E22" s="2" t="s">
        <v>3</v>
      </c>
      <c r="F22" s="2" t="s">
        <v>375</v>
      </c>
    </row>
    <row r="23" spans="1:6">
      <c r="A23" s="2" t="s">
        <v>376</v>
      </c>
      <c r="B23" s="2">
        <v>12650</v>
      </c>
      <c r="C23" s="2" t="s">
        <v>377</v>
      </c>
      <c r="D23" s="2" t="s">
        <v>378</v>
      </c>
      <c r="E23" s="2" t="s">
        <v>308</v>
      </c>
      <c r="F23" s="2" t="s">
        <v>325</v>
      </c>
    </row>
    <row r="24" spans="1:6">
      <c r="A24" s="2" t="s">
        <v>379</v>
      </c>
      <c r="B24" s="2">
        <v>12702</v>
      </c>
      <c r="C24" s="2" t="s">
        <v>380</v>
      </c>
      <c r="D24" s="2" t="s">
        <v>381</v>
      </c>
      <c r="E24" s="2" t="s">
        <v>308</v>
      </c>
      <c r="F24" s="2" t="s">
        <v>382</v>
      </c>
    </row>
    <row r="25" spans="1:6">
      <c r="A25" s="2" t="s">
        <v>383</v>
      </c>
      <c r="B25" s="2">
        <v>12795</v>
      </c>
      <c r="C25" s="2" t="s">
        <v>384</v>
      </c>
      <c r="D25" s="2" t="s">
        <v>385</v>
      </c>
      <c r="E25" s="2" t="s">
        <v>308</v>
      </c>
      <c r="F25" s="2" t="s">
        <v>386</v>
      </c>
    </row>
    <row r="26" spans="1:6">
      <c r="A26" s="2" t="s">
        <v>387</v>
      </c>
      <c r="B26" s="2">
        <v>13080</v>
      </c>
      <c r="C26" s="2" t="s">
        <v>388</v>
      </c>
      <c r="D26" s="2" t="s">
        <v>389</v>
      </c>
      <c r="E26" s="2" t="s">
        <v>308</v>
      </c>
      <c r="F26" s="2" t="s">
        <v>304</v>
      </c>
    </row>
    <row r="27" spans="1:6">
      <c r="A27" s="2" t="s">
        <v>390</v>
      </c>
      <c r="B27" s="2">
        <v>13160</v>
      </c>
      <c r="C27" s="2" t="s">
        <v>391</v>
      </c>
      <c r="D27" s="2" t="s">
        <v>392</v>
      </c>
      <c r="E27" s="2" t="s">
        <v>3</v>
      </c>
      <c r="F27" s="2" t="s">
        <v>375</v>
      </c>
    </row>
    <row r="28" spans="1:6">
      <c r="A28" s="2" t="s">
        <v>393</v>
      </c>
      <c r="B28" s="2">
        <v>13662</v>
      </c>
      <c r="C28" s="2" t="s">
        <v>394</v>
      </c>
      <c r="D28" s="2" t="s">
        <v>395</v>
      </c>
      <c r="E28" s="2" t="s">
        <v>3</v>
      </c>
      <c r="F28" s="2" t="s">
        <v>396</v>
      </c>
    </row>
    <row r="29" spans="1:6">
      <c r="A29" s="2" t="s">
        <v>397</v>
      </c>
      <c r="B29" s="2">
        <v>13742</v>
      </c>
      <c r="C29" s="2" t="s">
        <v>398</v>
      </c>
      <c r="D29" s="2" t="s">
        <v>399</v>
      </c>
      <c r="E29" s="2" t="s">
        <v>308</v>
      </c>
      <c r="F29" s="2" t="s">
        <v>352</v>
      </c>
    </row>
    <row r="30" spans="1:6">
      <c r="A30" s="2" t="s">
        <v>400</v>
      </c>
      <c r="B30" s="2">
        <v>13857</v>
      </c>
      <c r="C30" s="2" t="s">
        <v>401</v>
      </c>
      <c r="D30" s="2" t="s">
        <v>402</v>
      </c>
      <c r="E30" s="2" t="s">
        <v>3</v>
      </c>
      <c r="F30" s="2" t="s">
        <v>375</v>
      </c>
    </row>
    <row r="31" spans="1:6">
      <c r="A31" s="2" t="s">
        <v>403</v>
      </c>
      <c r="B31" s="2">
        <v>14036</v>
      </c>
      <c r="C31" s="2" t="s">
        <v>404</v>
      </c>
      <c r="D31" s="2" t="s">
        <v>405</v>
      </c>
      <c r="E31" s="2" t="s">
        <v>308</v>
      </c>
      <c r="F31" s="2" t="s">
        <v>352</v>
      </c>
    </row>
    <row r="32" spans="1:6">
      <c r="A32" s="2" t="s">
        <v>406</v>
      </c>
      <c r="B32" s="2">
        <v>14139</v>
      </c>
      <c r="C32" s="2" t="s">
        <v>407</v>
      </c>
      <c r="D32" s="2" t="s">
        <v>408</v>
      </c>
      <c r="E32" s="2" t="s">
        <v>3</v>
      </c>
      <c r="F32" s="2" t="s">
        <v>321</v>
      </c>
    </row>
    <row r="33" spans="1:6">
      <c r="A33" s="2" t="s">
        <v>409</v>
      </c>
      <c r="B33" s="2">
        <v>14175</v>
      </c>
      <c r="C33" s="2" t="s">
        <v>410</v>
      </c>
      <c r="D33" s="2" t="s">
        <v>411</v>
      </c>
      <c r="E33" s="2" t="s">
        <v>308</v>
      </c>
      <c r="F33" s="2" t="s">
        <v>309</v>
      </c>
    </row>
    <row r="34" spans="1:6">
      <c r="A34" s="2" t="s">
        <v>412</v>
      </c>
      <c r="B34" s="2">
        <v>14196</v>
      </c>
      <c r="C34" s="2" t="s">
        <v>413</v>
      </c>
      <c r="D34" s="2" t="s">
        <v>414</v>
      </c>
      <c r="E34" s="2" t="s">
        <v>308</v>
      </c>
      <c r="F34" s="2" t="s">
        <v>415</v>
      </c>
    </row>
    <row r="35" spans="1:6">
      <c r="A35" s="2" t="s">
        <v>416</v>
      </c>
      <c r="B35" s="2">
        <v>14314</v>
      </c>
      <c r="C35" s="2" t="s">
        <v>417</v>
      </c>
      <c r="D35" s="2" t="s">
        <v>418</v>
      </c>
      <c r="E35" s="2" t="s">
        <v>308</v>
      </c>
      <c r="F35" s="2" t="s">
        <v>415</v>
      </c>
    </row>
    <row r="36" spans="1:6">
      <c r="A36" s="2" t="s">
        <v>419</v>
      </c>
      <c r="B36" s="2">
        <v>14412</v>
      </c>
      <c r="C36" s="2" t="s">
        <v>420</v>
      </c>
      <c r="D36" s="2" t="s">
        <v>421</v>
      </c>
      <c r="E36" s="2" t="s">
        <v>3</v>
      </c>
      <c r="F36" s="2" t="s">
        <v>304</v>
      </c>
    </row>
    <row r="37" spans="1:6">
      <c r="A37" s="2" t="s">
        <v>422</v>
      </c>
      <c r="B37" s="2">
        <v>14414</v>
      </c>
      <c r="C37" s="2" t="s">
        <v>423</v>
      </c>
      <c r="D37" s="2" t="s">
        <v>424</v>
      </c>
      <c r="E37" s="2" t="s">
        <v>3</v>
      </c>
      <c r="F37" s="2" t="s">
        <v>321</v>
      </c>
    </row>
    <row r="38" spans="1:6">
      <c r="A38" s="2" t="s">
        <v>425</v>
      </c>
      <c r="B38" s="2">
        <v>14483</v>
      </c>
      <c r="C38" s="2" t="s">
        <v>426</v>
      </c>
      <c r="D38" s="2" t="s">
        <v>427</v>
      </c>
      <c r="E38" s="2" t="s">
        <v>308</v>
      </c>
      <c r="F38" s="2" t="s">
        <v>428</v>
      </c>
    </row>
    <row r="39" spans="1:6">
      <c r="A39" s="2" t="s">
        <v>429</v>
      </c>
      <c r="B39" s="2">
        <v>14507</v>
      </c>
      <c r="C39" s="2" t="s">
        <v>430</v>
      </c>
      <c r="D39" s="2" t="s">
        <v>431</v>
      </c>
      <c r="E39" s="2" t="s">
        <v>3</v>
      </c>
      <c r="F39" s="2" t="s">
        <v>313</v>
      </c>
    </row>
    <row r="40" spans="1:6">
      <c r="A40" s="2" t="s">
        <v>432</v>
      </c>
      <c r="B40" s="2">
        <v>14729</v>
      </c>
      <c r="C40" s="2" t="s">
        <v>433</v>
      </c>
      <c r="D40" s="2" t="s">
        <v>320</v>
      </c>
      <c r="E40" s="2" t="s">
        <v>308</v>
      </c>
      <c r="F40" s="2" t="s">
        <v>321</v>
      </c>
    </row>
    <row r="41" spans="1:6">
      <c r="A41" s="2" t="s">
        <v>434</v>
      </c>
      <c r="B41" s="2">
        <v>14743</v>
      </c>
      <c r="C41" s="2" t="s">
        <v>435</v>
      </c>
      <c r="D41" s="2" t="s">
        <v>436</v>
      </c>
      <c r="E41" s="2" t="s">
        <v>3</v>
      </c>
      <c r="F41" s="2" t="s">
        <v>304</v>
      </c>
    </row>
    <row r="42" spans="1:6">
      <c r="A42" s="2" t="s">
        <v>437</v>
      </c>
      <c r="B42" s="2">
        <v>14872</v>
      </c>
      <c r="C42" s="2" t="s">
        <v>438</v>
      </c>
      <c r="D42" s="2" t="s">
        <v>439</v>
      </c>
      <c r="E42" s="2" t="s">
        <v>3</v>
      </c>
      <c r="F42" s="2" t="s">
        <v>321</v>
      </c>
    </row>
    <row r="43" spans="1:6">
      <c r="A43" s="2" t="s">
        <v>440</v>
      </c>
      <c r="B43" s="2">
        <v>15234</v>
      </c>
      <c r="C43" s="2" t="s">
        <v>441</v>
      </c>
      <c r="D43" s="2" t="s">
        <v>442</v>
      </c>
      <c r="E43" s="2" t="s">
        <v>308</v>
      </c>
      <c r="F43" s="2" t="s">
        <v>304</v>
      </c>
    </row>
    <row r="44" spans="1:6">
      <c r="A44" s="2" t="s">
        <v>443</v>
      </c>
      <c r="B44" s="2">
        <v>15288</v>
      </c>
      <c r="C44" s="2" t="s">
        <v>444</v>
      </c>
      <c r="D44" s="2" t="s">
        <v>445</v>
      </c>
      <c r="E44" s="2" t="s">
        <v>308</v>
      </c>
      <c r="F44" s="2" t="s">
        <v>396</v>
      </c>
    </row>
    <row r="45" spans="1:6">
      <c r="A45" s="2" t="s">
        <v>446</v>
      </c>
      <c r="B45" s="2">
        <v>15333</v>
      </c>
      <c r="C45" s="2" t="s">
        <v>447</v>
      </c>
      <c r="D45" s="2" t="s">
        <v>448</v>
      </c>
      <c r="E45" s="2" t="s">
        <v>3</v>
      </c>
      <c r="F45" s="2" t="s">
        <v>321</v>
      </c>
    </row>
    <row r="46" spans="1:6">
      <c r="A46" s="2" t="s">
        <v>449</v>
      </c>
      <c r="B46" s="2">
        <v>15346</v>
      </c>
      <c r="C46" s="2" t="s">
        <v>450</v>
      </c>
      <c r="D46" s="2" t="s">
        <v>451</v>
      </c>
      <c r="E46" s="2" t="s">
        <v>3</v>
      </c>
      <c r="F46" s="2" t="s">
        <v>309</v>
      </c>
    </row>
    <row r="47" spans="1:6">
      <c r="A47" s="2" t="s">
        <v>452</v>
      </c>
      <c r="B47" s="2">
        <v>15361</v>
      </c>
      <c r="C47" s="2" t="s">
        <v>453</v>
      </c>
      <c r="D47" s="2" t="s">
        <v>454</v>
      </c>
      <c r="E47" s="2" t="s">
        <v>3</v>
      </c>
      <c r="F47" s="2" t="s">
        <v>321</v>
      </c>
    </row>
    <row r="48" spans="1:6">
      <c r="A48" s="2" t="s">
        <v>455</v>
      </c>
      <c r="B48" s="2">
        <v>15408</v>
      </c>
      <c r="C48" s="2" t="s">
        <v>456</v>
      </c>
      <c r="D48" s="2" t="s">
        <v>395</v>
      </c>
      <c r="E48" s="2" t="s">
        <v>3</v>
      </c>
      <c r="F48" s="2" t="s">
        <v>396</v>
      </c>
    </row>
    <row r="49" spans="1:6">
      <c r="A49" s="2" t="s">
        <v>457</v>
      </c>
      <c r="B49" s="2">
        <v>15540</v>
      </c>
      <c r="C49" s="2" t="s">
        <v>458</v>
      </c>
      <c r="D49" s="2" t="s">
        <v>459</v>
      </c>
      <c r="E49" s="2" t="s">
        <v>3</v>
      </c>
      <c r="F49" s="2" t="s">
        <v>304</v>
      </c>
    </row>
    <row r="50" spans="1:6">
      <c r="A50" s="2" t="s">
        <v>460</v>
      </c>
      <c r="B50" s="2">
        <v>15747</v>
      </c>
      <c r="C50" s="2" t="s">
        <v>461</v>
      </c>
      <c r="D50" s="2" t="s">
        <v>462</v>
      </c>
      <c r="E50" s="2" t="s">
        <v>3</v>
      </c>
      <c r="F50" s="2" t="s">
        <v>321</v>
      </c>
    </row>
    <row r="51" spans="1:6">
      <c r="A51" s="2" t="s">
        <v>463</v>
      </c>
      <c r="B51" s="2">
        <v>16105</v>
      </c>
      <c r="C51" s="2" t="s">
        <v>464</v>
      </c>
      <c r="D51" s="2" t="s">
        <v>465</v>
      </c>
      <c r="E51" s="2" t="s">
        <v>308</v>
      </c>
      <c r="F51" s="2" t="s">
        <v>466</v>
      </c>
    </row>
    <row r="52" spans="1:6">
      <c r="A52" s="2" t="s">
        <v>467</v>
      </c>
      <c r="B52" s="2">
        <v>16139</v>
      </c>
      <c r="C52" s="2" t="s">
        <v>468</v>
      </c>
      <c r="D52" s="2" t="s">
        <v>469</v>
      </c>
      <c r="E52" s="2" t="s">
        <v>308</v>
      </c>
      <c r="F52" s="2" t="s">
        <v>368</v>
      </c>
    </row>
    <row r="53" spans="1:6">
      <c r="A53" s="2" t="s">
        <v>470</v>
      </c>
      <c r="B53" s="2">
        <v>16353</v>
      </c>
      <c r="C53" s="2" t="s">
        <v>471</v>
      </c>
      <c r="D53" s="2" t="s">
        <v>472</v>
      </c>
      <c r="E53" s="2" t="s">
        <v>3</v>
      </c>
      <c r="F53" s="2" t="s">
        <v>321</v>
      </c>
    </row>
    <row r="54" spans="1:6">
      <c r="A54" s="2" t="s">
        <v>473</v>
      </c>
      <c r="B54" s="2">
        <v>16382</v>
      </c>
      <c r="C54" s="2" t="s">
        <v>474</v>
      </c>
      <c r="D54" s="2" t="s">
        <v>475</v>
      </c>
      <c r="E54" s="2" t="s">
        <v>3</v>
      </c>
      <c r="F54" s="2" t="s">
        <v>304</v>
      </c>
    </row>
    <row r="55" spans="1:6">
      <c r="A55" s="2" t="s">
        <v>476</v>
      </c>
      <c r="B55" s="2">
        <v>16418</v>
      </c>
      <c r="C55" s="2" t="s">
        <v>477</v>
      </c>
      <c r="D55" s="2" t="s">
        <v>478</v>
      </c>
      <c r="E55" s="2" t="s">
        <v>308</v>
      </c>
      <c r="F55" s="2" t="s">
        <v>304</v>
      </c>
    </row>
    <row r="56" spans="1:6">
      <c r="A56" s="2" t="s">
        <v>479</v>
      </c>
      <c r="B56" s="2">
        <v>16455</v>
      </c>
      <c r="C56" s="2" t="s">
        <v>480</v>
      </c>
      <c r="D56" s="2" t="s">
        <v>481</v>
      </c>
      <c r="E56" s="2" t="s">
        <v>308</v>
      </c>
      <c r="F56" s="2" t="s">
        <v>321</v>
      </c>
    </row>
    <row r="57" spans="1:6">
      <c r="A57" s="2" t="s">
        <v>482</v>
      </c>
      <c r="B57" s="2">
        <v>16481</v>
      </c>
      <c r="C57" s="2" t="s">
        <v>483</v>
      </c>
      <c r="D57" s="2" t="s">
        <v>484</v>
      </c>
      <c r="E57" s="2" t="s">
        <v>308</v>
      </c>
      <c r="F57" s="2" t="s">
        <v>485</v>
      </c>
    </row>
    <row r="58" spans="1:6">
      <c r="A58" s="2" t="s">
        <v>486</v>
      </c>
      <c r="B58" s="2">
        <v>16578</v>
      </c>
      <c r="C58" s="2" t="s">
        <v>487</v>
      </c>
      <c r="D58" s="2" t="s">
        <v>488</v>
      </c>
      <c r="E58" s="2" t="s">
        <v>308</v>
      </c>
      <c r="F58" s="2" t="s">
        <v>368</v>
      </c>
    </row>
    <row r="59" spans="1:6">
      <c r="A59" s="2" t="s">
        <v>489</v>
      </c>
      <c r="B59" s="2">
        <v>16684</v>
      </c>
      <c r="C59" s="2" t="s">
        <v>490</v>
      </c>
      <c r="D59" s="2" t="s">
        <v>491</v>
      </c>
      <c r="E59" s="2" t="s">
        <v>3</v>
      </c>
      <c r="F59" s="2" t="s">
        <v>309</v>
      </c>
    </row>
    <row r="60" spans="1:6">
      <c r="A60" s="2" t="s">
        <v>492</v>
      </c>
      <c r="B60" s="2">
        <v>16732</v>
      </c>
      <c r="C60" s="2" t="s">
        <v>493</v>
      </c>
      <c r="D60" s="2" t="s">
        <v>494</v>
      </c>
      <c r="E60" s="2" t="s">
        <v>308</v>
      </c>
      <c r="F60" s="2" t="s">
        <v>321</v>
      </c>
    </row>
    <row r="61" spans="1:6">
      <c r="A61" s="2" t="s">
        <v>495</v>
      </c>
      <c r="B61" s="2">
        <v>16739</v>
      </c>
      <c r="C61" s="2" t="s">
        <v>496</v>
      </c>
      <c r="D61" s="2" t="s">
        <v>459</v>
      </c>
      <c r="E61" s="2" t="s">
        <v>3</v>
      </c>
      <c r="F61" s="2" t="s">
        <v>304</v>
      </c>
    </row>
    <row r="62" spans="1:6">
      <c r="A62" s="2" t="s">
        <v>497</v>
      </c>
      <c r="B62" s="2">
        <v>16746</v>
      </c>
      <c r="C62" s="2" t="s">
        <v>498</v>
      </c>
      <c r="D62" s="2" t="s">
        <v>499</v>
      </c>
      <c r="E62" s="2" t="s">
        <v>308</v>
      </c>
      <c r="F62" s="2" t="s">
        <v>304</v>
      </c>
    </row>
    <row r="63" spans="1:6">
      <c r="A63" s="2" t="s">
        <v>500</v>
      </c>
      <c r="B63" s="2">
        <v>16778</v>
      </c>
      <c r="C63" s="2" t="s">
        <v>501</v>
      </c>
      <c r="D63" s="2" t="s">
        <v>475</v>
      </c>
      <c r="E63" s="2" t="s">
        <v>3</v>
      </c>
      <c r="F63" s="2" t="s">
        <v>304</v>
      </c>
    </row>
    <row r="64" spans="1:6">
      <c r="A64" s="2" t="s">
        <v>502</v>
      </c>
      <c r="B64" s="2">
        <v>16782</v>
      </c>
      <c r="C64" s="2" t="s">
        <v>503</v>
      </c>
      <c r="D64" s="2" t="s">
        <v>504</v>
      </c>
      <c r="E64" s="2" t="s">
        <v>308</v>
      </c>
      <c r="F64" s="2" t="s">
        <v>428</v>
      </c>
    </row>
    <row r="65" spans="1:6">
      <c r="A65" s="2" t="s">
        <v>505</v>
      </c>
      <c r="B65" s="2">
        <v>16795</v>
      </c>
      <c r="C65" s="2" t="s">
        <v>506</v>
      </c>
      <c r="D65" s="2" t="s">
        <v>507</v>
      </c>
      <c r="E65" s="2" t="s">
        <v>3</v>
      </c>
      <c r="F65" s="2" t="s">
        <v>321</v>
      </c>
    </row>
    <row r="66" spans="1:6">
      <c r="A66" s="2" t="s">
        <v>508</v>
      </c>
      <c r="B66" s="2">
        <v>16840</v>
      </c>
      <c r="C66" s="2" t="s">
        <v>509</v>
      </c>
      <c r="D66" s="2" t="s">
        <v>510</v>
      </c>
      <c r="E66" s="2" t="s">
        <v>3</v>
      </c>
      <c r="F66" s="2" t="s">
        <v>304</v>
      </c>
    </row>
    <row r="67" spans="1:6">
      <c r="A67" s="2" t="s">
        <v>511</v>
      </c>
      <c r="B67" s="2">
        <v>16851</v>
      </c>
      <c r="C67" s="2" t="s">
        <v>512</v>
      </c>
      <c r="D67" s="2" t="s">
        <v>513</v>
      </c>
      <c r="E67" s="2" t="s">
        <v>308</v>
      </c>
      <c r="F67" s="2" t="s">
        <v>309</v>
      </c>
    </row>
    <row r="68" spans="1:6">
      <c r="A68" s="2" t="s">
        <v>514</v>
      </c>
      <c r="B68" s="2">
        <v>16962</v>
      </c>
      <c r="C68" s="2" t="s">
        <v>515</v>
      </c>
      <c r="D68" s="2" t="s">
        <v>516</v>
      </c>
      <c r="E68" s="2" t="s">
        <v>308</v>
      </c>
      <c r="F68" s="2" t="s">
        <v>517</v>
      </c>
    </row>
    <row r="69" spans="1:6">
      <c r="A69" s="2" t="s">
        <v>518</v>
      </c>
      <c r="B69" s="2">
        <v>17045</v>
      </c>
      <c r="C69" s="2" t="s">
        <v>519</v>
      </c>
      <c r="D69" s="2" t="s">
        <v>520</v>
      </c>
      <c r="E69" s="2" t="s">
        <v>3</v>
      </c>
      <c r="F69" s="2" t="s">
        <v>321</v>
      </c>
    </row>
    <row r="70" spans="1:6">
      <c r="A70" s="2" t="s">
        <v>521</v>
      </c>
      <c r="B70" s="2">
        <v>17118</v>
      </c>
      <c r="C70" s="2" t="s">
        <v>522</v>
      </c>
      <c r="D70" s="2" t="s">
        <v>523</v>
      </c>
      <c r="E70" s="2" t="s">
        <v>3</v>
      </c>
      <c r="F70" s="2" t="s">
        <v>304</v>
      </c>
    </row>
    <row r="71" spans="1:6">
      <c r="A71" s="2" t="s">
        <v>524</v>
      </c>
      <c r="B71" s="2">
        <v>17295</v>
      </c>
      <c r="C71" s="2" t="s">
        <v>525</v>
      </c>
      <c r="D71" s="2" t="s">
        <v>526</v>
      </c>
      <c r="E71" s="2" t="s">
        <v>3</v>
      </c>
      <c r="F71" s="2" t="s">
        <v>304</v>
      </c>
    </row>
    <row r="72" spans="1:6">
      <c r="A72" s="2" t="s">
        <v>527</v>
      </c>
      <c r="B72" s="2">
        <v>17312</v>
      </c>
      <c r="C72" s="2" t="s">
        <v>528</v>
      </c>
      <c r="D72" s="2" t="s">
        <v>529</v>
      </c>
      <c r="E72" s="2" t="s">
        <v>3</v>
      </c>
      <c r="F72" s="2" t="s">
        <v>321</v>
      </c>
    </row>
    <row r="73" spans="1:6">
      <c r="A73" s="2" t="s">
        <v>530</v>
      </c>
      <c r="B73" s="2">
        <v>17316</v>
      </c>
      <c r="C73" s="2" t="s">
        <v>531</v>
      </c>
      <c r="D73" s="2" t="s">
        <v>532</v>
      </c>
      <c r="E73" s="2" t="s">
        <v>3</v>
      </c>
      <c r="F73" s="2" t="s">
        <v>321</v>
      </c>
    </row>
    <row r="74" spans="1:6">
      <c r="A74" s="2" t="s">
        <v>533</v>
      </c>
      <c r="B74" s="2">
        <v>17357</v>
      </c>
      <c r="C74" s="2" t="s">
        <v>534</v>
      </c>
      <c r="D74" s="2" t="s">
        <v>535</v>
      </c>
      <c r="E74" s="2" t="s">
        <v>3</v>
      </c>
      <c r="F74" s="2" t="s">
        <v>375</v>
      </c>
    </row>
    <row r="75" spans="1:6">
      <c r="A75" s="2" t="s">
        <v>536</v>
      </c>
      <c r="B75" s="2">
        <v>17379</v>
      </c>
      <c r="C75" s="2" t="s">
        <v>537</v>
      </c>
      <c r="D75" s="2" t="s">
        <v>538</v>
      </c>
      <c r="E75" s="2" t="s">
        <v>308</v>
      </c>
      <c r="F75" s="2" t="s">
        <v>428</v>
      </c>
    </row>
    <row r="76" spans="1:6">
      <c r="A76" s="2" t="s">
        <v>539</v>
      </c>
      <c r="B76" s="2">
        <v>17591</v>
      </c>
      <c r="C76" s="2" t="s">
        <v>540</v>
      </c>
      <c r="D76" s="2" t="s">
        <v>541</v>
      </c>
      <c r="E76" s="2" t="s">
        <v>308</v>
      </c>
      <c r="F76" s="2" t="s">
        <v>386</v>
      </c>
    </row>
    <row r="77" spans="1:6">
      <c r="A77" s="2" t="s">
        <v>542</v>
      </c>
      <c r="B77" s="2">
        <v>17778</v>
      </c>
      <c r="C77" s="2" t="s">
        <v>543</v>
      </c>
      <c r="D77" s="2" t="s">
        <v>544</v>
      </c>
      <c r="E77" s="2" t="s">
        <v>3</v>
      </c>
      <c r="F77" s="2" t="s">
        <v>304</v>
      </c>
    </row>
    <row r="78" spans="1:6">
      <c r="A78" s="2" t="s">
        <v>545</v>
      </c>
      <c r="B78" s="2">
        <v>17907</v>
      </c>
      <c r="C78" s="2" t="s">
        <v>546</v>
      </c>
      <c r="D78" s="2" t="s">
        <v>547</v>
      </c>
      <c r="E78" s="2" t="s">
        <v>3</v>
      </c>
      <c r="F78" s="2" t="s">
        <v>304</v>
      </c>
    </row>
    <row r="79" spans="1:6">
      <c r="A79" s="2" t="s">
        <v>548</v>
      </c>
      <c r="B79" s="2">
        <v>17915</v>
      </c>
      <c r="C79" s="2" t="s">
        <v>549</v>
      </c>
      <c r="D79" s="2" t="s">
        <v>550</v>
      </c>
      <c r="E79" s="2" t="s">
        <v>308</v>
      </c>
      <c r="F79" s="2" t="s">
        <v>368</v>
      </c>
    </row>
    <row r="80" spans="1:6">
      <c r="A80" s="2" t="s">
        <v>551</v>
      </c>
      <c r="B80" s="2">
        <v>17920</v>
      </c>
      <c r="C80" s="2" t="s">
        <v>552</v>
      </c>
      <c r="D80" s="2" t="s">
        <v>320</v>
      </c>
      <c r="E80" s="2" t="s">
        <v>308</v>
      </c>
      <c r="F80" s="2" t="s">
        <v>321</v>
      </c>
    </row>
    <row r="81" spans="1:6">
      <c r="A81" s="2" t="s">
        <v>553</v>
      </c>
      <c r="B81" s="2">
        <v>17938</v>
      </c>
      <c r="C81" s="2" t="s">
        <v>554</v>
      </c>
      <c r="D81" s="2" t="s">
        <v>555</v>
      </c>
      <c r="E81" s="2" t="s">
        <v>308</v>
      </c>
      <c r="F81" s="2" t="s">
        <v>556</v>
      </c>
    </row>
    <row r="82" spans="1:6">
      <c r="A82" s="2" t="s">
        <v>557</v>
      </c>
      <c r="B82" s="2">
        <v>17987</v>
      </c>
      <c r="C82" s="2" t="s">
        <v>558</v>
      </c>
      <c r="D82" s="2" t="s">
        <v>559</v>
      </c>
      <c r="E82" s="2" t="s">
        <v>3</v>
      </c>
      <c r="F82" s="2" t="s">
        <v>321</v>
      </c>
    </row>
    <row r="83" spans="1:6">
      <c r="A83" s="2" t="s">
        <v>560</v>
      </c>
      <c r="B83" s="2">
        <v>18199</v>
      </c>
      <c r="C83" s="2" t="s">
        <v>561</v>
      </c>
      <c r="D83" s="2" t="s">
        <v>562</v>
      </c>
      <c r="E83" s="2" t="s">
        <v>3</v>
      </c>
      <c r="F83" s="2" t="s">
        <v>321</v>
      </c>
    </row>
    <row r="84" spans="1:6">
      <c r="A84" s="2" t="s">
        <v>563</v>
      </c>
      <c r="B84" s="2">
        <v>18222</v>
      </c>
      <c r="C84" s="2" t="s">
        <v>564</v>
      </c>
      <c r="D84" s="2" t="s">
        <v>565</v>
      </c>
      <c r="E84" s="2" t="s">
        <v>3</v>
      </c>
      <c r="F84" s="2" t="s">
        <v>304</v>
      </c>
    </row>
    <row r="85" spans="1:6">
      <c r="A85" s="2" t="s">
        <v>566</v>
      </c>
      <c r="B85" s="2">
        <v>18305</v>
      </c>
      <c r="C85" s="2" t="s">
        <v>567</v>
      </c>
      <c r="D85" s="2" t="s">
        <v>49</v>
      </c>
      <c r="E85" s="2" t="s">
        <v>308</v>
      </c>
      <c r="F85" s="2" t="s">
        <v>352</v>
      </c>
    </row>
    <row r="86" spans="1:6">
      <c r="A86" s="2" t="s">
        <v>568</v>
      </c>
      <c r="B86" s="2">
        <v>18314</v>
      </c>
      <c r="C86" s="2" t="s">
        <v>569</v>
      </c>
      <c r="D86" s="2" t="s">
        <v>570</v>
      </c>
      <c r="E86" s="2" t="s">
        <v>308</v>
      </c>
      <c r="F86" s="2" t="s">
        <v>382</v>
      </c>
    </row>
    <row r="87" spans="1:6">
      <c r="A87" s="2" t="s">
        <v>571</v>
      </c>
      <c r="B87" s="2">
        <v>18351</v>
      </c>
      <c r="C87" s="2" t="s">
        <v>572</v>
      </c>
      <c r="D87" s="2" t="s">
        <v>65</v>
      </c>
      <c r="E87" s="2" t="s">
        <v>3</v>
      </c>
      <c r="F87" s="2" t="s">
        <v>309</v>
      </c>
    </row>
    <row r="88" spans="1:6">
      <c r="A88" s="2" t="s">
        <v>573</v>
      </c>
      <c r="B88" s="2">
        <v>18504</v>
      </c>
      <c r="C88" s="2" t="s">
        <v>574</v>
      </c>
      <c r="D88" s="2" t="s">
        <v>575</v>
      </c>
      <c r="E88" s="2" t="s">
        <v>308</v>
      </c>
      <c r="F88" s="2" t="s">
        <v>309</v>
      </c>
    </row>
    <row r="89" spans="1:6">
      <c r="A89" s="2" t="s">
        <v>576</v>
      </c>
      <c r="B89" s="2">
        <v>18531</v>
      </c>
      <c r="C89" s="2" t="s">
        <v>577</v>
      </c>
      <c r="D89" s="2" t="s">
        <v>578</v>
      </c>
      <c r="E89" s="2" t="s">
        <v>3</v>
      </c>
      <c r="F89" s="2" t="s">
        <v>396</v>
      </c>
    </row>
    <row r="90" spans="1:6">
      <c r="A90" s="2" t="s">
        <v>579</v>
      </c>
      <c r="B90" s="2">
        <v>18568</v>
      </c>
      <c r="C90" s="2" t="s">
        <v>580</v>
      </c>
      <c r="D90" s="2" t="s">
        <v>581</v>
      </c>
      <c r="E90" s="2" t="s">
        <v>3</v>
      </c>
      <c r="F90" s="2" t="s">
        <v>375</v>
      </c>
    </row>
    <row r="91" spans="1:6">
      <c r="A91" s="2" t="s">
        <v>582</v>
      </c>
      <c r="B91" s="2">
        <v>18598</v>
      </c>
      <c r="C91" s="2" t="s">
        <v>583</v>
      </c>
      <c r="D91" s="2" t="s">
        <v>584</v>
      </c>
      <c r="E91" s="2" t="s">
        <v>308</v>
      </c>
      <c r="F91" s="2" t="s">
        <v>368</v>
      </c>
    </row>
    <row r="92" spans="1:6">
      <c r="A92" s="2" t="s">
        <v>585</v>
      </c>
      <c r="B92" s="2">
        <v>18691</v>
      </c>
      <c r="C92" s="2" t="s">
        <v>586</v>
      </c>
      <c r="D92" s="2" t="s">
        <v>587</v>
      </c>
      <c r="E92" s="2" t="s">
        <v>308</v>
      </c>
      <c r="F92" s="2" t="s">
        <v>352</v>
      </c>
    </row>
    <row r="93" spans="1:6">
      <c r="A93" s="2" t="s">
        <v>588</v>
      </c>
      <c r="B93" s="2">
        <v>18700</v>
      </c>
      <c r="C93" s="2" t="s">
        <v>589</v>
      </c>
      <c r="D93" s="2" t="s">
        <v>361</v>
      </c>
      <c r="E93" s="2" t="s">
        <v>308</v>
      </c>
      <c r="F93" s="2" t="s">
        <v>304</v>
      </c>
    </row>
    <row r="94" spans="1:6">
      <c r="A94" s="2" t="s">
        <v>590</v>
      </c>
      <c r="B94" s="2">
        <v>18748</v>
      </c>
      <c r="C94" s="2" t="s">
        <v>591</v>
      </c>
      <c r="D94" s="2" t="s">
        <v>592</v>
      </c>
      <c r="E94" s="2" t="s">
        <v>308</v>
      </c>
      <c r="F94" s="2" t="s">
        <v>428</v>
      </c>
    </row>
    <row r="95" spans="1:6">
      <c r="A95" s="2" t="s">
        <v>593</v>
      </c>
      <c r="B95" s="2">
        <v>18765</v>
      </c>
      <c r="C95" s="2" t="s">
        <v>594</v>
      </c>
      <c r="D95" s="2" t="s">
        <v>595</v>
      </c>
      <c r="E95" s="2" t="s">
        <v>3</v>
      </c>
      <c r="F95" s="2" t="s">
        <v>428</v>
      </c>
    </row>
    <row r="96" spans="1:6">
      <c r="A96" s="2" t="s">
        <v>596</v>
      </c>
      <c r="B96" s="2">
        <v>18772</v>
      </c>
      <c r="C96" s="2" t="s">
        <v>597</v>
      </c>
      <c r="D96" s="2" t="s">
        <v>598</v>
      </c>
      <c r="E96" s="2" t="s">
        <v>308</v>
      </c>
      <c r="F96" s="2" t="s">
        <v>321</v>
      </c>
    </row>
    <row r="97" spans="1:6">
      <c r="A97" s="2" t="s">
        <v>599</v>
      </c>
      <c r="B97" s="2">
        <v>18809</v>
      </c>
      <c r="C97" s="2" t="s">
        <v>600</v>
      </c>
      <c r="D97" s="2" t="s">
        <v>601</v>
      </c>
      <c r="E97" s="2" t="s">
        <v>308</v>
      </c>
      <c r="F97" s="2" t="s">
        <v>485</v>
      </c>
    </row>
    <row r="98" spans="1:6">
      <c r="A98" s="2" t="s">
        <v>602</v>
      </c>
      <c r="B98" s="2">
        <v>18868</v>
      </c>
      <c r="C98" s="2" t="s">
        <v>603</v>
      </c>
      <c r="D98" s="2" t="s">
        <v>604</v>
      </c>
      <c r="E98" s="2" t="s">
        <v>308</v>
      </c>
      <c r="F98" s="2" t="s">
        <v>605</v>
      </c>
    </row>
    <row r="99" spans="1:6">
      <c r="A99" s="2" t="s">
        <v>606</v>
      </c>
      <c r="B99" s="2">
        <v>18911</v>
      </c>
      <c r="C99" s="2" t="s">
        <v>607</v>
      </c>
      <c r="D99" s="2" t="s">
        <v>608</v>
      </c>
      <c r="E99" s="2" t="s">
        <v>308</v>
      </c>
      <c r="F99" s="2" t="s">
        <v>304</v>
      </c>
    </row>
    <row r="100" spans="1:6">
      <c r="A100" s="2" t="s">
        <v>609</v>
      </c>
      <c r="B100" s="2">
        <v>18929</v>
      </c>
      <c r="C100" s="2" t="s">
        <v>610</v>
      </c>
      <c r="D100" s="2" t="s">
        <v>611</v>
      </c>
      <c r="E100" s="2" t="s">
        <v>308</v>
      </c>
      <c r="F100" s="2" t="s">
        <v>309</v>
      </c>
    </row>
    <row r="101" spans="1:6">
      <c r="A101" s="2" t="s">
        <v>612</v>
      </c>
      <c r="B101" s="2">
        <v>19023</v>
      </c>
      <c r="C101" s="2" t="s">
        <v>613</v>
      </c>
      <c r="D101" s="2" t="s">
        <v>614</v>
      </c>
      <c r="E101" s="2" t="s">
        <v>308</v>
      </c>
      <c r="F101" s="2" t="s">
        <v>309</v>
      </c>
    </row>
    <row r="102" spans="1:6">
      <c r="A102" s="2" t="s">
        <v>615</v>
      </c>
      <c r="B102" s="2">
        <v>19057</v>
      </c>
      <c r="C102" s="2" t="s">
        <v>616</v>
      </c>
      <c r="D102" s="2" t="s">
        <v>510</v>
      </c>
      <c r="E102" s="2" t="s">
        <v>3</v>
      </c>
      <c r="F102" s="2" t="s">
        <v>304</v>
      </c>
    </row>
    <row r="103" spans="1:6">
      <c r="A103" s="2" t="s">
        <v>617</v>
      </c>
      <c r="B103" s="2">
        <v>19190</v>
      </c>
      <c r="C103" s="2" t="s">
        <v>618</v>
      </c>
      <c r="D103" s="2" t="s">
        <v>320</v>
      </c>
      <c r="E103" s="2" t="s">
        <v>3</v>
      </c>
      <c r="F103" s="2" t="s">
        <v>321</v>
      </c>
    </row>
    <row r="104" spans="1:6">
      <c r="A104" s="2" t="s">
        <v>619</v>
      </c>
      <c r="B104" s="2">
        <v>19240</v>
      </c>
      <c r="C104" s="2" t="s">
        <v>620</v>
      </c>
      <c r="D104" s="2" t="s">
        <v>621</v>
      </c>
      <c r="E104" s="2" t="s">
        <v>3</v>
      </c>
      <c r="F104" s="2" t="s">
        <v>375</v>
      </c>
    </row>
    <row r="105" spans="1:6">
      <c r="A105" s="2" t="s">
        <v>622</v>
      </c>
      <c r="B105" s="2">
        <v>19272</v>
      </c>
      <c r="C105" s="2" t="s">
        <v>623</v>
      </c>
      <c r="D105" s="2" t="s">
        <v>624</v>
      </c>
      <c r="E105" s="2" t="s">
        <v>308</v>
      </c>
      <c r="F105" s="2" t="s">
        <v>428</v>
      </c>
    </row>
    <row r="106" spans="1:6">
      <c r="A106" s="2" t="s">
        <v>625</v>
      </c>
      <c r="B106" s="2">
        <v>19486</v>
      </c>
      <c r="C106" s="2" t="s">
        <v>626</v>
      </c>
      <c r="D106" s="2" t="s">
        <v>627</v>
      </c>
      <c r="E106" s="2" t="s">
        <v>308</v>
      </c>
      <c r="F106" s="2" t="s">
        <v>368</v>
      </c>
    </row>
    <row r="107" spans="1:6">
      <c r="A107" s="2" t="s">
        <v>628</v>
      </c>
      <c r="B107" s="2">
        <v>19505</v>
      </c>
      <c r="C107" s="2" t="s">
        <v>629</v>
      </c>
      <c r="D107" s="2" t="s">
        <v>164</v>
      </c>
      <c r="E107" s="2" t="s">
        <v>3</v>
      </c>
      <c r="F107" s="2" t="s">
        <v>630</v>
      </c>
    </row>
    <row r="108" spans="1:6">
      <c r="A108" s="2" t="s">
        <v>631</v>
      </c>
      <c r="B108" s="2">
        <v>19589</v>
      </c>
      <c r="C108" s="2" t="s">
        <v>632</v>
      </c>
      <c r="D108" s="2" t="s">
        <v>633</v>
      </c>
      <c r="E108" s="2" t="s">
        <v>308</v>
      </c>
      <c r="F108" s="2" t="s">
        <v>309</v>
      </c>
    </row>
    <row r="109" spans="1:6">
      <c r="A109" s="2" t="s">
        <v>634</v>
      </c>
      <c r="B109" s="2">
        <v>19661</v>
      </c>
      <c r="C109" s="2" t="s">
        <v>635</v>
      </c>
      <c r="D109" s="2" t="s">
        <v>636</v>
      </c>
      <c r="E109" s="2" t="s">
        <v>3</v>
      </c>
      <c r="F109" s="2" t="s">
        <v>304</v>
      </c>
    </row>
    <row r="110" spans="1:6">
      <c r="A110" s="2" t="s">
        <v>637</v>
      </c>
      <c r="B110" s="2">
        <v>19709</v>
      </c>
      <c r="C110" s="2" t="s">
        <v>638</v>
      </c>
      <c r="D110" s="2" t="s">
        <v>639</v>
      </c>
      <c r="E110" s="2" t="s">
        <v>3</v>
      </c>
      <c r="F110" s="2" t="s">
        <v>321</v>
      </c>
    </row>
    <row r="111" spans="1:6">
      <c r="A111" s="2" t="s">
        <v>640</v>
      </c>
      <c r="B111" s="2">
        <v>19718</v>
      </c>
      <c r="C111" s="2" t="s">
        <v>641</v>
      </c>
      <c r="D111" s="2" t="s">
        <v>642</v>
      </c>
      <c r="E111" s="2" t="s">
        <v>308</v>
      </c>
      <c r="F111" s="2" t="s">
        <v>466</v>
      </c>
    </row>
    <row r="112" spans="1:6">
      <c r="A112" s="2" t="s">
        <v>643</v>
      </c>
      <c r="B112" s="2">
        <v>19720</v>
      </c>
      <c r="C112" s="2" t="s">
        <v>644</v>
      </c>
      <c r="D112" s="2" t="s">
        <v>645</v>
      </c>
      <c r="E112" s="2" t="s">
        <v>3</v>
      </c>
      <c r="F112" s="2" t="s">
        <v>304</v>
      </c>
    </row>
    <row r="113" spans="1:6">
      <c r="A113" s="2" t="s">
        <v>646</v>
      </c>
      <c r="B113" s="2">
        <v>19743</v>
      </c>
      <c r="C113" s="2" t="s">
        <v>647</v>
      </c>
      <c r="D113" s="2" t="s">
        <v>648</v>
      </c>
      <c r="E113" s="2" t="s">
        <v>308</v>
      </c>
      <c r="F113" s="2" t="s">
        <v>352</v>
      </c>
    </row>
    <row r="114" spans="1:6">
      <c r="A114" s="2" t="s">
        <v>649</v>
      </c>
      <c r="B114" s="2">
        <v>19747</v>
      </c>
      <c r="C114" s="2" t="s">
        <v>650</v>
      </c>
      <c r="D114" s="2" t="s">
        <v>651</v>
      </c>
      <c r="E114" s="2" t="s">
        <v>3</v>
      </c>
      <c r="F114" s="2" t="s">
        <v>321</v>
      </c>
    </row>
    <row r="115" spans="1:6">
      <c r="A115" s="2" t="s">
        <v>652</v>
      </c>
      <c r="B115" s="2">
        <v>19972</v>
      </c>
      <c r="C115" s="2" t="s">
        <v>653</v>
      </c>
      <c r="D115" s="2" t="s">
        <v>510</v>
      </c>
      <c r="E115" s="2" t="s">
        <v>3</v>
      </c>
      <c r="F115" s="2" t="s">
        <v>304</v>
      </c>
    </row>
    <row r="116" spans="1:6">
      <c r="A116" s="2" t="s">
        <v>654</v>
      </c>
      <c r="B116" s="2">
        <v>20248</v>
      </c>
      <c r="C116" s="2" t="s">
        <v>655</v>
      </c>
      <c r="D116" s="2" t="s">
        <v>645</v>
      </c>
      <c r="E116" s="2" t="s">
        <v>3</v>
      </c>
      <c r="F116" s="2" t="s">
        <v>304</v>
      </c>
    </row>
    <row r="117" spans="1:6">
      <c r="A117" s="2" t="s">
        <v>656</v>
      </c>
      <c r="B117" s="2">
        <v>20306</v>
      </c>
      <c r="C117" s="2" t="s">
        <v>657</v>
      </c>
      <c r="D117" s="2" t="s">
        <v>658</v>
      </c>
      <c r="E117" s="2" t="s">
        <v>308</v>
      </c>
      <c r="F117" s="2" t="s">
        <v>352</v>
      </c>
    </row>
    <row r="118" spans="1:6">
      <c r="A118" s="2" t="s">
        <v>659</v>
      </c>
      <c r="B118" s="2">
        <v>20386</v>
      </c>
      <c r="C118" s="2" t="s">
        <v>660</v>
      </c>
      <c r="D118" s="2" t="s">
        <v>661</v>
      </c>
      <c r="E118" s="2" t="s">
        <v>3</v>
      </c>
      <c r="F118" s="2" t="s">
        <v>321</v>
      </c>
    </row>
    <row r="119" spans="1:6">
      <c r="A119" s="2" t="s">
        <v>662</v>
      </c>
      <c r="B119" s="2">
        <v>20463</v>
      </c>
      <c r="C119" s="2" t="s">
        <v>663</v>
      </c>
      <c r="D119" s="2" t="s">
        <v>664</v>
      </c>
      <c r="E119" s="2" t="s">
        <v>3</v>
      </c>
      <c r="F119" s="2" t="s">
        <v>304</v>
      </c>
    </row>
    <row r="120" spans="1:6">
      <c r="A120" s="2" t="s">
        <v>665</v>
      </c>
      <c r="B120" s="2">
        <v>20529</v>
      </c>
      <c r="C120" s="2" t="s">
        <v>666</v>
      </c>
      <c r="D120" s="2" t="s">
        <v>667</v>
      </c>
      <c r="E120" s="2" t="s">
        <v>308</v>
      </c>
      <c r="F120" s="2" t="s">
        <v>304</v>
      </c>
    </row>
    <row r="121" spans="1:6">
      <c r="A121" s="2" t="s">
        <v>668</v>
      </c>
      <c r="B121" s="2">
        <v>20533</v>
      </c>
      <c r="C121" s="2" t="s">
        <v>669</v>
      </c>
      <c r="D121" s="2" t="s">
        <v>670</v>
      </c>
      <c r="E121" s="2" t="s">
        <v>3</v>
      </c>
      <c r="F121" s="2" t="s">
        <v>375</v>
      </c>
    </row>
    <row r="122" spans="1:6">
      <c r="A122" s="2" t="s">
        <v>671</v>
      </c>
      <c r="B122" s="2">
        <v>20548</v>
      </c>
      <c r="C122" s="2" t="s">
        <v>672</v>
      </c>
      <c r="D122" s="2" t="s">
        <v>673</v>
      </c>
      <c r="E122" s="2" t="s">
        <v>3</v>
      </c>
      <c r="F122" s="2" t="s">
        <v>375</v>
      </c>
    </row>
    <row r="123" spans="1:6">
      <c r="A123" s="2" t="s">
        <v>674</v>
      </c>
      <c r="B123" s="2">
        <v>20564</v>
      </c>
      <c r="C123" s="2" t="s">
        <v>675</v>
      </c>
      <c r="D123" s="2" t="s">
        <v>676</v>
      </c>
      <c r="E123" s="2" t="s">
        <v>3</v>
      </c>
      <c r="F123" s="2" t="s">
        <v>321</v>
      </c>
    </row>
    <row r="124" spans="1:6">
      <c r="A124" s="2" t="s">
        <v>677</v>
      </c>
      <c r="B124" s="2">
        <v>20708</v>
      </c>
      <c r="C124" s="2" t="s">
        <v>678</v>
      </c>
      <c r="D124" s="2" t="s">
        <v>679</v>
      </c>
      <c r="E124" s="2" t="s">
        <v>308</v>
      </c>
      <c r="F124" s="2" t="s">
        <v>304</v>
      </c>
    </row>
    <row r="125" spans="1:6">
      <c r="A125" s="2" t="s">
        <v>680</v>
      </c>
      <c r="B125" s="2">
        <v>20759</v>
      </c>
      <c r="C125" s="2" t="s">
        <v>681</v>
      </c>
      <c r="D125" s="2" t="s">
        <v>510</v>
      </c>
      <c r="E125" s="2" t="s">
        <v>3</v>
      </c>
      <c r="F125" s="2" t="s">
        <v>304</v>
      </c>
    </row>
    <row r="126" spans="1:6">
      <c r="A126" s="2" t="s">
        <v>682</v>
      </c>
      <c r="B126" s="2">
        <v>20976</v>
      </c>
      <c r="C126" s="2" t="s">
        <v>683</v>
      </c>
      <c r="D126" s="2" t="s">
        <v>684</v>
      </c>
      <c r="E126" s="2" t="s">
        <v>308</v>
      </c>
      <c r="F126" s="2" t="s">
        <v>304</v>
      </c>
    </row>
    <row r="127" spans="1:6">
      <c r="A127" s="2" t="s">
        <v>685</v>
      </c>
      <c r="B127" s="2">
        <v>21042</v>
      </c>
      <c r="C127" s="2" t="s">
        <v>686</v>
      </c>
      <c r="D127" s="2" t="s">
        <v>687</v>
      </c>
      <c r="E127" s="2" t="s">
        <v>308</v>
      </c>
      <c r="F127" s="2" t="s">
        <v>428</v>
      </c>
    </row>
    <row r="128" spans="1:6">
      <c r="A128" s="2" t="s">
        <v>688</v>
      </c>
      <c r="B128" s="2">
        <v>21101</v>
      </c>
      <c r="C128" s="2" t="s">
        <v>689</v>
      </c>
      <c r="D128" s="2" t="s">
        <v>690</v>
      </c>
      <c r="E128" s="2" t="s">
        <v>308</v>
      </c>
      <c r="F128" s="2" t="s">
        <v>428</v>
      </c>
    </row>
    <row r="129" spans="1:6">
      <c r="A129" s="2" t="s">
        <v>691</v>
      </c>
      <c r="B129" s="2">
        <v>21102</v>
      </c>
      <c r="C129" s="2" t="s">
        <v>692</v>
      </c>
      <c r="D129" s="2" t="s">
        <v>494</v>
      </c>
      <c r="E129" s="2" t="s">
        <v>308</v>
      </c>
      <c r="F129" s="2" t="s">
        <v>485</v>
      </c>
    </row>
    <row r="130" spans="1:6">
      <c r="A130" s="2" t="s">
        <v>693</v>
      </c>
      <c r="B130" s="2">
        <v>21136</v>
      </c>
      <c r="C130" s="2" t="s">
        <v>694</v>
      </c>
      <c r="D130" s="2" t="s">
        <v>303</v>
      </c>
      <c r="E130" s="2" t="s">
        <v>3</v>
      </c>
      <c r="F130" s="2" t="s">
        <v>304</v>
      </c>
    </row>
    <row r="131" spans="1:6">
      <c r="A131" s="2" t="s">
        <v>695</v>
      </c>
      <c r="B131" s="2">
        <v>21174</v>
      </c>
      <c r="C131" s="2" t="s">
        <v>696</v>
      </c>
      <c r="D131" s="2" t="s">
        <v>697</v>
      </c>
      <c r="E131" s="2" t="s">
        <v>3</v>
      </c>
      <c r="F131" s="2" t="s">
        <v>304</v>
      </c>
    </row>
    <row r="132" spans="1:6">
      <c r="A132" s="2" t="s">
        <v>698</v>
      </c>
      <c r="B132" s="2">
        <v>21190</v>
      </c>
      <c r="C132" s="2" t="s">
        <v>699</v>
      </c>
      <c r="D132" s="2" t="s">
        <v>700</v>
      </c>
      <c r="E132" s="2" t="s">
        <v>3</v>
      </c>
      <c r="F132" s="2" t="s">
        <v>321</v>
      </c>
    </row>
    <row r="133" spans="1:6">
      <c r="A133" s="2" t="s">
        <v>701</v>
      </c>
      <c r="B133" s="2">
        <v>21196</v>
      </c>
      <c r="C133" s="2" t="s">
        <v>702</v>
      </c>
      <c r="D133" s="2" t="s">
        <v>510</v>
      </c>
      <c r="E133" s="2" t="s">
        <v>3</v>
      </c>
      <c r="F133" s="2" t="s">
        <v>304</v>
      </c>
    </row>
    <row r="134" spans="1:6">
      <c r="A134" s="2" t="s">
        <v>703</v>
      </c>
      <c r="B134" s="2">
        <v>21198</v>
      </c>
      <c r="C134" s="2" t="s">
        <v>704</v>
      </c>
      <c r="D134" s="2" t="s">
        <v>705</v>
      </c>
      <c r="E134" s="2" t="s">
        <v>308</v>
      </c>
      <c r="F134" s="2" t="s">
        <v>428</v>
      </c>
    </row>
    <row r="135" spans="1:6">
      <c r="A135" s="2" t="s">
        <v>706</v>
      </c>
      <c r="B135" s="2">
        <v>21255</v>
      </c>
      <c r="C135" s="2" t="s">
        <v>707</v>
      </c>
      <c r="D135" s="2" t="s">
        <v>361</v>
      </c>
      <c r="E135" s="2" t="s">
        <v>308</v>
      </c>
      <c r="F135" s="2" t="s">
        <v>304</v>
      </c>
    </row>
    <row r="136" spans="1:6">
      <c r="A136" s="2" t="s">
        <v>708</v>
      </c>
      <c r="B136" s="2">
        <v>21345</v>
      </c>
      <c r="C136" s="2" t="s">
        <v>709</v>
      </c>
      <c r="D136" s="2" t="s">
        <v>710</v>
      </c>
      <c r="E136" s="2" t="s">
        <v>308</v>
      </c>
      <c r="F136" s="2" t="s">
        <v>428</v>
      </c>
    </row>
    <row r="137" spans="1:6">
      <c r="A137" s="2" t="s">
        <v>711</v>
      </c>
      <c r="B137" s="2">
        <v>21375</v>
      </c>
      <c r="C137" s="2" t="s">
        <v>712</v>
      </c>
      <c r="D137" s="2" t="s">
        <v>55</v>
      </c>
      <c r="E137" s="2" t="s">
        <v>3</v>
      </c>
      <c r="F137" s="2" t="s">
        <v>630</v>
      </c>
    </row>
    <row r="138" spans="1:6">
      <c r="A138" s="2" t="s">
        <v>713</v>
      </c>
      <c r="B138" s="2">
        <v>21390</v>
      </c>
      <c r="C138" s="2" t="s">
        <v>714</v>
      </c>
      <c r="D138" s="2" t="s">
        <v>715</v>
      </c>
      <c r="E138" s="2" t="s">
        <v>3</v>
      </c>
      <c r="F138" s="2" t="s">
        <v>485</v>
      </c>
    </row>
    <row r="139" spans="1:6">
      <c r="A139" s="2" t="s">
        <v>716</v>
      </c>
      <c r="B139" s="2">
        <v>21451</v>
      </c>
      <c r="C139" s="2" t="s">
        <v>717</v>
      </c>
      <c r="D139" s="2" t="s">
        <v>718</v>
      </c>
      <c r="E139" s="2" t="s">
        <v>3</v>
      </c>
      <c r="F139" s="2" t="s">
        <v>321</v>
      </c>
    </row>
    <row r="140" spans="1:6">
      <c r="A140" s="2" t="s">
        <v>719</v>
      </c>
      <c r="B140" s="2">
        <v>21519</v>
      </c>
      <c r="C140" s="2" t="s">
        <v>720</v>
      </c>
      <c r="D140" s="2" t="s">
        <v>721</v>
      </c>
      <c r="E140" s="2" t="s">
        <v>3</v>
      </c>
      <c r="F140" s="2" t="s">
        <v>321</v>
      </c>
    </row>
    <row r="141" spans="1:6">
      <c r="A141" s="2" t="s">
        <v>722</v>
      </c>
      <c r="B141" s="2">
        <v>21520</v>
      </c>
      <c r="C141" s="2" t="s">
        <v>723</v>
      </c>
      <c r="D141" s="2" t="s">
        <v>724</v>
      </c>
      <c r="E141" s="2" t="s">
        <v>308</v>
      </c>
      <c r="F141" s="2" t="s">
        <v>368</v>
      </c>
    </row>
    <row r="142" spans="1:6">
      <c r="A142" s="2" t="s">
        <v>725</v>
      </c>
      <c r="B142" s="2">
        <v>21552</v>
      </c>
      <c r="C142" s="2" t="s">
        <v>726</v>
      </c>
      <c r="D142" s="2" t="s">
        <v>727</v>
      </c>
      <c r="E142" s="2" t="s">
        <v>308</v>
      </c>
      <c r="F142" s="2" t="s">
        <v>325</v>
      </c>
    </row>
    <row r="143" spans="1:6">
      <c r="A143" s="2" t="s">
        <v>728</v>
      </c>
      <c r="B143" s="2">
        <v>21603</v>
      </c>
      <c r="C143" s="2" t="s">
        <v>729</v>
      </c>
      <c r="D143" s="2" t="s">
        <v>730</v>
      </c>
      <c r="E143" s="2" t="s">
        <v>3</v>
      </c>
      <c r="F143" s="2" t="s">
        <v>304</v>
      </c>
    </row>
    <row r="144" spans="1:6">
      <c r="A144" s="2" t="s">
        <v>731</v>
      </c>
      <c r="B144" s="2">
        <v>21653</v>
      </c>
      <c r="C144" s="2" t="s">
        <v>732</v>
      </c>
      <c r="D144" s="2" t="s">
        <v>320</v>
      </c>
      <c r="E144" s="2" t="s">
        <v>308</v>
      </c>
      <c r="F144" s="2" t="s">
        <v>321</v>
      </c>
    </row>
    <row r="145" spans="1:6">
      <c r="A145" s="2" t="s">
        <v>733</v>
      </c>
      <c r="B145" s="2">
        <v>21655</v>
      </c>
      <c r="C145" s="2" t="s">
        <v>734</v>
      </c>
      <c r="D145" s="2" t="s">
        <v>735</v>
      </c>
      <c r="E145" s="2" t="s">
        <v>3</v>
      </c>
      <c r="F145" s="2" t="s">
        <v>321</v>
      </c>
    </row>
    <row r="146" spans="1:6">
      <c r="A146" s="2" t="s">
        <v>736</v>
      </c>
      <c r="B146" s="2">
        <v>21675</v>
      </c>
      <c r="C146" s="2" t="s">
        <v>737</v>
      </c>
      <c r="D146" s="2" t="s">
        <v>738</v>
      </c>
      <c r="E146" s="2" t="s">
        <v>3</v>
      </c>
      <c r="F146" s="2" t="s">
        <v>321</v>
      </c>
    </row>
    <row r="147" spans="1:6">
      <c r="A147" s="2" t="s">
        <v>739</v>
      </c>
      <c r="B147" s="2">
        <v>21692</v>
      </c>
      <c r="C147" s="2" t="s">
        <v>740</v>
      </c>
      <c r="D147" s="2" t="s">
        <v>741</v>
      </c>
      <c r="E147" s="2" t="s">
        <v>308</v>
      </c>
      <c r="F147" s="2" t="s">
        <v>556</v>
      </c>
    </row>
    <row r="148" spans="1:6">
      <c r="A148" s="2" t="s">
        <v>742</v>
      </c>
      <c r="B148" s="2">
        <v>21702</v>
      </c>
      <c r="C148" s="2" t="s">
        <v>743</v>
      </c>
      <c r="D148" s="2" t="s">
        <v>68</v>
      </c>
      <c r="E148" s="2" t="s">
        <v>3</v>
      </c>
      <c r="F148" s="2" t="s">
        <v>744</v>
      </c>
    </row>
    <row r="149" spans="1:6">
      <c r="A149" s="2" t="s">
        <v>745</v>
      </c>
      <c r="B149" s="2">
        <v>21735</v>
      </c>
      <c r="C149" s="2" t="s">
        <v>746</v>
      </c>
      <c r="D149" s="2" t="s">
        <v>747</v>
      </c>
      <c r="E149" s="2" t="s">
        <v>3</v>
      </c>
      <c r="F149" s="2" t="s">
        <v>630</v>
      </c>
    </row>
    <row r="150" spans="1:6">
      <c r="A150" s="2" t="s">
        <v>748</v>
      </c>
      <c r="B150" s="2">
        <v>21804</v>
      </c>
      <c r="C150" s="2" t="s">
        <v>749</v>
      </c>
      <c r="D150" s="2" t="s">
        <v>750</v>
      </c>
      <c r="E150" s="2" t="s">
        <v>308</v>
      </c>
      <c r="F150" s="2" t="s">
        <v>556</v>
      </c>
    </row>
    <row r="151" spans="1:6">
      <c r="A151" s="2" t="s">
        <v>751</v>
      </c>
      <c r="B151" s="2">
        <v>21877</v>
      </c>
      <c r="C151" s="2" t="s">
        <v>752</v>
      </c>
      <c r="D151" s="2" t="s">
        <v>753</v>
      </c>
      <c r="E151" s="2" t="s">
        <v>3</v>
      </c>
      <c r="F151" s="2" t="s">
        <v>304</v>
      </c>
    </row>
    <row r="152" spans="1:6">
      <c r="A152" s="2" t="s">
        <v>754</v>
      </c>
      <c r="B152" s="2">
        <v>21883</v>
      </c>
      <c r="C152" s="2" t="s">
        <v>755</v>
      </c>
      <c r="D152" s="2" t="s">
        <v>756</v>
      </c>
      <c r="E152" s="2" t="s">
        <v>308</v>
      </c>
      <c r="F152" s="2" t="s">
        <v>304</v>
      </c>
    </row>
    <row r="153" spans="1:6">
      <c r="A153" s="2" t="s">
        <v>757</v>
      </c>
      <c r="B153" s="2">
        <v>21906</v>
      </c>
      <c r="C153" s="2" t="s">
        <v>758</v>
      </c>
      <c r="D153" s="2" t="s">
        <v>759</v>
      </c>
      <c r="E153" s="2" t="s">
        <v>308</v>
      </c>
      <c r="F153" s="2" t="s">
        <v>485</v>
      </c>
    </row>
    <row r="154" spans="1:6">
      <c r="A154" s="2" t="s">
        <v>760</v>
      </c>
      <c r="B154" s="2">
        <v>21919</v>
      </c>
      <c r="C154" s="2" t="s">
        <v>761</v>
      </c>
      <c r="D154" s="2" t="s">
        <v>762</v>
      </c>
      <c r="E154" s="2" t="s">
        <v>3</v>
      </c>
      <c r="F154" s="2" t="s">
        <v>304</v>
      </c>
    </row>
    <row r="155" spans="1:6">
      <c r="A155" s="2" t="s">
        <v>763</v>
      </c>
      <c r="B155" s="2">
        <v>21944</v>
      </c>
      <c r="C155" s="2" t="s">
        <v>764</v>
      </c>
      <c r="D155" s="2" t="s">
        <v>765</v>
      </c>
      <c r="E155" s="2" t="s">
        <v>308</v>
      </c>
      <c r="F155" s="2" t="s">
        <v>304</v>
      </c>
    </row>
    <row r="156" spans="1:6">
      <c r="A156" s="2" t="s">
        <v>766</v>
      </c>
      <c r="B156" s="2">
        <v>21976</v>
      </c>
      <c r="C156" s="2" t="s">
        <v>767</v>
      </c>
      <c r="D156" s="2" t="s">
        <v>768</v>
      </c>
      <c r="E156" s="2" t="s">
        <v>3</v>
      </c>
      <c r="F156" s="2" t="s">
        <v>321</v>
      </c>
    </row>
    <row r="157" spans="1:6">
      <c r="A157" s="2" t="s">
        <v>769</v>
      </c>
      <c r="B157" s="2">
        <v>21999</v>
      </c>
      <c r="C157" s="2" t="s">
        <v>770</v>
      </c>
      <c r="D157" s="2" t="s">
        <v>771</v>
      </c>
      <c r="E157" s="2" t="s">
        <v>308</v>
      </c>
      <c r="F157" s="2" t="s">
        <v>466</v>
      </c>
    </row>
    <row r="158" spans="1:6">
      <c r="A158" s="2" t="s">
        <v>772</v>
      </c>
      <c r="B158" s="2">
        <v>22008</v>
      </c>
      <c r="C158" s="2" t="s">
        <v>773</v>
      </c>
      <c r="D158" s="2" t="s">
        <v>774</v>
      </c>
      <c r="E158" s="2" t="s">
        <v>3</v>
      </c>
      <c r="F158" s="2" t="s">
        <v>630</v>
      </c>
    </row>
    <row r="159" spans="1:6">
      <c r="A159" s="2" t="s">
        <v>775</v>
      </c>
      <c r="B159" s="2">
        <v>22031</v>
      </c>
      <c r="C159" s="2" t="s">
        <v>776</v>
      </c>
      <c r="D159" s="2" t="s">
        <v>777</v>
      </c>
      <c r="E159" s="2" t="s">
        <v>3</v>
      </c>
      <c r="F159" s="2" t="s">
        <v>321</v>
      </c>
    </row>
    <row r="160" spans="1:6">
      <c r="A160" s="2" t="s">
        <v>778</v>
      </c>
      <c r="B160" s="2">
        <v>22083</v>
      </c>
      <c r="C160" s="2" t="s">
        <v>779</v>
      </c>
      <c r="D160" s="2" t="s">
        <v>780</v>
      </c>
      <c r="E160" s="2" t="s">
        <v>308</v>
      </c>
      <c r="F160" s="2" t="s">
        <v>352</v>
      </c>
    </row>
    <row r="161" spans="1:6">
      <c r="A161" s="2" t="s">
        <v>781</v>
      </c>
      <c r="B161" s="2">
        <v>22107</v>
      </c>
      <c r="C161" s="2" t="s">
        <v>782</v>
      </c>
      <c r="D161" s="2" t="s">
        <v>783</v>
      </c>
      <c r="E161" s="2" t="s">
        <v>308</v>
      </c>
      <c r="F161" s="2" t="s">
        <v>304</v>
      </c>
    </row>
    <row r="162" spans="1:6">
      <c r="A162" s="2" t="s">
        <v>784</v>
      </c>
      <c r="B162" s="2">
        <v>22116</v>
      </c>
      <c r="C162" s="2" t="s">
        <v>785</v>
      </c>
      <c r="D162" s="2" t="s">
        <v>786</v>
      </c>
      <c r="E162" s="2" t="s">
        <v>308</v>
      </c>
      <c r="F162" s="2" t="s">
        <v>309</v>
      </c>
    </row>
    <row r="163" spans="1:6">
      <c r="A163" s="2" t="s">
        <v>787</v>
      </c>
      <c r="B163" s="2">
        <v>22118</v>
      </c>
      <c r="C163" s="2" t="s">
        <v>788</v>
      </c>
      <c r="D163" s="2" t="s">
        <v>789</v>
      </c>
      <c r="E163" s="2" t="s">
        <v>3</v>
      </c>
      <c r="F163" s="2" t="s">
        <v>321</v>
      </c>
    </row>
    <row r="164" spans="1:6">
      <c r="A164" s="2" t="s">
        <v>790</v>
      </c>
      <c r="B164" s="2">
        <v>22121</v>
      </c>
      <c r="C164" s="2" t="s">
        <v>791</v>
      </c>
      <c r="D164" s="2" t="s">
        <v>792</v>
      </c>
      <c r="E164" s="2" t="s">
        <v>308</v>
      </c>
      <c r="F164" s="2" t="s">
        <v>304</v>
      </c>
    </row>
    <row r="165" spans="1:6">
      <c r="A165" s="2" t="s">
        <v>793</v>
      </c>
      <c r="B165" s="2">
        <v>22188</v>
      </c>
      <c r="C165" s="2" t="s">
        <v>794</v>
      </c>
      <c r="D165" s="2" t="s">
        <v>795</v>
      </c>
      <c r="E165" s="2" t="s">
        <v>308</v>
      </c>
      <c r="F165" s="2" t="s">
        <v>313</v>
      </c>
    </row>
    <row r="166" spans="1:6">
      <c r="A166" s="2" t="s">
        <v>796</v>
      </c>
      <c r="B166" s="2">
        <v>22217</v>
      </c>
      <c r="C166" s="2" t="s">
        <v>797</v>
      </c>
      <c r="D166" s="2" t="s">
        <v>798</v>
      </c>
      <c r="E166" s="2" t="s">
        <v>3</v>
      </c>
      <c r="F166" s="2" t="s">
        <v>304</v>
      </c>
    </row>
    <row r="167" spans="1:6">
      <c r="A167" s="2" t="s">
        <v>799</v>
      </c>
      <c r="B167" s="2">
        <v>22219</v>
      </c>
      <c r="C167" s="2" t="s">
        <v>800</v>
      </c>
      <c r="D167" s="2" t="s">
        <v>801</v>
      </c>
      <c r="E167" s="2" t="s">
        <v>308</v>
      </c>
      <c r="F167" s="2" t="s">
        <v>352</v>
      </c>
    </row>
    <row r="168" spans="1:6">
      <c r="A168" s="2" t="s">
        <v>802</v>
      </c>
      <c r="B168" s="2">
        <v>22253</v>
      </c>
      <c r="C168" s="2" t="s">
        <v>803</v>
      </c>
      <c r="D168" s="2" t="s">
        <v>804</v>
      </c>
      <c r="E168" s="2" t="s">
        <v>3</v>
      </c>
      <c r="F168" s="2" t="s">
        <v>304</v>
      </c>
    </row>
    <row r="169" spans="1:6">
      <c r="A169" s="2" t="s">
        <v>805</v>
      </c>
      <c r="B169" s="2">
        <v>22297</v>
      </c>
      <c r="C169" s="2" t="s">
        <v>806</v>
      </c>
      <c r="D169" s="2" t="s">
        <v>807</v>
      </c>
      <c r="E169" s="2" t="s">
        <v>308</v>
      </c>
      <c r="F169" s="2" t="s">
        <v>630</v>
      </c>
    </row>
    <row r="170" spans="1:6">
      <c r="A170" s="2" t="s">
        <v>808</v>
      </c>
      <c r="B170" s="2">
        <v>22349</v>
      </c>
      <c r="C170" s="2" t="s">
        <v>809</v>
      </c>
      <c r="D170" s="2" t="s">
        <v>810</v>
      </c>
      <c r="E170" s="2" t="s">
        <v>3</v>
      </c>
      <c r="F170" s="2" t="s">
        <v>304</v>
      </c>
    </row>
    <row r="171" spans="1:6">
      <c r="A171" s="2" t="s">
        <v>811</v>
      </c>
      <c r="B171" s="2">
        <v>22350</v>
      </c>
      <c r="C171" s="2" t="s">
        <v>812</v>
      </c>
      <c r="D171" s="2" t="s">
        <v>813</v>
      </c>
      <c r="E171" s="2" t="s">
        <v>308</v>
      </c>
      <c r="F171" s="2" t="s">
        <v>485</v>
      </c>
    </row>
    <row r="172" spans="1:6">
      <c r="A172" s="2" t="s">
        <v>814</v>
      </c>
      <c r="B172" s="2">
        <v>22415</v>
      </c>
      <c r="C172" s="2" t="s">
        <v>815</v>
      </c>
      <c r="D172" s="2" t="s">
        <v>816</v>
      </c>
      <c r="E172" s="2" t="s">
        <v>3</v>
      </c>
      <c r="F172" s="2" t="s">
        <v>817</v>
      </c>
    </row>
    <row r="173" spans="1:6">
      <c r="A173" s="2" t="s">
        <v>818</v>
      </c>
      <c r="B173" s="2">
        <v>22419</v>
      </c>
      <c r="C173" s="2" t="s">
        <v>819</v>
      </c>
      <c r="D173" s="2" t="s">
        <v>820</v>
      </c>
      <c r="E173" s="2" t="s">
        <v>308</v>
      </c>
      <c r="F173" s="2" t="s">
        <v>817</v>
      </c>
    </row>
    <row r="174" spans="1:6">
      <c r="A174" s="2" t="s">
        <v>821</v>
      </c>
      <c r="B174" s="2">
        <v>22437</v>
      </c>
      <c r="C174" s="2" t="s">
        <v>822</v>
      </c>
      <c r="D174" s="2" t="s">
        <v>823</v>
      </c>
      <c r="E174" s="2" t="s">
        <v>3</v>
      </c>
      <c r="F174" s="2" t="s">
        <v>304</v>
      </c>
    </row>
    <row r="175" spans="1:6">
      <c r="A175" s="2" t="s">
        <v>824</v>
      </c>
      <c r="B175" s="2">
        <v>22452</v>
      </c>
      <c r="C175" s="2" t="s">
        <v>825</v>
      </c>
      <c r="D175" s="2" t="s">
        <v>826</v>
      </c>
      <c r="E175" s="2" t="s">
        <v>3</v>
      </c>
      <c r="F175" s="2" t="s">
        <v>375</v>
      </c>
    </row>
    <row r="176" spans="1:6">
      <c r="A176" s="2" t="s">
        <v>827</v>
      </c>
      <c r="B176" s="2">
        <v>22541</v>
      </c>
      <c r="C176" s="2" t="s">
        <v>828</v>
      </c>
      <c r="D176" s="2" t="s">
        <v>829</v>
      </c>
      <c r="E176" s="2" t="s">
        <v>3</v>
      </c>
      <c r="F176" s="2" t="s">
        <v>375</v>
      </c>
    </row>
    <row r="177" spans="1:6">
      <c r="A177" s="2" t="s">
        <v>830</v>
      </c>
      <c r="B177" s="2">
        <v>22587</v>
      </c>
      <c r="C177" s="2" t="s">
        <v>831</v>
      </c>
      <c r="D177" s="2" t="s">
        <v>832</v>
      </c>
      <c r="E177" s="2" t="s">
        <v>3</v>
      </c>
      <c r="F177" s="2" t="s">
        <v>304</v>
      </c>
    </row>
    <row r="178" spans="1:6">
      <c r="A178" s="2" t="s">
        <v>833</v>
      </c>
      <c r="B178" s="2">
        <v>22610</v>
      </c>
      <c r="C178" s="2" t="s">
        <v>834</v>
      </c>
      <c r="D178" s="2" t="s">
        <v>835</v>
      </c>
      <c r="E178" s="2" t="s">
        <v>308</v>
      </c>
      <c r="F178" s="2" t="s">
        <v>630</v>
      </c>
    </row>
    <row r="179" spans="1:6">
      <c r="A179" s="2" t="s">
        <v>836</v>
      </c>
      <c r="B179" s="2">
        <v>22621</v>
      </c>
      <c r="C179" s="2" t="s">
        <v>837</v>
      </c>
      <c r="D179" s="2" t="s">
        <v>49</v>
      </c>
      <c r="E179" s="2" t="s">
        <v>308</v>
      </c>
      <c r="F179" s="2" t="s">
        <v>352</v>
      </c>
    </row>
    <row r="180" spans="1:6">
      <c r="A180" s="2" t="s">
        <v>838</v>
      </c>
      <c r="B180" s="2">
        <v>22677</v>
      </c>
      <c r="C180" s="2" t="s">
        <v>839</v>
      </c>
      <c r="D180" s="2" t="s">
        <v>840</v>
      </c>
      <c r="E180" s="2" t="s">
        <v>3</v>
      </c>
      <c r="F180" s="2" t="s">
        <v>321</v>
      </c>
    </row>
    <row r="181" spans="1:6">
      <c r="A181" s="2" t="s">
        <v>841</v>
      </c>
      <c r="B181" s="2">
        <v>22703</v>
      </c>
      <c r="C181" s="2" t="s">
        <v>842</v>
      </c>
      <c r="D181" s="2" t="s">
        <v>843</v>
      </c>
      <c r="E181" s="2" t="s">
        <v>308</v>
      </c>
      <c r="F181" s="2" t="s">
        <v>844</v>
      </c>
    </row>
    <row r="182" spans="1:6">
      <c r="A182" s="2" t="s">
        <v>845</v>
      </c>
      <c r="B182" s="2">
        <v>22723</v>
      </c>
      <c r="C182" s="2" t="s">
        <v>846</v>
      </c>
      <c r="D182" s="2" t="s">
        <v>847</v>
      </c>
      <c r="E182" s="2" t="s">
        <v>308</v>
      </c>
      <c r="F182" s="2" t="s">
        <v>321</v>
      </c>
    </row>
    <row r="183" spans="1:6">
      <c r="A183" s="2" t="s">
        <v>848</v>
      </c>
      <c r="B183" s="2">
        <v>22724</v>
      </c>
      <c r="C183" s="2" t="s">
        <v>849</v>
      </c>
      <c r="D183" s="2" t="s">
        <v>850</v>
      </c>
      <c r="E183" s="2" t="s">
        <v>308</v>
      </c>
      <c r="F183" s="2" t="s">
        <v>304</v>
      </c>
    </row>
    <row r="184" spans="1:6">
      <c r="A184" s="2" t="s">
        <v>851</v>
      </c>
      <c r="B184" s="2">
        <v>22810</v>
      </c>
      <c r="C184" s="2" t="s">
        <v>852</v>
      </c>
      <c r="D184" s="2" t="s">
        <v>853</v>
      </c>
      <c r="E184" s="2" t="s">
        <v>308</v>
      </c>
      <c r="F184" s="2" t="s">
        <v>485</v>
      </c>
    </row>
    <row r="185" spans="1:6">
      <c r="A185" s="2" t="s">
        <v>854</v>
      </c>
      <c r="B185" s="2">
        <v>22846</v>
      </c>
      <c r="C185" s="2" t="s">
        <v>855</v>
      </c>
      <c r="D185" s="2" t="s">
        <v>738</v>
      </c>
      <c r="E185" s="2" t="s">
        <v>3</v>
      </c>
      <c r="F185" s="2" t="s">
        <v>321</v>
      </c>
    </row>
    <row r="186" spans="1:6">
      <c r="A186" s="2" t="s">
        <v>856</v>
      </c>
      <c r="B186" s="2">
        <v>22849</v>
      </c>
      <c r="C186" s="2" t="s">
        <v>857</v>
      </c>
      <c r="D186" s="2" t="s">
        <v>858</v>
      </c>
      <c r="E186" s="2" t="s">
        <v>3</v>
      </c>
      <c r="F186" s="2" t="s">
        <v>321</v>
      </c>
    </row>
    <row r="187" spans="1:6">
      <c r="A187" s="2" t="s">
        <v>859</v>
      </c>
      <c r="B187" s="2">
        <v>22859</v>
      </c>
      <c r="C187" s="2" t="s">
        <v>860</v>
      </c>
      <c r="D187" s="2" t="s">
        <v>861</v>
      </c>
      <c r="E187" s="2" t="s">
        <v>308</v>
      </c>
      <c r="F187" s="2" t="s">
        <v>321</v>
      </c>
    </row>
    <row r="188" spans="1:6">
      <c r="A188" s="2" t="s">
        <v>862</v>
      </c>
      <c r="B188" s="2">
        <v>22860</v>
      </c>
      <c r="C188" s="2" t="s">
        <v>863</v>
      </c>
      <c r="D188" s="2" t="s">
        <v>864</v>
      </c>
      <c r="E188" s="2" t="s">
        <v>3</v>
      </c>
      <c r="F188" s="2" t="s">
        <v>321</v>
      </c>
    </row>
    <row r="189" spans="1:6">
      <c r="A189" s="2" t="s">
        <v>865</v>
      </c>
      <c r="B189" s="2">
        <v>23055</v>
      </c>
      <c r="C189" s="2" t="s">
        <v>866</v>
      </c>
      <c r="D189" s="2" t="s">
        <v>320</v>
      </c>
      <c r="E189" s="2" t="s">
        <v>308</v>
      </c>
      <c r="F189" s="2" t="s">
        <v>321</v>
      </c>
    </row>
    <row r="190" spans="1:6">
      <c r="A190" s="2" t="s">
        <v>867</v>
      </c>
      <c r="B190" s="2">
        <v>23074</v>
      </c>
      <c r="C190" s="2" t="s">
        <v>868</v>
      </c>
      <c r="D190" s="2" t="s">
        <v>869</v>
      </c>
      <c r="E190" s="2" t="s">
        <v>308</v>
      </c>
      <c r="F190" s="2" t="s">
        <v>321</v>
      </c>
    </row>
    <row r="191" spans="1:6">
      <c r="A191" s="2" t="s">
        <v>870</v>
      </c>
      <c r="B191" s="2">
        <v>524</v>
      </c>
      <c r="C191" s="2" t="s">
        <v>871</v>
      </c>
      <c r="D191" s="2" t="s">
        <v>871</v>
      </c>
      <c r="E191" s="2" t="s">
        <v>3</v>
      </c>
      <c r="F191" s="2" t="s">
        <v>428</v>
      </c>
    </row>
    <row r="192" spans="1:6">
      <c r="A192" s="2" t="s">
        <v>872</v>
      </c>
      <c r="B192" s="2">
        <v>18871</v>
      </c>
      <c r="C192" s="2" t="s">
        <v>43</v>
      </c>
      <c r="D192" s="2" t="s">
        <v>43</v>
      </c>
      <c r="E192" s="2" t="s">
        <v>3</v>
      </c>
      <c r="F192" s="2" t="s">
        <v>375</v>
      </c>
    </row>
    <row r="193" spans="1:6">
      <c r="A193" s="2">
        <v>417</v>
      </c>
      <c r="B193" s="2">
        <v>417</v>
      </c>
      <c r="C193" s="2" t="s">
        <v>28</v>
      </c>
      <c r="D193" s="2" t="s">
        <v>28</v>
      </c>
      <c r="E193" s="2" t="s">
        <v>2</v>
      </c>
      <c r="F193" s="2" t="s">
        <v>485</v>
      </c>
    </row>
    <row r="194" spans="1:6">
      <c r="A194" s="2">
        <v>487</v>
      </c>
      <c r="B194" s="2">
        <v>487</v>
      </c>
      <c r="C194" s="2" t="s">
        <v>28</v>
      </c>
      <c r="D194" s="2" t="s">
        <v>28</v>
      </c>
      <c r="E194" s="2" t="s">
        <v>2</v>
      </c>
      <c r="F194" s="2" t="s">
        <v>485</v>
      </c>
    </row>
    <row r="195" spans="1:6">
      <c r="A195" s="2">
        <v>64</v>
      </c>
      <c r="B195" s="2">
        <v>64</v>
      </c>
      <c r="C195" s="2" t="s">
        <v>4</v>
      </c>
      <c r="D195" s="2" t="s">
        <v>4</v>
      </c>
      <c r="E195" s="2" t="s">
        <v>2</v>
      </c>
      <c r="F195" s="2" t="s">
        <v>313</v>
      </c>
    </row>
    <row r="196" spans="1:6">
      <c r="A196" s="2" t="s">
        <v>873</v>
      </c>
      <c r="B196" s="2" t="s">
        <v>874</v>
      </c>
      <c r="C196" s="2" t="s">
        <v>5</v>
      </c>
      <c r="D196" s="2" t="s">
        <v>5</v>
      </c>
      <c r="E196" s="2" t="s">
        <v>3</v>
      </c>
      <c r="F196" s="2" t="s">
        <v>304</v>
      </c>
    </row>
  </sheetData>
  <autoFilter ref="A1:F190" xr:uid="{00000000-0009-0000-0000-000002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2b17763-f98c-49d3-96e8-3226e35c6230" xsi:nil="true"/>
    <lcf76f155ced4ddcb4097134ff3c332f xmlns="42b17763-f98c-49d3-96e8-3226e35c6230">
      <Terms xmlns="http://schemas.microsoft.com/office/infopath/2007/PartnerControls"/>
    </lcf76f155ced4ddcb4097134ff3c332f>
    <TaxCatchAll xmlns="a2416de0-584e-43ec-ac0e-4b0ae078571b" xsi:nil="true"/>
    <SharedWithUsers xmlns="a2416de0-584e-43ec-ac0e-4b0ae078571b">
      <UserInfo>
        <DisplayName/>
        <AccountId xsi:nil="true"/>
        <AccountType/>
      </UserInfo>
    </SharedWithUsers>
    <MediaLengthInSeconds xmlns="42b17763-f98c-49d3-96e8-3226e35c623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2535D9C9686344AAA34FA8CA66E50C" ma:contentTypeVersion="18" ma:contentTypeDescription="Crear nuevo documento." ma:contentTypeScope="" ma:versionID="e51836da45e9c13a8e699584a87d0530">
  <xsd:schema xmlns:xsd="http://www.w3.org/2001/XMLSchema" xmlns:xs="http://www.w3.org/2001/XMLSchema" xmlns:p="http://schemas.microsoft.com/office/2006/metadata/properties" xmlns:ns2="42b17763-f98c-49d3-96e8-3226e35c6230" xmlns:ns3="a2416de0-584e-43ec-ac0e-4b0ae078571b" targetNamespace="http://schemas.microsoft.com/office/2006/metadata/properties" ma:root="true" ma:fieldsID="5f99e65a860242ed1b8c8740891cbf44" ns2:_="" ns3:_="">
    <xsd:import namespace="42b17763-f98c-49d3-96e8-3226e35c6230"/>
    <xsd:import namespace="a2416de0-584e-43ec-ac0e-4b0ae07857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17763-f98c-49d3-96e8-3226e35c62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0f74b9ce-e249-4914-9420-12ff0f463e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16de0-584e-43ec-ac0e-4b0ae0785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5213e90-155f-4cb4-b984-537418103ed4}" ma:internalName="TaxCatchAll" ma:showField="CatchAllData" ma:web="a2416de0-584e-43ec-ac0e-4b0ae07857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6CB632-98AB-4106-9F3E-9A18738B6149}"/>
</file>

<file path=customXml/itemProps2.xml><?xml version="1.0" encoding="utf-8"?>
<ds:datastoreItem xmlns:ds="http://schemas.openxmlformats.org/officeDocument/2006/customXml" ds:itemID="{AA368A15-2301-49C7-BF6F-99110B3A03D7}"/>
</file>

<file path=customXml/itemProps3.xml><?xml version="1.0" encoding="utf-8"?>
<ds:datastoreItem xmlns:ds="http://schemas.openxmlformats.org/officeDocument/2006/customXml" ds:itemID="{13551291-E9EF-4C6E-84BE-9633B84738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IKEA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edupez</dc:creator>
  <cp:keywords/>
  <dc:description/>
  <cp:lastModifiedBy>Máximo Rodríguez</cp:lastModifiedBy>
  <cp:revision/>
  <dcterms:created xsi:type="dcterms:W3CDTF">2016-04-11T12:05:24Z</dcterms:created>
  <dcterms:modified xsi:type="dcterms:W3CDTF">2023-09-18T05:35:10Z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0x010100A12535D9C9686344AAA34FA8CA66E50C</vt:lpwstr>
  </property>
  <property fmtid="{D5CDD505-2E9C-101B-9397-08002B2CF9AE}" pid="3" name="MediaServiceImageTags">
    <vt:lpwstr/>
  </property>
  <property fmtid="{D5CDD505-2E9C-101B-9397-08002B2CF9AE}" pid="4" name="Order">
    <vt:r8>23416800</vt:r8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</Properties>
</file>