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EMBLER" sheetId="1" state="visible" r:id="rId2"/>
    <sheet name="OBJ" sheetId="2" state="visible" r:id="rId3"/>
    <sheet name="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<sst xmlns="http://schemas.openxmlformats.org/spreadsheetml/2006/main" count="60" uniqueCount="51">
  <si>
    <t xml:space="preserve">OPERATION</t>
  </si>
  <si>
    <t xml:space="preserve">OPCODE HEX(I=0/I=1)</t>
  </si>
  <si>
    <t xml:space="preserve">OPCODE BIN</t>
  </si>
  <si>
    <t xml:space="preserve">MEM ADDRESS</t>
  </si>
  <si>
    <t xml:space="preserve">SYMBOL</t>
  </si>
  <si>
    <t xml:space="preserve">D/IND</t>
  </si>
  <si>
    <t xml:space="preserve">OPERAND</t>
  </si>
  <si>
    <t xml:space="preserve">HEX OPCODE</t>
  </si>
  <si>
    <t xml:space="preserve">HEX OPERAND</t>
  </si>
  <si>
    <t xml:space="preserve">AND</t>
  </si>
  <si>
    <t xml:space="preserve">START</t>
  </si>
  <si>
    <t xml:space="preserve">SKI</t>
  </si>
  <si>
    <t xml:space="preserve">ADD</t>
  </si>
  <si>
    <t xml:space="preserve">BUN</t>
  </si>
  <si>
    <t xml:space="preserve">LDA</t>
  </si>
  <si>
    <t xml:space="preserve">A</t>
  </si>
  <si>
    <t xml:space="preserve">INP</t>
  </si>
  <si>
    <t xml:space="preserve">STA</t>
  </si>
  <si>
    <t xml:space="preserve">B</t>
  </si>
  <si>
    <t xml:space="preserve">OUT</t>
  </si>
  <si>
    <t xml:space="preserve">C</t>
  </si>
  <si>
    <t xml:space="preserve">BSA</t>
  </si>
  <si>
    <t xml:space="preserve">D</t>
  </si>
  <si>
    <t xml:space="preserve">ISZ</t>
  </si>
  <si>
    <t xml:space="preserve">E</t>
  </si>
  <si>
    <t xml:space="preserve">CLA</t>
  </si>
  <si>
    <t xml:space="preserve">CLE</t>
  </si>
  <si>
    <t xml:space="preserve">CMA</t>
  </si>
  <si>
    <t xml:space="preserve">CME</t>
  </si>
  <si>
    <t xml:space="preserve">CIR</t>
  </si>
  <si>
    <t xml:space="preserve">CIL</t>
  </si>
  <si>
    <t xml:space="preserve">INC</t>
  </si>
  <si>
    <t xml:space="preserve">SPA</t>
  </si>
  <si>
    <t xml:space="preserve">SNA</t>
  </si>
  <si>
    <t xml:space="preserve">SZA</t>
  </si>
  <si>
    <t xml:space="preserve">SZE</t>
  </si>
  <si>
    <t xml:space="preserve">HLT</t>
  </si>
  <si>
    <t xml:space="preserve">F800</t>
  </si>
  <si>
    <t xml:space="preserve">F400</t>
  </si>
  <si>
    <t xml:space="preserve">F200</t>
  </si>
  <si>
    <t xml:space="preserve">SKO</t>
  </si>
  <si>
    <t xml:space="preserve">F100</t>
  </si>
  <si>
    <t xml:space="preserve">ION</t>
  </si>
  <si>
    <t xml:space="preserve">F080</t>
  </si>
  <si>
    <t xml:space="preserve">IOF</t>
  </si>
  <si>
    <t xml:space="preserve">F040</t>
  </si>
  <si>
    <t xml:space="preserve">ORG</t>
  </si>
  <si>
    <t xml:space="preserve">END</t>
  </si>
  <si>
    <t xml:space="preserve">DEC</t>
  </si>
  <si>
    <t xml:space="preserve">HEX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</si>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</sst>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1" sqref="B1:C5 K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2.57"/>
    <col collapsed="false" customWidth="true" hidden="false" outlineLevel="0" max="3" min="3" style="0" width="12.86"/>
    <col collapsed="false" customWidth="true" hidden="false" outlineLevel="0" max="4" min="4" style="0" width="9.29"/>
    <col collapsed="false" customWidth="true" hidden="false" outlineLevel="0" max="6" min="5" style="0" width="9.42"/>
    <col collapsed="false" customWidth="true" hidden="false" outlineLevel="0" max="7" min="7" style="0" width="14.01"/>
    <col collapsed="false" customWidth="true" hidden="false" outlineLevel="0" max="10" min="9" style="0" width="11.42"/>
    <col collapsed="false" customWidth="true" hidden="false" outlineLevel="0" max="11" min="11" style="0" width="9.71"/>
    <col collapsed="false" customWidth="true" hidden="false" outlineLevel="0" max="12" min="12" style="1" width="14.01"/>
    <col collapsed="false" customWidth="true" hidden="false" outlineLevel="0" max="14" min="14" style="0" width="12.29"/>
    <col collapsed="false" customWidth="true" hidden="false" outlineLevel="0" max="15" min="15" style="0" width="13.7"/>
    <col collapsed="false" customWidth="true" hidden="false" outlineLevel="0" max="20" min="20" style="0" width="11.42"/>
    <col collapsed="false" customWidth="true" hidden="false" outlineLevel="0" max="22" min="21" style="0" width="12.29"/>
    <col collapsed="false" customWidth="true" hidden="false" outlineLevel="0" max="23" min="23" style="0" width="11.99"/>
  </cols>
  <sheetData>
    <row r="1" customFormat="false" ht="15" hidden="false" customHeight="false" outlineLevel="0" collapsed="false">
      <c r="A1" s="0" t="s">
        <v>0</v>
      </c>
      <c r="B1" s="2" t="s">
        <v>1</v>
      </c>
      <c r="C1" s="2"/>
      <c r="D1" s="2" t="s">
        <v>2</v>
      </c>
      <c r="E1" s="2"/>
      <c r="F1" s="3"/>
      <c r="G1" s="0" t="s">
        <v>3</v>
      </c>
      <c r="H1" s="0" t="s">
        <v>4</v>
      </c>
      <c r="I1" s="0" t="s">
        <v>0</v>
      </c>
      <c r="J1" s="0" t="s">
        <v>5</v>
      </c>
      <c r="K1" s="0" t="s">
        <v>6</v>
      </c>
      <c r="L1" s="1" t="s">
        <v>3</v>
      </c>
      <c r="N1" s="0" t="s">
        <v>7</v>
      </c>
      <c r="O1" s="0" t="s">
        <v>8</v>
      </c>
    </row>
    <row r="2" customFormat="false" ht="13.8" hidden="false" customHeight="false" outlineLevel="0" collapsed="false">
      <c r="A2" s="0" t="s">
        <v>9</v>
      </c>
      <c r="B2" s="0" t="n">
        <v>0</v>
      </c>
      <c r="C2" s="0" t="n">
        <v>8</v>
      </c>
      <c r="D2" s="0" t="str">
        <f aca="false">HEX2BIN(B2,4)</f>
        <v>0000</v>
      </c>
      <c r="E2" s="0" t="str">
        <f aca="false">HEX2BIN(C2,4)</f>
        <v>1000</v>
      </c>
      <c r="G2" s="0" t="n">
        <v>0</v>
      </c>
      <c r="H2" s="0" t="s">
        <v>10</v>
      </c>
      <c r="I2" s="0" t="s">
        <v>11</v>
      </c>
      <c r="L2" s="1" t="n">
        <v>0</v>
      </c>
      <c r="N2" s="0" t="str">
        <f aca="false">TEXT(IF(ISNA(VLOOKUP(I2,$A$2:$C$26,IF(J2="I",3,2),0)),"",VLOOKUP(I2,$A$2:$C$26,IF(J2="I",3,2),0)),"0")</f>
        <v>F200</v>
      </c>
      <c r="O2" s="0" t="str">
        <f aca="false">IF(ISNA(VLOOKUP(K2,$H:$L,5,0)),IF(I2="HEX",REPT("0",4-LEN(K2))&amp;K2,IF(I2="DEC",RIGHT(TEXT(DEC2HEX(K2,4),"0"),4),"")),DEC2HEX(VLOOKUP(K2,$H:$L,5,0),3))</f>
        <v/>
      </c>
    </row>
    <row r="3" customFormat="false" ht="13.8" hidden="false" customHeight="false" outlineLevel="0" collapsed="false">
      <c r="A3" s="0" t="s">
        <v>12</v>
      </c>
      <c r="B3" s="0" t="n">
        <v>1</v>
      </c>
      <c r="C3" s="0" t="n">
        <v>9</v>
      </c>
      <c r="D3" s="0" t="str">
        <f aca="false">HEX2BIN(B3,4)</f>
        <v>0001</v>
      </c>
      <c r="E3" s="0" t="str">
        <f aca="false">HEX2BIN(C3,4)</f>
        <v>1001</v>
      </c>
      <c r="G3" s="0" t="n">
        <v>1</v>
      </c>
      <c r="I3" s="0" t="s">
        <v>13</v>
      </c>
      <c r="K3" s="0" t="s">
        <v>10</v>
      </c>
      <c r="L3" s="1" t="n">
        <v>1</v>
      </c>
      <c r="N3" s="0" t="str">
        <f aca="false">TEXT(IF(ISNA(VLOOKUP(I3,$A$2:$C$26,IF(J3="I",3,2),0)),"",VLOOKUP(I3,$A$2:$C$26,IF(J3="I",3,2),0)),"0")</f>
        <v>4</v>
      </c>
      <c r="O3" s="0" t="str">
        <f aca="false">IF(ISNA(VLOOKUP(K3,$H:$L,5,0)),IF(I3="HEX",REPT("0",4-LEN(K3))&amp;K3,IF(I3="DEC",RIGHT(TEXT(DEC2HEX(K3,4),"0"),4),"")),DEC2HEX(VLOOKUP(K3,$H:$L,5,0),3))</f>
        <v>000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1" t="s">
        <v>15</v>
      </c>
      <c r="D4" s="0" t="str">
        <f aca="false">HEX2BIN(B4,4)</f>
        <v>0010</v>
      </c>
      <c r="E4" s="0" t="str">
        <f aca="false">HEX2BIN(C4,4)</f>
        <v>1010</v>
      </c>
      <c r="G4" s="0" t="n">
        <v>2</v>
      </c>
      <c r="I4" s="0" t="s">
        <v>16</v>
      </c>
      <c r="L4" s="1" t="n">
        <v>2</v>
      </c>
      <c r="N4" s="0" t="str">
        <f aca="false">TEXT(IF(ISNA(VLOOKUP(I4,$A$2:$C$26,IF(J4="I",3,2),0)),"",VLOOKUP(I4,$A$2:$C$26,IF(J4="I",3,2),0)),"0")</f>
        <v>F800</v>
      </c>
      <c r="O4" s="0" t="str">
        <f aca="false">IF(ISNA(VLOOKUP(K4,$H:$L,5,0)),IF(I4="HEX",REPT("0",4-LEN(K4))&amp;K4,IF(I4="DEC",RIGHT(TEXT(DEC2HEX(K4,4),"0"),4),"")),DEC2HEX(VLOOKUP(K4,$H:$L,5,0),3))</f>
        <v/>
      </c>
    </row>
    <row r="5" customFormat="false" ht="13.8" hidden="false" customHeight="false" outlineLevel="0" collapsed="false">
      <c r="A5" s="0" t="s">
        <v>17</v>
      </c>
      <c r="B5" s="0" t="n">
        <v>3</v>
      </c>
      <c r="C5" s="1" t="s">
        <v>18</v>
      </c>
      <c r="D5" s="0" t="str">
        <f aca="false">HEX2BIN(B5,4)</f>
        <v>0011</v>
      </c>
      <c r="E5" s="0" t="str">
        <f aca="false">HEX2BIN(C5,4)</f>
        <v>1011</v>
      </c>
      <c r="G5" s="0" t="n">
        <v>3</v>
      </c>
      <c r="I5" s="0" t="s">
        <v>19</v>
      </c>
      <c r="L5" s="1" t="n">
        <v>3</v>
      </c>
      <c r="N5" s="0" t="str">
        <f aca="false">TEXT(IF(ISNA(VLOOKUP(I5,$A$2:$C$26,IF(J5="I",3,2),0)),"",VLOOKUP(I5,$A$2:$C$26,IF(J5="I",3,2),0)),"0")</f>
        <v>F400</v>
      </c>
      <c r="O5" s="0" t="str">
        <f aca="false">IF(ISNA(VLOOKUP(K5,$H:$L,5,0)),IF(I5="HEX",REPT("0",4-LEN(K5))&amp;K5,IF(I5="DEC",RIGHT(TEXT(DEC2HEX(K5,4),"0"),4),"")),DEC2HEX(VLOOKUP(K5,$H:$L,5,0),3))</f>
        <v/>
      </c>
    </row>
    <row r="6" customFormat="false" ht="13.8" hidden="false" customHeight="false" outlineLevel="0" collapsed="false">
      <c r="A6" s="0" t="s">
        <v>13</v>
      </c>
      <c r="B6" s="0" t="n">
        <v>4</v>
      </c>
      <c r="C6" s="1" t="s">
        <v>20</v>
      </c>
      <c r="D6" s="0" t="str">
        <f aca="false">HEX2BIN(B6,4)</f>
        <v>0100</v>
      </c>
      <c r="E6" s="0" t="str">
        <f aca="false">HEX2BIN(C6,4)</f>
        <v>1100</v>
      </c>
      <c r="G6" s="0" t="n">
        <v>4</v>
      </c>
      <c r="I6" s="0" t="s">
        <v>13</v>
      </c>
      <c r="K6" s="0" t="s">
        <v>10</v>
      </c>
      <c r="L6" s="1" t="n">
        <v>4</v>
      </c>
      <c r="N6" s="0" t="str">
        <f aca="false">TEXT(IF(ISNA(VLOOKUP(I6,$A$2:$C$26,IF(J6="I",3,2),0)),"",VLOOKUP(I6,$A$2:$C$26,IF(J6="I",3,2),0)),"0")</f>
        <v>4</v>
      </c>
      <c r="O6" s="0" t="str">
        <f aca="false">IF(ISNA(VLOOKUP(K6,$H:$L,5,0)),IF(I6="HEX",REPT("0",4-LEN(K6))&amp;K6,IF(I6="DEC",RIGHT(TEXT(DEC2HEX(K6,4),"0"),4),"")),DEC2HEX(VLOOKUP(K6,$H:$L,5,0),3))</f>
        <v>000</v>
      </c>
    </row>
    <row r="7" customFormat="false" ht="13.8" hidden="false" customHeight="false" outlineLevel="0" collapsed="false">
      <c r="A7" s="0" t="s">
        <v>21</v>
      </c>
      <c r="B7" s="0" t="n">
        <v>5</v>
      </c>
      <c r="C7" s="1" t="s">
        <v>22</v>
      </c>
      <c r="D7" s="0" t="str">
        <f aca="false">HEX2BIN(B7,4)</f>
        <v>0101</v>
      </c>
      <c r="E7" s="0" t="str">
        <f aca="false">HEX2BIN(C7,4)</f>
        <v>1101</v>
      </c>
      <c r="G7" s="0" t="n">
        <v>5</v>
      </c>
      <c r="L7" s="1" t="n">
        <v>5</v>
      </c>
      <c r="N7" s="0" t="str">
        <f aca="false">TEXT(IF(ISNA(VLOOKUP(I7,$A$2:$C$26,IF(J7="I",3,2),0)),"",VLOOKUP(I7,$A$2:$C$26,IF(J7="I",3,2),0)),"0")</f>
        <v/>
      </c>
      <c r="O7" s="0" t="str">
        <f aca="false">IF(ISNA(VLOOKUP(K7,$H:$L,5,0)),IF(I7="HEX",REPT("0",4-LEN(K7))&amp;K7,IF(I7="DEC",RIGHT(TEXT(DEC2HEX(K7,4),"0"),4),"")),DEC2HEX(VLOOKUP(K7,$H:$L,5,0),3))</f>
        <v/>
      </c>
    </row>
    <row r="8" customFormat="false" ht="13.8" hidden="false" customHeight="false" outlineLevel="0" collapsed="false">
      <c r="A8" s="0" t="s">
        <v>23</v>
      </c>
      <c r="B8" s="0" t="n">
        <v>6</v>
      </c>
      <c r="C8" s="1" t="s">
        <v>24</v>
      </c>
      <c r="D8" s="0" t="str">
        <f aca="false">HEX2BIN(B8,4)</f>
        <v>0110</v>
      </c>
      <c r="E8" s="0" t="str">
        <f aca="false">HEX2BIN(C8,4)</f>
        <v>1110</v>
      </c>
      <c r="G8" s="0" t="n">
        <v>6</v>
      </c>
      <c r="L8" s="1" t="n">
        <v>6</v>
      </c>
      <c r="N8" s="0" t="str">
        <f aca="false">TEXT(IF(ISNA(VLOOKUP(I8,$A$2:$C$26,IF(J8="I",3,2),0)),"",VLOOKUP(I8,$A$2:$C$26,IF(J8="I",3,2),0)),"0")</f>
        <v/>
      </c>
      <c r="O8" s="0" t="str">
        <f aca="false">IF(ISNA(VLOOKUP(K8,$H:$L,5,0)),IF(I8="HEX",REPT("0",4-LEN(K8))&amp;K8,IF(I8="DEC",RIGHT(TEXT(DEC2HEX(K8,4),"0"),4),"")),DEC2HEX(VLOOKUP(K8,$H:$L,5,0),3))</f>
        <v/>
      </c>
    </row>
    <row r="9" customFormat="false" ht="13.8" hidden="false" customHeight="false" outlineLevel="0" collapsed="false">
      <c r="A9" s="0" t="s">
        <v>25</v>
      </c>
      <c r="B9" s="2" t="n">
        <v>7800</v>
      </c>
      <c r="C9" s="2"/>
      <c r="D9" s="2" t="str">
        <f aca="false">CONCATENATE(HEX2BIN(MID(TEXT(B9,0),1,1),4),HEX2BIN(MID(TEXT(B9,0),2,1),4),HEX2BIN(MID(TEXT(B9,0),3,1),4),HEX2BIN(MID(TEXT(B9,0),4,1),4))</f>
        <v>0111100000000000</v>
      </c>
      <c r="E9" s="2"/>
      <c r="F9" s="3"/>
      <c r="G9" s="0" t="n">
        <v>7</v>
      </c>
      <c r="L9" s="1" t="n">
        <v>7</v>
      </c>
      <c r="N9" s="0" t="str">
        <f aca="false">TEXT(IF(ISNA(VLOOKUP(I9,$A$2:$C$26,IF(J9="I",3,2),0)),"",VLOOKUP(I9,$A$2:$C$26,IF(J9="I",3,2),0)),"0")</f>
        <v/>
      </c>
      <c r="O9" s="0" t="str">
        <f aca="false">IF(ISNA(VLOOKUP(K9,$H:$L,5,0)),IF(I9="HEX",REPT("0",4-LEN(K9))&amp;K9,IF(I9="DEC",RIGHT(TEXT(DEC2HEX(K9,4),"0"),4),"")),DEC2HEX(VLOOKUP(K9,$H:$L,5,0),3))</f>
        <v/>
      </c>
    </row>
    <row r="10" customFormat="false" ht="15" hidden="false" customHeight="false" outlineLevel="0" collapsed="false">
      <c r="A10" s="0" t="s">
        <v>26</v>
      </c>
      <c r="B10" s="2" t="n">
        <v>7400</v>
      </c>
      <c r="C10" s="2"/>
      <c r="D10" s="2" t="str">
        <f aca="false">CONCATENATE(HEX2BIN(MID(TEXT(B10,0),1,1),4),HEX2BIN(MID(TEXT(B10,0),2,1),4),HEX2BIN(MID(TEXT(B10,0),3,1),4),HEX2BIN(MID(TEXT(B10,0),4,1),4))</f>
        <v>0111010000000000</v>
      </c>
      <c r="E10" s="2"/>
      <c r="G10" s="0" t="n">
        <v>8</v>
      </c>
      <c r="L10" s="1" t="n">
        <v>8</v>
      </c>
      <c r="N10" s="0" t="str">
        <f aca="false">TEXT(IF(ISNA(VLOOKUP(I10,$A$2:$C$26,IF(J10="I",3,2),0)),"",VLOOKUP(I10,$A$2:$C$26,IF(J10="I",3,2),0)),"0")</f>
        <v/>
      </c>
      <c r="O10" s="0" t="str">
        <f aca="false">IF(ISNA(VLOOKUP(K10,$H:$L,5,0)),IF(I10="HEX",REPT("0",4-LEN(K10))&amp;K10,IF(I10="DEC",RIGHT(TEXT(DEC2HEX(K10,4),"0"),4),"")),DEC2HEX(VLOOKUP(K10,$H:$L,5,0),3))</f>
        <v/>
      </c>
    </row>
    <row r="11" customFormat="false" ht="15" hidden="false" customHeight="false" outlineLevel="0" collapsed="false">
      <c r="A11" s="0" t="s">
        <v>27</v>
      </c>
      <c r="B11" s="2" t="n">
        <v>7200</v>
      </c>
      <c r="C11" s="2"/>
      <c r="D11" s="2" t="str">
        <f aca="false">CONCATENATE(HEX2BIN(MID(TEXT(B11,0),1,1),4),HEX2BIN(MID(TEXT(B11,0),2,1),4),HEX2BIN(MID(TEXT(B11,0),3,1),4),HEX2BIN(MID(TEXT(B11,0),4,1),4))</f>
        <v>0111001000000000</v>
      </c>
      <c r="E11" s="2"/>
      <c r="G11" s="0" t="n">
        <v>9</v>
      </c>
      <c r="L11" s="1" t="n">
        <v>9</v>
      </c>
      <c r="N11" s="0" t="str">
        <f aca="false">TEXT(IF(ISNA(VLOOKUP(I11,$A$2:$C$26,IF(J11="I",3,2),0)),"",VLOOKUP(I11,$A$2:$C$26,IF(J11="I",3,2),0)),"0")</f>
        <v/>
      </c>
      <c r="O11" s="0" t="str">
        <f aca="false">IF(ISNA(VLOOKUP(K11,$H:$L,5,0)),IF(I11="HEX",REPT("0",4-LEN(K11))&amp;K11,IF(I11="DEC",RIGHT(TEXT(DEC2HEX(K11,4),"0"),4),"")),DEC2HEX(VLOOKUP(K11,$H:$L,5,0),3))</f>
        <v/>
      </c>
    </row>
    <row r="12" customFormat="false" ht="15" hidden="false" customHeight="false" outlineLevel="0" collapsed="false">
      <c r="A12" s="0" t="s">
        <v>28</v>
      </c>
      <c r="B12" s="2" t="n">
        <v>7100</v>
      </c>
      <c r="C12" s="2"/>
      <c r="D12" s="2" t="str">
        <f aca="false">CONCATENATE(HEX2BIN(MID(TEXT(B12,0),1,1),4),HEX2BIN(MID(TEXT(B12,0),2,1),4),HEX2BIN(MID(TEXT(B12,0),3,1),4),HEX2BIN(MID(TEXT(B12,0),4,1),4))</f>
        <v>0111000100000000</v>
      </c>
      <c r="E12" s="2"/>
      <c r="G12" s="0" t="n">
        <v>10</v>
      </c>
      <c r="L12" s="1" t="n">
        <v>10</v>
      </c>
      <c r="N12" s="0" t="str">
        <f aca="false">TEXT(IF(ISNA(VLOOKUP(I12,$A$2:$C$26,IF(J12="I",3,2),0)),"",VLOOKUP(I12,$A$2:$C$26,IF(J12="I",3,2),0)),"0")</f>
        <v/>
      </c>
      <c r="O12" s="0" t="str">
        <f aca="false">IF(ISNA(VLOOKUP(K12,$H:$L,5,0)),IF(I12="HEX",REPT("0",4-LEN(K12))&amp;K12,IF(I12="DEC",RIGHT(TEXT(DEC2HEX(K12,4),"0"),4),"")),DEC2HEX(VLOOKUP(K12,$H:$L,5,0),3))</f>
        <v/>
      </c>
    </row>
    <row r="13" customFormat="false" ht="15" hidden="false" customHeight="false" outlineLevel="0" collapsed="false">
      <c r="A13" s="0" t="s">
        <v>29</v>
      </c>
      <c r="B13" s="2" t="n">
        <v>7080</v>
      </c>
      <c r="C13" s="2"/>
      <c r="D13" s="2" t="str">
        <f aca="false">CONCATENATE(HEX2BIN(MID(TEXT(B13,0),1,1),4),HEX2BIN(MID(TEXT(B13,0),2,1),4),HEX2BIN(MID(TEXT(B13,0),3,1),4),HEX2BIN(MID(TEXT(B13,0),4,1),4))</f>
        <v>0111000010000000</v>
      </c>
      <c r="E13" s="2"/>
      <c r="G13" s="0" t="n">
        <v>11</v>
      </c>
      <c r="L13" s="1" t="n">
        <v>11</v>
      </c>
      <c r="N13" s="0" t="str">
        <f aca="false">TEXT(IF(ISNA(VLOOKUP(I13,$A$2:$C$26,IF(J13="I",3,2),0)),"",VLOOKUP(I13,$A$2:$C$26,IF(J13="I",3,2),0)),"0")</f>
        <v/>
      </c>
      <c r="O13" s="0" t="str">
        <f aca="false">IF(ISNA(VLOOKUP(K13,$H:$L,5,0)),IF(I13="HEX",REPT("0",4-LEN(K13))&amp;K13,IF(I13="DEC",RIGHT(TEXT(DEC2HEX(K13,4),"0"),4),"")),DEC2HEX(VLOOKUP(K13,$H:$L,5,0),3))</f>
        <v/>
      </c>
    </row>
    <row r="14" customFormat="false" ht="15" hidden="false" customHeight="false" outlineLevel="0" collapsed="false">
      <c r="A14" s="0" t="s">
        <v>30</v>
      </c>
      <c r="B14" s="2" t="n">
        <v>7040</v>
      </c>
      <c r="C14" s="2"/>
      <c r="D14" s="2" t="str">
        <f aca="false">CONCATENATE(HEX2BIN(MID(TEXT(B14,0),1,1),4),HEX2BIN(MID(TEXT(B14,0),2,1),4),HEX2BIN(MID(TEXT(B14,0),3,1),4),HEX2BIN(MID(TEXT(B14,0),4,1),4))</f>
        <v>0111000001000000</v>
      </c>
      <c r="E14" s="2"/>
      <c r="G14" s="0" t="n">
        <v>12</v>
      </c>
      <c r="L14" s="1" t="n">
        <v>12</v>
      </c>
      <c r="N14" s="0" t="str">
        <f aca="false">TEXT(IF(ISNA(VLOOKUP(I14,$A$2:$C$26,IF(J14="I",3,2),0)),"",VLOOKUP(I14,$A$2:$C$26,IF(J14="I",3,2),0)),"0")</f>
        <v/>
      </c>
      <c r="O14" s="0" t="str">
        <f aca="false">IF(ISNA(VLOOKUP(K14,$H:$L,5,0)),IF(I14="HEX",REPT("0",4-LEN(K14))&amp;K14,IF(I14="DEC",RIGHT(TEXT(DEC2HEX(K14,4),"0"),4),"")),DEC2HEX(VLOOKUP(K14,$H:$L,5,0),3))</f>
        <v/>
      </c>
    </row>
    <row r="15" customFormat="false" ht="15" hidden="false" customHeight="false" outlineLevel="0" collapsed="false">
      <c r="A15" s="0" t="s">
        <v>31</v>
      </c>
      <c r="B15" s="2" t="n">
        <v>7020</v>
      </c>
      <c r="C15" s="2"/>
      <c r="D15" s="2" t="str">
        <f aca="false">CONCATENATE(HEX2BIN(MID(TEXT(B15,0),1,1),4),HEX2BIN(MID(TEXT(B15,0),2,1),4),HEX2BIN(MID(TEXT(B15,0),3,1),4),HEX2BIN(MID(TEXT(B15,0),4,1),4))</f>
        <v>0111000000100000</v>
      </c>
      <c r="E15" s="2"/>
      <c r="G15" s="0" t="n">
        <v>13</v>
      </c>
      <c r="L15" s="1" t="n">
        <v>13</v>
      </c>
      <c r="N15" s="0" t="str">
        <f aca="false">TEXT(IF(ISNA(VLOOKUP(I15,$A$2:$C$26,IF(J15="I",3,2),0)),"",VLOOKUP(I15,$A$2:$C$26,IF(J15="I",3,2),0)),"0")</f>
        <v/>
      </c>
      <c r="O15" s="0" t="str">
        <f aca="false">IF(ISNA(VLOOKUP(K15,$H:$L,5,0)),IF(I15="HEX",REPT("0",4-LEN(K15))&amp;K15,IF(I15="DEC",RIGHT(TEXT(DEC2HEX(K15,4),"0"),4),"")),DEC2HEX(VLOOKUP(K15,$H:$L,5,0),3))</f>
        <v/>
      </c>
    </row>
    <row r="16" customFormat="false" ht="15" hidden="false" customHeight="false" outlineLevel="0" collapsed="false">
      <c r="A16" s="0" t="s">
        <v>32</v>
      </c>
      <c r="B16" s="2" t="n">
        <v>7010</v>
      </c>
      <c r="C16" s="2"/>
      <c r="D16" s="2" t="str">
        <f aca="false">CONCATENATE(HEX2BIN(MID(TEXT(B16,0),1,1),4),HEX2BIN(MID(TEXT(B16,0),2,1),4),HEX2BIN(MID(TEXT(B16,0),3,1),4),HEX2BIN(MID(TEXT(B16,0),4,1),4))</f>
        <v>0111000000010000</v>
      </c>
      <c r="E16" s="2"/>
      <c r="G16" s="0" t="n">
        <v>14</v>
      </c>
      <c r="L16" s="1" t="n">
        <v>14</v>
      </c>
      <c r="N16" s="0" t="str">
        <f aca="false">TEXT(IF(ISNA(VLOOKUP(I16,$A$2:$C$26,IF(J16="I",3,2),0)),"",VLOOKUP(I16,$A$2:$C$26,IF(J16="I",3,2),0)),"0")</f>
        <v/>
      </c>
      <c r="O16" s="0" t="str">
        <f aca="false">IF(ISNA(VLOOKUP(K16,$H:$L,5,0)),IF(I16="HEX",REPT("0",4-LEN(K16))&amp;K16,IF(I16="DEC",RIGHT(TEXT(DEC2HEX(K16,4),"0"),4),"")),DEC2HEX(VLOOKUP(K16,$H:$L,5,0),3))</f>
        <v/>
      </c>
    </row>
    <row r="17" customFormat="false" ht="15" hidden="false" customHeight="false" outlineLevel="0" collapsed="false">
      <c r="A17" s="0" t="s">
        <v>33</v>
      </c>
      <c r="B17" s="2" t="n">
        <v>7008</v>
      </c>
      <c r="C17" s="2"/>
      <c r="D17" s="2" t="str">
        <f aca="false">CONCATENATE(HEX2BIN(MID(TEXT(B17,0),1,1),4),HEX2BIN(MID(TEXT(B17,0),2,1),4),HEX2BIN(MID(TEXT(B17,0),3,1),4),HEX2BIN(MID(TEXT(B17,0),4,1),4))</f>
        <v>0111000000001000</v>
      </c>
      <c r="E17" s="2"/>
      <c r="G17" s="0" t="n">
        <v>15</v>
      </c>
      <c r="L17" s="1" t="n">
        <v>15</v>
      </c>
      <c r="N17" s="0" t="str">
        <f aca="false">TEXT(IF(ISNA(VLOOKUP(I17,$A$2:$C$26,IF(J17="I",3,2),0)),"",VLOOKUP(I17,$A$2:$C$26,IF(J17="I",3,2),0)),"0")</f>
        <v/>
      </c>
      <c r="O17" s="0" t="str">
        <f aca="false">IF(ISNA(VLOOKUP(K17,$H:$L,5,0)),IF(I17="HEX",REPT("0",4-LEN(K17))&amp;K17,IF(I17="DEC",RIGHT(TEXT(DEC2HEX(K17,4),"0"),4),"")),DEC2HEX(VLOOKUP(K17,$H:$L,5,0),3))</f>
        <v/>
      </c>
    </row>
    <row r="18" customFormat="false" ht="15" hidden="false" customHeight="false" outlineLevel="0" collapsed="false">
      <c r="A18" s="0" t="s">
        <v>34</v>
      </c>
      <c r="B18" s="2" t="n">
        <v>7004</v>
      </c>
      <c r="C18" s="2"/>
      <c r="D18" s="2" t="str">
        <f aca="false">CONCATENATE(HEX2BIN(MID(TEXT(B18,0),1,1),4),HEX2BIN(MID(TEXT(B18,0),2,1),4),HEX2BIN(MID(TEXT(B18,0),3,1),4),HEX2BIN(MID(TEXT(B18,0),4,1),4))</f>
        <v>0111000000000100</v>
      </c>
      <c r="E18" s="2"/>
      <c r="G18" s="0" t="n">
        <v>16</v>
      </c>
      <c r="L18" s="1" t="n">
        <v>16</v>
      </c>
      <c r="N18" s="0" t="str">
        <f aca="false">TEXT(IF(ISNA(VLOOKUP(I18,$A$2:$C$26,IF(J18="I",3,2),0)),"",VLOOKUP(I18,$A$2:$C$26,IF(J18="I",3,2),0)),"0")</f>
        <v/>
      </c>
      <c r="O18" s="0" t="str">
        <f aca="false">IF(ISNA(VLOOKUP(K18,$H:$L,5,0)),IF(I18="HEX",REPT("0",4-LEN(K18))&amp;K18,IF(I18="DEC",RIGHT(TEXT(DEC2HEX(K18,4),"0"),4),"")),DEC2HEX(VLOOKUP(K18,$H:$L,5,0),3))</f>
        <v/>
      </c>
    </row>
    <row r="19" customFormat="false" ht="15" hidden="false" customHeight="false" outlineLevel="0" collapsed="false">
      <c r="A19" s="0" t="s">
        <v>35</v>
      </c>
      <c r="B19" s="2" t="n">
        <v>7002</v>
      </c>
      <c r="C19" s="2"/>
      <c r="D19" s="2" t="str">
        <f aca="false">CONCATENATE(HEX2BIN(MID(TEXT(B19,0),1,1),4),HEX2BIN(MID(TEXT(B19,0),2,1),4),HEX2BIN(MID(TEXT(B19,0),3,1),4),HEX2BIN(MID(TEXT(B19,0),4,1),4))</f>
        <v>0111000000000010</v>
      </c>
      <c r="E19" s="2"/>
      <c r="G19" s="0" t="n">
        <v>17</v>
      </c>
      <c r="L19" s="1" t="n">
        <v>17</v>
      </c>
      <c r="N19" s="0" t="str">
        <f aca="false">TEXT(IF(ISNA(VLOOKUP(I19,$A$2:$C$26,IF(J19="I",3,2),0)),"",VLOOKUP(I19,$A$2:$C$26,IF(J19="I",3,2),0)),"0")</f>
        <v/>
      </c>
      <c r="O19" s="0" t="str">
        <f aca="false">IF(ISNA(VLOOKUP(K19,$H:$L,5,0)),IF(I19="HEX",REPT("0",4-LEN(K19))&amp;K19,IF(I19="DEC",RIGHT(TEXT(DEC2HEX(K19,4),"0"),4),"")),DEC2HEX(VLOOKUP(K19,$H:$L,5,0),3))</f>
        <v/>
      </c>
    </row>
    <row r="20" customFormat="false" ht="15" hidden="false" customHeight="false" outlineLevel="0" collapsed="false">
      <c r="A20" s="0" t="s">
        <v>36</v>
      </c>
      <c r="B20" s="2" t="n">
        <v>7001</v>
      </c>
      <c r="C20" s="2"/>
      <c r="D20" s="2" t="str">
        <f aca="false">CONCATENATE(HEX2BIN(MID(TEXT(B20,0),1,1),4),HEX2BIN(MID(TEXT(B20,0),2,1),4),HEX2BIN(MID(TEXT(B20,0),3,1),4),HEX2BIN(MID(TEXT(B20,0),4,1),4))</f>
        <v>0111000000000001</v>
      </c>
      <c r="E20" s="2"/>
      <c r="G20" s="0" t="n">
        <v>18</v>
      </c>
      <c r="L20" s="1" t="n">
        <v>18</v>
      </c>
      <c r="N20" s="0" t="str">
        <f aca="false">TEXT(IF(ISNA(VLOOKUP(I20,$A$2:$C$26,IF(J20="I",3,2),0)),"",VLOOKUP(I20,$A$2:$C$26,IF(J20="I",3,2),0)),"0")</f>
        <v/>
      </c>
      <c r="O20" s="0" t="str">
        <f aca="false">IF(ISNA(VLOOKUP(K20,$H:$L,5,0)),IF(I20="HEX",REPT("0",4-LEN(K20))&amp;K20,IF(I20="DEC",RIGHT(TEXT(DEC2HEX(K20,4),"0"),4),"")),DEC2HEX(VLOOKUP(K20,$H:$L,5,0),3))</f>
        <v/>
      </c>
    </row>
    <row r="21" customFormat="false" ht="15" hidden="false" customHeight="false" outlineLevel="0" collapsed="false">
      <c r="A21" s="0" t="s">
        <v>16</v>
      </c>
      <c r="B21" s="2" t="s">
        <v>37</v>
      </c>
      <c r="C21" s="2"/>
      <c r="D21" s="2" t="str">
        <f aca="false">CONCATENATE(HEX2BIN(MID(TEXT(B21,0),1,1),4),HEX2BIN(MID(TEXT(B21,0),2,1),4),HEX2BIN(MID(TEXT(B21,0),3,1),4),HEX2BIN(MID(TEXT(B21,0),4,1),4))</f>
        <v>1111100000000000</v>
      </c>
      <c r="E21" s="2"/>
      <c r="G21" s="0" t="n">
        <v>19</v>
      </c>
      <c r="L21" s="1" t="n">
        <v>19</v>
      </c>
      <c r="N21" s="0" t="str">
        <f aca="false">TEXT(IF(ISNA(VLOOKUP(I21,$A$2:$C$26,IF(J21="I",3,2),0)),"",VLOOKUP(I21,$A$2:$C$26,IF(J21="I",3,2),0)),"0")</f>
        <v/>
      </c>
      <c r="O21" s="0" t="str">
        <f aca="false">IF(ISNA(VLOOKUP(K21,$H:$L,5,0)),IF(I21="HEX",REPT("0",4-LEN(K21))&amp;K21,IF(I21="DEC",RIGHT(TEXT(DEC2HEX(K21,4),"0"),4),"")),DEC2HEX(VLOOKUP(K21,$H:$L,5,0),3))</f>
        <v/>
      </c>
    </row>
    <row r="22" customFormat="false" ht="15" hidden="false" customHeight="false" outlineLevel="0" collapsed="false">
      <c r="A22" s="0" t="s">
        <v>19</v>
      </c>
      <c r="B22" s="2" t="s">
        <v>38</v>
      </c>
      <c r="C22" s="2"/>
      <c r="D22" s="2" t="str">
        <f aca="false">CONCATENATE(HEX2BIN(MID(TEXT(B22,0),1,1),4),HEX2BIN(MID(TEXT(B22,0),2,1),4),HEX2BIN(MID(TEXT(B22,0),3,1),4),HEX2BIN(MID(TEXT(B22,0),4,1),4))</f>
        <v>1111010000000000</v>
      </c>
      <c r="E22" s="2"/>
      <c r="G22" s="0" t="n">
        <v>20</v>
      </c>
      <c r="L22" s="1" t="n">
        <v>20</v>
      </c>
      <c r="N22" s="0" t="str">
        <f aca="false">TEXT(IF(ISNA(VLOOKUP(I22,$A$2:$C$26,IF(J22="I",3,2),0)),"",VLOOKUP(I22,$A$2:$C$26,IF(J22="I",3,2),0)),"0")</f>
        <v/>
      </c>
      <c r="O22" s="0" t="str">
        <f aca="false">IF(ISNA(VLOOKUP(K22,$H:$L,5,0)),IF(I22="HEX",REPT("0",4-LEN(K22))&amp;K22,IF(I22="DEC",RIGHT(TEXT(DEC2HEX(K22,4),"0"),4),"")),DEC2HEX(VLOOKUP(K22,$H:$L,5,0),3))</f>
        <v/>
      </c>
    </row>
    <row r="23" customFormat="false" ht="15" hidden="false" customHeight="false" outlineLevel="0" collapsed="false">
      <c r="A23" s="0" t="s">
        <v>11</v>
      </c>
      <c r="B23" s="2" t="s">
        <v>39</v>
      </c>
      <c r="C23" s="2"/>
      <c r="D23" s="2" t="str">
        <f aca="false">CONCATENATE(HEX2BIN(MID(TEXT(B23,0),1,1),4),HEX2BIN(MID(TEXT(B23,0),2,1),4),HEX2BIN(MID(TEXT(B23,0),3,1),4),HEX2BIN(MID(TEXT(B23,0),4,1),4))</f>
        <v>1111001000000000</v>
      </c>
      <c r="E23" s="2"/>
      <c r="G23" s="0" t="n">
        <v>21</v>
      </c>
      <c r="L23" s="1" t="n">
        <v>21</v>
      </c>
      <c r="N23" s="0" t="str">
        <f aca="false">TEXT(IF(ISNA(VLOOKUP(I23,$A$2:$C$26,IF(J23="I",3,2),0)),"",VLOOKUP(I23,$A$2:$C$26,IF(J23="I",3,2),0)),"0")</f>
        <v/>
      </c>
      <c r="O23" s="0" t="str">
        <f aca="false">IF(ISNA(VLOOKUP(K23,$H:$L,5,0)),IF(I23="HEX",REPT("0",4-LEN(K23))&amp;K23,IF(I23="DEC",RIGHT(TEXT(DEC2HEX(K23,4),"0"),4),"")),DEC2HEX(VLOOKUP(K23,$H:$L,5,0),3))</f>
        <v/>
      </c>
    </row>
    <row r="24" customFormat="false" ht="15" hidden="false" customHeight="false" outlineLevel="0" collapsed="false">
      <c r="A24" s="0" t="s">
        <v>40</v>
      </c>
      <c r="B24" s="2" t="s">
        <v>41</v>
      </c>
      <c r="C24" s="2"/>
      <c r="D24" s="2" t="str">
        <f aca="false">CONCATENATE(HEX2BIN(MID(TEXT(B24,0),1,1),4),HEX2BIN(MID(TEXT(B24,0),2,1),4),HEX2BIN(MID(TEXT(B24,0),3,1),4),HEX2BIN(MID(TEXT(B24,0),4,1),4))</f>
        <v>1111000100000000</v>
      </c>
      <c r="E24" s="2"/>
      <c r="G24" s="0" t="n">
        <v>22</v>
      </c>
      <c r="L24" s="1" t="n">
        <v>22</v>
      </c>
      <c r="N24" s="0" t="str">
        <f aca="false">TEXT(IF(ISNA(VLOOKUP(I24,$A$2:$C$26,IF(J24="I",3,2),0)),"",VLOOKUP(I24,$A$2:$C$26,IF(J24="I",3,2),0)),"0")</f>
        <v/>
      </c>
      <c r="O24" s="0" t="str">
        <f aca="false">IF(ISNA(VLOOKUP(K24,$H:$L,5,0)),IF(I24="HEX",REPT("0",4-LEN(K24))&amp;K24,IF(I24="DEC",RIGHT(TEXT(DEC2HEX(K24,4),"0"),4),"")),DEC2HEX(VLOOKUP(K24,$H:$L,5,0),3))</f>
        <v/>
      </c>
    </row>
    <row r="25" customFormat="false" ht="15" hidden="false" customHeight="false" outlineLevel="0" collapsed="false">
      <c r="A25" s="0" t="s">
        <v>42</v>
      </c>
      <c r="B25" s="2" t="s">
        <v>43</v>
      </c>
      <c r="C25" s="2"/>
      <c r="D25" s="2" t="str">
        <f aca="false">CONCATENATE(HEX2BIN(MID(TEXT(B25,0),1,1),4),HEX2BIN(MID(TEXT(B25,0),2,1),4),HEX2BIN(MID(TEXT(B25,0),3,1),4),HEX2BIN(MID(TEXT(B25,0),4,1),4))</f>
        <v>1111000010000000</v>
      </c>
      <c r="E25" s="2"/>
      <c r="G25" s="0" t="n">
        <v>23</v>
      </c>
      <c r="L25" s="1" t="n">
        <v>23</v>
      </c>
      <c r="N25" s="0" t="str">
        <f aca="false">TEXT(IF(ISNA(VLOOKUP(I25,$A$2:$C$26,IF(J25="I",3,2),0)),"",VLOOKUP(I25,$A$2:$C$26,IF(J25="I",3,2),0)),"0")</f>
        <v/>
      </c>
      <c r="O25" s="0" t="str">
        <f aca="false">IF(ISNA(VLOOKUP(K25,$H:$L,5,0)),IF(I25="HEX",REPT("0",4-LEN(K25))&amp;K25,IF(I25="DEC",RIGHT(TEXT(DEC2HEX(K25,4),"0"),4),"")),DEC2HEX(VLOOKUP(K25,$H:$L,5,0),3))</f>
        <v/>
      </c>
    </row>
    <row r="26" customFormat="false" ht="15" hidden="false" customHeight="false" outlineLevel="0" collapsed="false">
      <c r="A26" s="0" t="s">
        <v>44</v>
      </c>
      <c r="B26" s="2" t="s">
        <v>45</v>
      </c>
      <c r="C26" s="2"/>
      <c r="D26" s="2" t="str">
        <f aca="false">CONCATENATE(HEX2BIN(MID(TEXT(B26,0),1,1),4),HEX2BIN(MID(TEXT(B26,0),2,1),4),HEX2BIN(MID(TEXT(B26,0),3,1),4),HEX2BIN(MID(TEXT(B26,0),4,1),4))</f>
        <v>1111000001000000</v>
      </c>
      <c r="E26" s="2"/>
      <c r="G26" s="0" t="n">
        <v>24</v>
      </c>
      <c r="L26" s="1" t="n">
        <v>24</v>
      </c>
      <c r="N26" s="0" t="str">
        <f aca="false">TEXT(IF(ISNA(VLOOKUP(I26,$A$2:$C$26,IF(J26="I",3,2),0)),"",VLOOKUP(I26,$A$2:$C$26,IF(J26="I",3,2),0)),"0")</f>
        <v/>
      </c>
      <c r="O26" s="0" t="str">
        <f aca="false">IF(ISNA(VLOOKUP(K26,$H:$L,5,0)),IF(I26="HEX",REPT("0",4-LEN(K26))&amp;K26,IF(I26="DEC",RIGHT(TEXT(DEC2HEX(K26,4),"0"),4),"")),DEC2HEX(VLOOKUP(K26,$H:$L,5,0),3))</f>
        <v/>
      </c>
    </row>
    <row r="27" customFormat="false" ht="15" hidden="false" customHeight="false" outlineLevel="0" collapsed="false">
      <c r="A27" s="0" t="s">
        <v>46</v>
      </c>
      <c r="G27" s="0" t="n">
        <v>25</v>
      </c>
      <c r="L27" s="1" t="n">
        <v>25</v>
      </c>
      <c r="N27" s="0" t="str">
        <f aca="false">TEXT(IF(ISNA(VLOOKUP(I27,$A$2:$C$26,IF(J27="I",3,2),0)),"",VLOOKUP(I27,$A$2:$C$26,IF(J27="I",3,2),0)),"0")</f>
        <v/>
      </c>
      <c r="O27" s="0" t="str">
        <f aca="false">IF(ISNA(VLOOKUP(K27,$H:$L,5,0)),IF(I27="HEX",REPT("0",4-LEN(K27))&amp;K27,IF(I27="DEC",RIGHT(TEXT(DEC2HEX(K27,4),"0"),4),"")),DEC2HEX(VLOOKUP(K27,$H:$L,5,0),3))</f>
        <v/>
      </c>
    </row>
    <row r="28" customFormat="false" ht="15" hidden="false" customHeight="false" outlineLevel="0" collapsed="false">
      <c r="A28" s="0" t="s">
        <v>47</v>
      </c>
      <c r="G28" s="0" t="n">
        <v>26</v>
      </c>
      <c r="L28" s="1" t="n">
        <v>26</v>
      </c>
      <c r="N28" s="0" t="str">
        <f aca="false">TEXT(IF(ISNA(VLOOKUP(I28,$A$2:$C$26,IF(J28="I",3,2),0)),"",VLOOKUP(I28,$A$2:$C$26,IF(J28="I",3,2),0)),"0")</f>
        <v/>
      </c>
      <c r="O28" s="0" t="str">
        <f aca="false">IF(ISNA(VLOOKUP(K28,$H:$L,5,0)),IF(I28="HEX",REPT("0",4-LEN(K28))&amp;K28,IF(I28="DEC",RIGHT(TEXT(DEC2HEX(K28,4),"0"),4),"")),DEC2HEX(VLOOKUP(K28,$H:$L,5,0),3))</f>
        <v/>
      </c>
    </row>
    <row r="29" customFormat="false" ht="15" hidden="false" customHeight="false" outlineLevel="0" collapsed="false">
      <c r="A29" s="0" t="s">
        <v>48</v>
      </c>
      <c r="G29" s="0" t="n">
        <v>27</v>
      </c>
      <c r="L29" s="1" t="n">
        <v>27</v>
      </c>
      <c r="N29" s="0" t="str">
        <f aca="false">TEXT(IF(ISNA(VLOOKUP(I29,$A$2:$C$26,IF(J29="I",3,2),0)),"",VLOOKUP(I29,$A$2:$C$26,IF(J29="I",3,2),0)),"0")</f>
        <v/>
      </c>
      <c r="O29" s="0" t="str">
        <f aca="false">IF(ISNA(VLOOKUP(K29,$H:$L,5,0)),IF(I29="HEX",REPT("0",4-LEN(K29))&amp;K29,IF(I29="DEC",RIGHT(TEXT(DEC2HEX(K29,4),"0"),4),"")),DEC2HEX(VLOOKUP(K29,$H:$L,5,0),3))</f>
        <v/>
      </c>
    </row>
    <row r="30" customFormat="false" ht="15" hidden="false" customHeight="false" outlineLevel="0" collapsed="false">
      <c r="A30" s="0" t="s">
        <v>49</v>
      </c>
      <c r="G30" s="0" t="n">
        <v>28</v>
      </c>
      <c r="L30" s="1" t="n">
        <v>28</v>
      </c>
      <c r="N30" s="0" t="str">
        <f aca="false">TEXT(IF(ISNA(VLOOKUP(I30,$A$2:$C$26,IF(J30="I",3,2),0)),"",VLOOKUP(I30,$A$2:$C$26,IF(J30="I",3,2),0)),"0")</f>
        <v/>
      </c>
      <c r="O30" s="0" t="str">
        <f aca="false">IF(ISNA(VLOOKUP(K30,$H:$L,5,0)),IF(I30="HEX",REPT("0",4-LEN(K30))&amp;K30,IF(I30="DEC",RIGHT(TEXT(DEC2HEX(K30,4),"0"),4),"")),DEC2HEX(VLOOKUP(K30,$H:$L,5,0),3))</f>
        <v/>
      </c>
    </row>
    <row r="31" customFormat="false" ht="15" hidden="false" customHeight="false" outlineLevel="0" collapsed="false">
      <c r="G31" s="0" t="n">
        <v>29</v>
      </c>
      <c r="L31" s="1" t="n">
        <v>29</v>
      </c>
      <c r="N31" s="0" t="str">
        <f aca="false">TEXT(IF(ISNA(VLOOKUP(I31,$A$2:$C$26,IF(J31="I",3,2),0)),"",VLOOKUP(I31,$A$2:$C$26,IF(J31="I",3,2),0)),"0")</f>
        <v/>
      </c>
      <c r="O31" s="0" t="str">
        <f aca="false">IF(ISNA(VLOOKUP(K31,$H:$L,5,0)),IF(I31="HEX",REPT("0",4-LEN(K31))&amp;K31,IF(I31="DEC",RIGHT(TEXT(DEC2HEX(K31,4),"0"),4),"")),DEC2HEX(VLOOKUP(K31,$H:$L,5,0),3))</f>
        <v/>
      </c>
    </row>
    <row r="32" customFormat="false" ht="15" hidden="false" customHeight="false" outlineLevel="0" collapsed="false">
      <c r="G32" s="0" t="n">
        <v>30</v>
      </c>
      <c r="L32" s="1" t="n">
        <v>30</v>
      </c>
      <c r="N32" s="0" t="str">
        <f aca="false">TEXT(IF(ISNA(VLOOKUP(I32,$A$2:$C$26,IF(J32="I",3,2),0)),"",VLOOKUP(I32,$A$2:$C$26,IF(J32="I",3,2),0)),"0")</f>
        <v/>
      </c>
      <c r="O32" s="0" t="str">
        <f aca="false">IF(ISNA(VLOOKUP(K32,$H:$L,5,0)),IF(I32="HEX",REPT("0",4-LEN(K32))&amp;K32,IF(I32="DEC",RIGHT(TEXT(DEC2HEX(K32,4),"0"),4),"")),DEC2HEX(VLOOKUP(K32,$H:$L,5,0),3))</f>
        <v/>
      </c>
    </row>
    <row r="33" customFormat="false" ht="15" hidden="false" customHeight="false" outlineLevel="0" collapsed="false">
      <c r="G33" s="0" t="n">
        <v>31</v>
      </c>
      <c r="L33" s="1" t="n">
        <v>31</v>
      </c>
      <c r="N33" s="0" t="str">
        <f aca="false">TEXT(IF(ISNA(VLOOKUP(I33,$A$2:$C$26,IF(J33="I",3,2),0)),"",VLOOKUP(I33,$A$2:$C$26,IF(J33="I",3,2),0)),"0")</f>
        <v/>
      </c>
      <c r="O33" s="0" t="str">
        <f aca="false">IF(ISNA(VLOOKUP(K33,$H:$L,5,0)),IF(I33="HEX",REPT("0",4-LEN(K33))&amp;K33,IF(I33="DEC",RIGHT(TEXT(DEC2HEX(K33,4),"0"),4),"")),DEC2HEX(VLOOKUP(K33,$H:$L,5,0),3))</f>
        <v/>
      </c>
    </row>
    <row r="34" customFormat="false" ht="15" hidden="false" customHeight="false" outlineLevel="0" collapsed="false">
      <c r="G34" s="0" t="n">
        <v>32</v>
      </c>
      <c r="L34" s="1" t="n">
        <v>32</v>
      </c>
      <c r="N34" s="0" t="str">
        <f aca="false">TEXT(IF(ISNA(VLOOKUP(I34,$A$2:$C$26,IF(J34="I",3,2),0)),"",VLOOKUP(I34,$A$2:$C$26,IF(J34="I",3,2),0)),"0")</f>
        <v/>
      </c>
      <c r="O34" s="0" t="str">
        <f aca="false">IF(ISNA(VLOOKUP(K34,$H:$L,5,0)),IF(I34="HEX",REPT("0",4-LEN(K34))&amp;K34,IF(I34="DEC",RIGHT(TEXT(DEC2HEX(K34,4),"0"),4),"")),DEC2HEX(VLOOKUP(K34,$H:$L,5,0),3))</f>
        <v/>
      </c>
    </row>
    <row r="35" customFormat="false" ht="15" hidden="false" customHeight="false" outlineLevel="0" collapsed="false">
      <c r="G35" s="0" t="n">
        <v>33</v>
      </c>
      <c r="L35" s="1" t="n">
        <v>33</v>
      </c>
      <c r="N35" s="0" t="str">
        <f aca="false">TEXT(IF(ISNA(VLOOKUP(I35,$A$2:$C$26,IF(J35="I",3,2),0)),"",VLOOKUP(I35,$A$2:$C$26,IF(J35="I",3,2),0)),"0")</f>
        <v/>
      </c>
      <c r="O35" s="0" t="str">
        <f aca="false">IF(ISNA(VLOOKUP(K35,$H:$L,5,0)),IF(I35="HEX",REPT("0",4-LEN(K35))&amp;K35,IF(I35="DEC",RIGHT(TEXT(DEC2HEX(K35,4),"0"),4),"")),DEC2HEX(VLOOKUP(K35,$H:$L,5,0),3))</f>
        <v/>
      </c>
    </row>
    <row r="36" customFormat="false" ht="15" hidden="false" customHeight="false" outlineLevel="0" collapsed="false">
      <c r="G36" s="0" t="n">
        <v>34</v>
      </c>
      <c r="L36" s="1" t="n">
        <v>34</v>
      </c>
      <c r="N36" s="0" t="str">
        <f aca="false">TEXT(IF(ISNA(VLOOKUP(I36,$A$2:$C$26,IF(J36="I",3,2),0)),"",VLOOKUP(I36,$A$2:$C$26,IF(J36="I",3,2),0)),"0")</f>
        <v/>
      </c>
      <c r="O36" s="0" t="str">
        <f aca="false">IF(ISNA(VLOOKUP(K36,$H:$L,5,0)),IF(I36="HEX",REPT("0",4-LEN(K36))&amp;K36,IF(I36="DEC",RIGHT(TEXT(DEC2HEX(K36,4),"0"),4),"")),DEC2HEX(VLOOKUP(K36,$H:$L,5,0),3))</f>
        <v/>
      </c>
    </row>
    <row r="37" customFormat="false" ht="15" hidden="false" customHeight="false" outlineLevel="0" collapsed="false">
      <c r="G37" s="0" t="n">
        <v>35</v>
      </c>
      <c r="L37" s="1" t="n">
        <v>35</v>
      </c>
      <c r="N37" s="0" t="str">
        <f aca="false">TEXT(IF(ISNA(VLOOKUP(I37,$A$2:$C$26,IF(J37="I",3,2),0)),"",VLOOKUP(I37,$A$2:$C$26,IF(J37="I",3,2),0)),"0")</f>
        <v/>
      </c>
      <c r="O37" s="0" t="str">
        <f aca="false">IF(ISNA(VLOOKUP(K37,$H:$L,5,0)),IF(I37="HEX",REPT("0",4-LEN(K37))&amp;K37,IF(I37="DEC",RIGHT(TEXT(DEC2HEX(K37,4),"0"),4),"")),DEC2HEX(VLOOKUP(K37,$H:$L,5,0),3))</f>
        <v/>
      </c>
    </row>
    <row r="38" customFormat="false" ht="15" hidden="false" customHeight="false" outlineLevel="0" collapsed="false">
      <c r="G38" s="0" t="n">
        <v>36</v>
      </c>
      <c r="L38" s="1" t="n">
        <v>36</v>
      </c>
      <c r="N38" s="0" t="str">
        <f aca="false">TEXT(IF(ISNA(VLOOKUP(I38,$A$2:$C$26,IF(J38="I",3,2),0)),"",VLOOKUP(I38,$A$2:$C$26,IF(J38="I",3,2),0)),"0")</f>
        <v/>
      </c>
      <c r="O38" s="0" t="str">
        <f aca="false">IF(ISNA(VLOOKUP(K38,$H:$L,5,0)),IF(I38="HEX",REPT("0",4-LEN(K38))&amp;K38,IF(I38="DEC",RIGHT(TEXT(DEC2HEX(K38,4),"0"),4),"")),DEC2HEX(VLOOKUP(K38,$H:$L,5,0),3))</f>
        <v/>
      </c>
    </row>
    <row r="39" customFormat="false" ht="15" hidden="false" customHeight="false" outlineLevel="0" collapsed="false">
      <c r="G39" s="0" t="n">
        <v>37</v>
      </c>
      <c r="L39" s="1" t="n">
        <v>37</v>
      </c>
      <c r="N39" s="0" t="str">
        <f aca="false">TEXT(IF(ISNA(VLOOKUP(I39,$A$2:$C$26,IF(J39="I",3,2),0)),"",VLOOKUP(I39,$A$2:$C$26,IF(J39="I",3,2),0)),"0")</f>
        <v/>
      </c>
      <c r="O39" s="0" t="str">
        <f aca="false">IF(ISNA(VLOOKUP(K39,$H:$L,5,0)),IF(I39="HEX",REPT("0",4-LEN(K39))&amp;K39,IF(I39="DEC",RIGHT(TEXT(DEC2HEX(K39,4),"0"),4),"")),DEC2HEX(VLOOKUP(K39,$H:$L,5,0),3))</f>
        <v/>
      </c>
    </row>
    <row r="40" customFormat="false" ht="15" hidden="false" customHeight="false" outlineLevel="0" collapsed="false">
      <c r="G40" s="0" t="n">
        <v>38</v>
      </c>
      <c r="L40" s="1" t="n">
        <v>38</v>
      </c>
      <c r="N40" s="0" t="str">
        <f aca="false">TEXT(IF(ISNA(VLOOKUP(I40,$A$2:$C$26,IF(J40="I",3,2),0)),"",VLOOKUP(I40,$A$2:$C$26,IF(J40="I",3,2),0)),"0")</f>
        <v/>
      </c>
      <c r="O40" s="0" t="str">
        <f aca="false">IF(ISNA(VLOOKUP(K40,$H:$L,5,0)),IF(I40="HEX",REPT("0",4-LEN(K40))&amp;K40,IF(I40="DEC",RIGHT(TEXT(DEC2HEX(K40,4),"0"),4),"")),DEC2HEX(VLOOKUP(K40,$H:$L,5,0),3))</f>
        <v/>
      </c>
    </row>
    <row r="41" customFormat="false" ht="15" hidden="false" customHeight="false" outlineLevel="0" collapsed="false">
      <c r="G41" s="0" t="n">
        <v>39</v>
      </c>
      <c r="L41" s="1" t="n">
        <v>39</v>
      </c>
      <c r="N41" s="0" t="str">
        <f aca="false">TEXT(IF(ISNA(VLOOKUP(I41,$A$2:$C$26,IF(J41="I",3,2),0)),"",VLOOKUP(I41,$A$2:$C$26,IF(J41="I",3,2),0)),"0")</f>
        <v/>
      </c>
      <c r="O41" s="0" t="str">
        <f aca="false">IF(ISNA(VLOOKUP(K41,$H:$L,5,0)),IF(I41="HEX",REPT("0",4-LEN(K41))&amp;K41,IF(I41="DEC",RIGHT(TEXT(DEC2HEX(K41,4),"0"),4),"")),DEC2HEX(VLOOKUP(K41,$H:$L,5,0),3))</f>
        <v/>
      </c>
    </row>
    <row r="42" customFormat="false" ht="15" hidden="false" customHeight="false" outlineLevel="0" collapsed="false">
      <c r="G42" s="0" t="n">
        <v>40</v>
      </c>
      <c r="L42" s="1" t="n">
        <v>40</v>
      </c>
      <c r="N42" s="0" t="str">
        <f aca="false">TEXT(IF(ISNA(VLOOKUP(I42,$A$2:$C$26,IF(J42="I",3,2),0)),"",VLOOKUP(I42,$A$2:$C$26,IF(J42="I",3,2),0)),"0")</f>
        <v/>
      </c>
      <c r="O42" s="0" t="str">
        <f aca="false">IF(ISNA(VLOOKUP(K42,$H:$L,5,0)),IF(I42="HEX",REPT("0",4-LEN(K42))&amp;K42,IF(I42="DEC",RIGHT(TEXT(DEC2HEX(K42,4),"0"),4),"")),DEC2HEX(VLOOKUP(K42,$H:$L,5,0),3))</f>
        <v/>
      </c>
    </row>
  </sheetData>
  <mergeCells count="38">
    <mergeCell ref="B1:C1"/>
    <mergeCell ref="D1:E1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5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8.14"/>
    <col collapsed="false" customWidth="true" hidden="false" outlineLevel="0" max="3" min="3" style="0" width="10.99"/>
    <col collapsed="false" customWidth="true" hidden="false" outlineLevel="0" max="4" min="4" style="0" width="20.29"/>
  </cols>
  <sheetData>
    <row r="1" customFormat="false" ht="15" hidden="false" customHeight="false" outlineLevel="0" collapsed="false">
      <c r="A1" s="0" t="n">
        <f aca="false">ASSEMBLER!G2</f>
        <v>0</v>
      </c>
      <c r="B1" s="0" t="str">
        <f aca="false">CONCATENATE(ASSEMBLER!H2," ",ASSEMBLER!I2," ",ASSEMBLER!J2," ",ASSEMBLER!K2)</f>
        <v>START SKI  </v>
      </c>
      <c r="C1" s="0" t="str">
        <f aca="false">CONCATENATE(ASSEMBLER!N2,ASSEMBLER!O2)</f>
        <v>F200</v>
      </c>
      <c r="D1" s="0" t="str">
        <f aca="false">CONCATENATE(HEX2BIN(MID(TEXT(C1,0),1,1),4)," ",HEX2BIN(MID(TEXT(C1,0),2,1),4)," ",HEX2BIN(MID(TEXT(C1,0),3,1),4)," ",HEX2BIN(MID(TEXT(C1,0),4,1),4))</f>
        <v>1111 0010 0000 0000</v>
      </c>
    </row>
    <row r="2" customFormat="false" ht="15" hidden="false" customHeight="false" outlineLevel="0" collapsed="false">
      <c r="A2" s="0" t="n">
        <f aca="false">ASSEMBLER!G3</f>
        <v>1</v>
      </c>
      <c r="B2" s="0" t="str">
        <f aca="false">CONCATENATE(ASSEMBLER!H3," ",ASSEMBLER!I3," ",ASSEMBLER!J3," ",ASSEMBLER!K3)</f>
        <v> BUN  START</v>
      </c>
      <c r="C2" s="0" t="str">
        <f aca="false">CONCATENATE(ASSEMBLER!N3,ASSEMBLER!O3)</f>
        <v>4000</v>
      </c>
      <c r="D2" s="0" t="str">
        <f aca="false">CONCATENATE(HEX2BIN(MID(TEXT(C2,0),1,1),4)," ",HEX2BIN(MID(TEXT(C2,0),2,1),4)," ",HEX2BIN(MID(TEXT(C2,0),3,1),4)," ",HEX2BIN(MID(TEXT(C2,0),4,1),4))</f>
        <v>0100 0000 0000 0000</v>
      </c>
    </row>
    <row r="3" customFormat="false" ht="15" hidden="false" customHeight="false" outlineLevel="0" collapsed="false">
      <c r="A3" s="0" t="n">
        <f aca="false">ASSEMBLER!G4</f>
        <v>2</v>
      </c>
      <c r="B3" s="0" t="str">
        <f aca="false">CONCATENATE(ASSEMBLER!H4," ",ASSEMBLER!I4," ",ASSEMBLER!J4," ",ASSEMBLER!K4)</f>
        <v> INP  </v>
      </c>
      <c r="C3" s="0" t="str">
        <f aca="false">CONCATENATE(ASSEMBLER!N4,ASSEMBLER!O4)</f>
        <v>F800</v>
      </c>
      <c r="D3" s="0" t="str">
        <f aca="false">CONCATENATE(HEX2BIN(MID(TEXT(C3,0),1,1),4)," ",HEX2BIN(MID(TEXT(C3,0),2,1),4)," ",HEX2BIN(MID(TEXT(C3,0),3,1),4)," ",HEX2BIN(MID(TEXT(C3,0),4,1),4))</f>
        <v>1111 1000 0000 0000</v>
      </c>
    </row>
    <row r="4" customFormat="false" ht="15" hidden="false" customHeight="false" outlineLevel="0" collapsed="false">
      <c r="A4" s="0" t="n">
        <f aca="false">ASSEMBLER!G5</f>
        <v>3</v>
      </c>
      <c r="B4" s="0" t="str">
        <f aca="false">CONCATENATE(ASSEMBLER!H5," ",ASSEMBLER!I5," ",ASSEMBLER!J5," ",ASSEMBLER!K5)</f>
        <v> OUT  </v>
      </c>
      <c r="C4" s="0" t="str">
        <f aca="false">CONCATENATE(ASSEMBLER!N5,ASSEMBLER!O5)</f>
        <v>F400</v>
      </c>
      <c r="D4" s="0" t="str">
        <f aca="false">CONCATENATE(HEX2BIN(MID(TEXT(C4,0),1,1),4)," ",HEX2BIN(MID(TEXT(C4,0),2,1),4)," ",HEX2BIN(MID(TEXT(C4,0),3,1),4)," ",HEX2BIN(MID(TEXT(C4,0),4,1),4))</f>
        <v>1111 0100 0000 0000</v>
      </c>
    </row>
    <row r="5" customFormat="false" ht="15" hidden="false" customHeight="false" outlineLevel="0" collapsed="false">
      <c r="A5" s="0" t="n">
        <f aca="false">ASSEMBLER!G6</f>
        <v>4</v>
      </c>
      <c r="B5" s="0" t="str">
        <f aca="false">CONCATENATE(ASSEMBLER!H6," ",ASSEMBLER!I6," ",ASSEMBLER!J6," ",ASSEMBLER!K6)</f>
        <v> BUN  START</v>
      </c>
      <c r="C5" s="0" t="str">
        <f aca="false">CONCATENATE(ASSEMBLER!N6,ASSEMBLER!O6)</f>
        <v>4000</v>
      </c>
      <c r="D5" s="0" t="str">
        <f aca="false">CONCATENATE(HEX2BIN(MID(TEXT(C5,0),1,1),4)," ",HEX2BIN(MID(TEXT(C5,0),2,1),4)," ",HEX2BIN(MID(TEXT(C5,0),3,1),4)," ",HEX2BIN(MID(TEXT(C5,0),4,1),4))</f>
        <v>0100 0000 0000 0000</v>
      </c>
    </row>
    <row r="6" customFormat="false" ht="15" hidden="false" customHeight="false" outlineLevel="0" collapsed="false">
      <c r="A6" s="0" t="n">
        <f aca="false">ASSEMBLER!G7</f>
        <v>5</v>
      </c>
      <c r="B6" s="0" t="str">
        <f aca="false">CONCATENATE(ASSEMBLER!H7," ",ASSEMBLER!I7," ",ASSEMBLER!J7," ",ASSEMBLER!K7)</f>
        <v>   </v>
      </c>
      <c r="C6" s="0" t="str">
        <f aca="false">CONCATENATE(ASSEMBLER!N7,ASSEMBLER!O7)</f>
        <v/>
      </c>
      <c r="D6" s="0" t="str">
        <f aca="false">CONCATENATE(HEX2BIN(MID(TEXT(C6,0),1,1),4)," ",HEX2BIN(MID(TEXT(C6,0),2,1),4)," ",HEX2BIN(MID(TEXT(C6,0),3,1),4)," ",HEX2BIN(MID(TEXT(C6,0),4,1),4))</f>
        <v>0000 0000 0000 0000</v>
      </c>
    </row>
    <row r="7" customFormat="false" ht="15" hidden="false" customHeight="false" outlineLevel="0" collapsed="false">
      <c r="A7" s="0" t="n">
        <f aca="false">ASSEMBLER!G8</f>
        <v>6</v>
      </c>
      <c r="B7" s="0" t="str">
        <f aca="false">CONCATENATE(ASSEMBLER!H8," ",ASSEMBLER!I8," ",ASSEMBLER!J8," ",ASSEMBLER!K8)</f>
        <v>   </v>
      </c>
      <c r="C7" s="0" t="str">
        <f aca="false">CONCATENATE(ASSEMBLER!N8,ASSEMBLER!O8)</f>
        <v/>
      </c>
      <c r="D7" s="0" t="str">
        <f aca="false">CONCATENATE(HEX2BIN(MID(TEXT(C7,0),1,1),4)," ",HEX2BIN(MID(TEXT(C7,0),2,1),4)," ",HEX2BIN(MID(TEXT(C7,0),3,1),4)," ",HEX2BIN(MID(TEXT(C7,0),4,1),4))</f>
        <v>0000 0000 0000 0000</v>
      </c>
    </row>
    <row r="8" customFormat="false" ht="15" hidden="false" customHeight="false" outlineLevel="0" collapsed="false">
      <c r="A8" s="0" t="n">
        <f aca="false">ASSEMBLER!G9</f>
        <v>7</v>
      </c>
      <c r="B8" s="0" t="str">
        <f aca="false">CONCATENATE(ASSEMBLER!H9," ",ASSEMBLER!I9," ",ASSEMBLER!J9," ",ASSEMBLER!K9)</f>
        <v>   </v>
      </c>
      <c r="C8" s="0" t="str">
        <f aca="false">CONCATENATE(ASSEMBLER!N9,ASSEMBLER!O9)</f>
        <v/>
      </c>
      <c r="D8" s="0" t="str">
        <f aca="false">CONCATENATE(HEX2BIN(MID(TEXT(C8,0),1,1),4)," ",HEX2BIN(MID(TEXT(C8,0),2,1),4)," ",HEX2BIN(MID(TEXT(C8,0),3,1),4)," ",HEX2BIN(MID(TEXT(C8,0),4,1),4))</f>
        <v>0000 0000 0000 0000</v>
      </c>
    </row>
    <row r="9" customFormat="false" ht="15" hidden="false" customHeight="false" outlineLevel="0" collapsed="false">
      <c r="A9" s="0" t="n">
        <f aca="false">ASSEMBLER!G10</f>
        <v>8</v>
      </c>
      <c r="B9" s="0" t="str">
        <f aca="false">CONCATENATE(ASSEMBLER!H10," ",ASSEMBLER!I10," ",ASSEMBLER!J10," ",ASSEMBLER!K10)</f>
        <v>   </v>
      </c>
      <c r="C9" s="0" t="str">
        <f aca="false">CONCATENATE(ASSEMBLER!N10,ASSEMBLER!O10)</f>
        <v/>
      </c>
      <c r="D9" s="0" t="str">
        <f aca="false">CONCATENATE(HEX2BIN(MID(TEXT(C9,0),1,1),4)," ",HEX2BIN(MID(TEXT(C9,0),2,1),4)," ",HEX2BIN(MID(TEXT(C9,0),3,1),4)," ",HEX2BIN(MID(TEXT(C9,0),4,1),4))</f>
        <v>0000 0000 0000 0000</v>
      </c>
    </row>
    <row r="10" customFormat="false" ht="15" hidden="false" customHeight="false" outlineLevel="0" collapsed="false">
      <c r="A10" s="0" t="n">
        <f aca="false">ASSEMBLER!G11</f>
        <v>9</v>
      </c>
      <c r="B10" s="0" t="str">
        <f aca="false">CONCATENATE(ASSEMBLER!H11," ",ASSEMBLER!I11," ",ASSEMBLER!J11," ",ASSEMBLER!K11)</f>
        <v>   </v>
      </c>
      <c r="C10" s="0" t="str">
        <f aca="false">CONCATENATE(ASSEMBLER!N11,ASSEMBLER!O11)</f>
        <v/>
      </c>
      <c r="D10" s="0" t="str">
        <f aca="false">CONCATENATE(HEX2BIN(MID(TEXT(C10,0),1,1),4)," ",HEX2BIN(MID(TEXT(C10,0),2,1),4)," ",HEX2BIN(MID(TEXT(C10,0),3,1),4)," ",HEX2BIN(MID(TEXT(C10,0),4,1),4))</f>
        <v>0000 0000 0000 0000</v>
      </c>
    </row>
    <row r="11" customFormat="false" ht="15" hidden="false" customHeight="false" outlineLevel="0" collapsed="false">
      <c r="A11" s="0" t="n">
        <f aca="false">ASSEMBLER!G12</f>
        <v>10</v>
      </c>
      <c r="B11" s="0" t="str">
        <f aca="false">CONCATENATE(ASSEMBLER!H12," ",ASSEMBLER!I12," ",ASSEMBLER!J12," ",ASSEMBLER!K12)</f>
        <v>   </v>
      </c>
      <c r="C11" s="0" t="str">
        <f aca="false">CONCATENATE(ASSEMBLER!N12,ASSEMBLER!O12)</f>
        <v/>
      </c>
      <c r="D11" s="0" t="str">
        <f aca="false">CONCATENATE(HEX2BIN(MID(TEXT(C11,0),1,1),4)," ",HEX2BIN(MID(TEXT(C11,0),2,1),4)," ",HEX2BIN(MID(TEXT(C11,0),3,1),4)," ",HEX2BIN(MID(TEXT(C11,0),4,1),4))</f>
        <v>0000 0000 0000 0000</v>
      </c>
    </row>
    <row r="12" customFormat="false" ht="15" hidden="false" customHeight="false" outlineLevel="0" collapsed="false">
      <c r="A12" s="0" t="n">
        <f aca="false">ASSEMBLER!G13</f>
        <v>11</v>
      </c>
      <c r="B12" s="0" t="str">
        <f aca="false">CONCATENATE(ASSEMBLER!H13," ",ASSEMBLER!I13," ",ASSEMBLER!J13," ",ASSEMBLER!K13)</f>
        <v>   </v>
      </c>
      <c r="C12" s="0" t="str">
        <f aca="false">CONCATENATE(ASSEMBLER!N13,ASSEMBLER!O13)</f>
        <v/>
      </c>
      <c r="D12" s="0" t="str">
        <f aca="false">CONCATENATE(HEX2BIN(MID(TEXT(C12,0),1,1),4)," ",HEX2BIN(MID(TEXT(C12,0),2,1),4)," ",HEX2BIN(MID(TEXT(C12,0),3,1),4)," ",HEX2BIN(MID(TEXT(C12,0),4,1),4))</f>
        <v>0000 0000 0000 0000</v>
      </c>
    </row>
    <row r="13" customFormat="false" ht="15" hidden="false" customHeight="false" outlineLevel="0" collapsed="false">
      <c r="A13" s="0" t="n">
        <f aca="false">ASSEMBLER!G14</f>
        <v>12</v>
      </c>
      <c r="B13" s="0" t="str">
        <f aca="false">CONCATENATE(ASSEMBLER!H14," ",ASSEMBLER!I14," ",ASSEMBLER!J14," ",ASSEMBLER!K14)</f>
        <v>   </v>
      </c>
      <c r="C13" s="0" t="str">
        <f aca="false">CONCATENATE(ASSEMBLER!N14,ASSEMBLER!O14)</f>
        <v/>
      </c>
      <c r="D13" s="0" t="str">
        <f aca="false">CONCATENATE(HEX2BIN(MID(TEXT(C13,0),1,1),4)," ",HEX2BIN(MID(TEXT(C13,0),2,1),4)," ",HEX2BIN(MID(TEXT(C13,0),3,1),4)," ",HEX2BIN(MID(TEXT(C13,0),4,1),4))</f>
        <v>0000 0000 0000 0000</v>
      </c>
    </row>
    <row r="14" customFormat="false" ht="15" hidden="false" customHeight="false" outlineLevel="0" collapsed="false">
      <c r="A14" s="0" t="n">
        <f aca="false">ASSEMBLER!G15</f>
        <v>13</v>
      </c>
      <c r="B14" s="0" t="str">
        <f aca="false">CONCATENATE(ASSEMBLER!H15," ",ASSEMBLER!I15," ",ASSEMBLER!J15," ",ASSEMBLER!K15)</f>
        <v>   </v>
      </c>
      <c r="C14" s="0" t="str">
        <f aca="false">CONCATENATE(ASSEMBLER!N15,ASSEMBLER!O15)</f>
        <v/>
      </c>
      <c r="D14" s="0" t="str">
        <f aca="false">CONCATENATE(HEX2BIN(MID(TEXT(C14,0),1,1),4)," ",HEX2BIN(MID(TEXT(C14,0),2,1),4)," ",HEX2BIN(MID(TEXT(C14,0),3,1),4)," ",HEX2BIN(MID(TEXT(C14,0),4,1),4))</f>
        <v>0000 0000 0000 0000</v>
      </c>
    </row>
    <row r="15" customFormat="false" ht="15" hidden="false" customHeight="false" outlineLevel="0" collapsed="false">
      <c r="A15" s="0" t="n">
        <f aca="false">ASSEMBLER!G16</f>
        <v>14</v>
      </c>
      <c r="B15" s="0" t="str">
        <f aca="false">CONCATENATE(ASSEMBLER!H16," ",ASSEMBLER!I16," ",ASSEMBLER!J16," ",ASSEMBLER!K16)</f>
        <v>   </v>
      </c>
      <c r="C15" s="0" t="str">
        <f aca="false">CONCATENATE(ASSEMBLER!N16,ASSEMBLER!O16)</f>
        <v/>
      </c>
      <c r="D15" s="0" t="str">
        <f aca="false">CONCATENATE(HEX2BIN(MID(TEXT(C15,0),1,1),4)," ",HEX2BIN(MID(TEXT(C15,0),2,1),4)," ",HEX2BIN(MID(TEXT(C15,0),3,1),4)," ",HEX2BIN(MID(TEXT(C15,0),4,1),4))</f>
        <v>0000 0000 0000 0000</v>
      </c>
    </row>
    <row r="16" customFormat="false" ht="15" hidden="false" customHeight="false" outlineLevel="0" collapsed="false">
      <c r="A16" s="0" t="n">
        <f aca="false">ASSEMBLER!G17</f>
        <v>15</v>
      </c>
      <c r="B16" s="0" t="str">
        <f aca="false">CONCATENATE(ASSEMBLER!H17," ",ASSEMBLER!I17," ",ASSEMBLER!J17," ",ASSEMBLER!K17)</f>
        <v>   </v>
      </c>
      <c r="C16" s="0" t="str">
        <f aca="false">CONCATENATE(ASSEMBLER!N17,ASSEMBLER!O17)</f>
        <v/>
      </c>
      <c r="D16" s="0" t="str">
        <f aca="false">CONCATENATE(HEX2BIN(MID(TEXT(C16,0),1,1),4)," ",HEX2BIN(MID(TEXT(C16,0),2,1),4)," ",HEX2BIN(MID(TEXT(C16,0),3,1),4)," ",HEX2BIN(MID(TEXT(C16,0),4,1),4))</f>
        <v>0000 0000 0000 0000</v>
      </c>
    </row>
    <row r="17" customFormat="false" ht="15" hidden="false" customHeight="false" outlineLevel="0" collapsed="false">
      <c r="A17" s="0" t="n">
        <f aca="false">ASSEMBLER!G18</f>
        <v>16</v>
      </c>
      <c r="B17" s="0" t="str">
        <f aca="false">CONCATENATE(ASSEMBLER!H18," ",ASSEMBLER!I18," ",ASSEMBLER!J18," ",ASSEMBLER!K18)</f>
        <v>   </v>
      </c>
      <c r="C17" s="0" t="str">
        <f aca="false">CONCATENATE(ASSEMBLER!N18,ASSEMBLER!O18)</f>
        <v/>
      </c>
      <c r="D17" s="0" t="str">
        <f aca="false">CONCATENATE(HEX2BIN(MID(TEXT(C17,0),1,1),4)," ",HEX2BIN(MID(TEXT(C17,0),2,1),4)," ",HEX2BIN(MID(TEXT(C17,0),3,1),4)," ",HEX2BIN(MID(TEXT(C17,0),4,1),4))</f>
        <v>0000 0000 0000 0000</v>
      </c>
    </row>
    <row r="18" customFormat="false" ht="15" hidden="false" customHeight="false" outlineLevel="0" collapsed="false">
      <c r="A18" s="0" t="n">
        <f aca="false">ASSEMBLER!G19</f>
        <v>17</v>
      </c>
      <c r="B18" s="0" t="str">
        <f aca="false">CONCATENATE(ASSEMBLER!H19," ",ASSEMBLER!I19," ",ASSEMBLER!J19," ",ASSEMBLER!K19)</f>
        <v>   </v>
      </c>
      <c r="C18" s="0" t="str">
        <f aca="false">CONCATENATE(ASSEMBLER!N19,ASSEMBLER!O19)</f>
        <v/>
      </c>
      <c r="D18" s="0" t="str">
        <f aca="false">CONCATENATE(HEX2BIN(MID(TEXT(C18,0),1,1),4)," ",HEX2BIN(MID(TEXT(C18,0),2,1),4)," ",HEX2BIN(MID(TEXT(C18,0),3,1),4)," ",HEX2BIN(MID(TEXT(C18,0),4,1),4))</f>
        <v>0000 0000 0000 0000</v>
      </c>
    </row>
    <row r="19" customFormat="false" ht="15" hidden="false" customHeight="false" outlineLevel="0" collapsed="false">
      <c r="A19" s="0" t="n">
        <f aca="false">ASSEMBLER!G20</f>
        <v>18</v>
      </c>
      <c r="B19" s="0" t="str">
        <f aca="false">CONCATENATE(ASSEMBLER!H20," ",ASSEMBLER!I20," ",ASSEMBLER!J20," ",ASSEMBLER!K20)</f>
        <v>   </v>
      </c>
      <c r="C19" s="0" t="str">
        <f aca="false">CONCATENATE(ASSEMBLER!N20,ASSEMBLER!O20)</f>
        <v/>
      </c>
      <c r="D19" s="0" t="str">
        <f aca="false">CONCATENATE(HEX2BIN(MID(TEXT(C19,0),1,1),4)," ",HEX2BIN(MID(TEXT(C19,0),2,1),4)," ",HEX2BIN(MID(TEXT(C19,0),3,1),4)," ",HEX2BIN(MID(TEXT(C19,0),4,1),4))</f>
        <v>0000 0000 0000 0000</v>
      </c>
    </row>
    <row r="20" customFormat="false" ht="15" hidden="false" customHeight="false" outlineLevel="0" collapsed="false">
      <c r="A20" s="0" t="n">
        <f aca="false">ASSEMBLER!G21</f>
        <v>19</v>
      </c>
      <c r="B20" s="0" t="str">
        <f aca="false">CONCATENATE(ASSEMBLER!H21," ",ASSEMBLER!I21," ",ASSEMBLER!J21," ",ASSEMBLER!K21)</f>
        <v>   </v>
      </c>
      <c r="C20" s="0" t="str">
        <f aca="false">CONCATENATE(ASSEMBLER!N21,ASSEMBLER!O21)</f>
        <v/>
      </c>
      <c r="D20" s="0" t="str">
        <f aca="false">CONCATENATE(HEX2BIN(MID(TEXT(C20,0),1,1),4)," ",HEX2BIN(MID(TEXT(C20,0),2,1),4)," ",HEX2BIN(MID(TEXT(C20,0),3,1),4)," ",HEX2BIN(MID(TEXT(C20,0),4,1),4))</f>
        <v>0000 0000 0000 0000</v>
      </c>
    </row>
    <row r="21" customFormat="false" ht="15" hidden="false" customHeight="false" outlineLevel="0" collapsed="false">
      <c r="A21" s="0" t="n">
        <f aca="false">ASSEMBLER!G22</f>
        <v>20</v>
      </c>
      <c r="B21" s="0" t="str">
        <f aca="false">CONCATENATE(ASSEMBLER!H22," ",ASSEMBLER!I22," ",ASSEMBLER!J22," ",ASSEMBLER!K22)</f>
        <v>   </v>
      </c>
      <c r="C21" s="0" t="str">
        <f aca="false">CONCATENATE(ASSEMBLER!N22,ASSEMBLER!O22)</f>
        <v/>
      </c>
      <c r="D21" s="0" t="str">
        <f aca="false">CONCATENATE(HEX2BIN(MID(TEXT(C21,0),1,1),4)," ",HEX2BIN(MID(TEXT(C21,0),2,1),4)," ",HEX2BIN(MID(TEXT(C21,0),3,1),4)," ",HEX2BIN(MID(TEXT(C21,0),4,1),4))</f>
        <v>0000 0000 0000 0000</v>
      </c>
    </row>
    <row r="22" customFormat="false" ht="15" hidden="false" customHeight="false" outlineLevel="0" collapsed="false">
      <c r="A22" s="0" t="n">
        <f aca="false">ASSEMBLER!G23</f>
        <v>21</v>
      </c>
      <c r="B22" s="0" t="str">
        <f aca="false">CONCATENATE(ASSEMBLER!H23," ",ASSEMBLER!I23," ",ASSEMBLER!J23," ",ASSEMBLER!K23)</f>
        <v>   </v>
      </c>
      <c r="C22" s="0" t="str">
        <f aca="false">CONCATENATE(ASSEMBLER!N23,ASSEMBLER!O23)</f>
        <v/>
      </c>
      <c r="D22" s="0" t="str">
        <f aca="false">CONCATENATE(HEX2BIN(MID(TEXT(C22,0),1,1),4)," ",HEX2BIN(MID(TEXT(C22,0),2,1),4)," ",HEX2BIN(MID(TEXT(C22,0),3,1),4)," ",HEX2BIN(MID(TEXT(C22,0),4,1),4))</f>
        <v>0000 0000 0000 0000</v>
      </c>
    </row>
    <row r="23" customFormat="false" ht="15" hidden="false" customHeight="false" outlineLevel="0" collapsed="false">
      <c r="A23" s="0" t="n">
        <f aca="false">ASSEMBLER!G24</f>
        <v>22</v>
      </c>
      <c r="B23" s="0" t="str">
        <f aca="false">CONCATENATE(ASSEMBLER!H24," ",ASSEMBLER!I24," ",ASSEMBLER!J24," ",ASSEMBLER!K24)</f>
        <v>   </v>
      </c>
      <c r="C23" s="0" t="str">
        <f aca="false">CONCATENATE(ASSEMBLER!N24,ASSEMBLER!O24)</f>
        <v/>
      </c>
      <c r="D23" s="0" t="str">
        <f aca="false">CONCATENATE(HEX2BIN(MID(TEXT(C23,0),1,1),4)," ",HEX2BIN(MID(TEXT(C23,0),2,1),4)," ",HEX2BIN(MID(TEXT(C23,0),3,1),4)," ",HEX2BIN(MID(TEXT(C23,0),4,1),4))</f>
        <v>0000 0000 0000 0000</v>
      </c>
    </row>
    <row r="24" customFormat="false" ht="15" hidden="false" customHeight="false" outlineLevel="0" collapsed="false">
      <c r="A24" s="0" t="n">
        <f aca="false">ASSEMBLER!G25</f>
        <v>23</v>
      </c>
      <c r="B24" s="0" t="str">
        <f aca="false">CONCATENATE(ASSEMBLER!H25," ",ASSEMBLER!I25," ",ASSEMBLER!J25," ",ASSEMBLER!K25)</f>
        <v>   </v>
      </c>
      <c r="C24" s="0" t="str">
        <f aca="false">CONCATENATE(ASSEMBLER!N25,ASSEMBLER!O25)</f>
        <v/>
      </c>
      <c r="D24" s="0" t="str">
        <f aca="false">CONCATENATE(HEX2BIN(MID(TEXT(C24,0),1,1),4)," ",HEX2BIN(MID(TEXT(C24,0),2,1),4)," ",HEX2BIN(MID(TEXT(C24,0),3,1),4)," ",HEX2BIN(MID(TEXT(C24,0),4,1),4))</f>
        <v>0000 0000 0000 0000</v>
      </c>
    </row>
    <row r="25" customFormat="false" ht="15" hidden="false" customHeight="false" outlineLevel="0" collapsed="false">
      <c r="A25" s="0" t="n">
        <f aca="false">ASSEMBLER!G26</f>
        <v>24</v>
      </c>
      <c r="B25" s="0" t="str">
        <f aca="false">CONCATENATE(ASSEMBLER!H26," ",ASSEMBLER!I26," ",ASSEMBLER!J26," ",ASSEMBLER!K26)</f>
        <v>   </v>
      </c>
      <c r="C25" s="0" t="str">
        <f aca="false">CONCATENATE(ASSEMBLER!N26,ASSEMBLER!O26)</f>
        <v/>
      </c>
      <c r="D25" s="0" t="str">
        <f aca="false">CONCATENATE(HEX2BIN(MID(TEXT(C25,0),1,1),4)," ",HEX2BIN(MID(TEXT(C25,0),2,1),4)," ",HEX2BIN(MID(TEXT(C25,0),3,1),4)," ",HEX2BIN(MID(TEXT(C25,0),4,1),4))</f>
        <v>0000 0000 0000 0000</v>
      </c>
    </row>
    <row r="26" customFormat="false" ht="15" hidden="false" customHeight="false" outlineLevel="0" collapsed="false">
      <c r="A26" s="0" t="n">
        <f aca="false">ASSEMBLER!G27</f>
        <v>25</v>
      </c>
      <c r="B26" s="0" t="str">
        <f aca="false">CONCATENATE(ASSEMBLER!H27," ",ASSEMBLER!I27," ",ASSEMBLER!J27," ",ASSEMBLER!K27)</f>
        <v>   </v>
      </c>
      <c r="C26" s="0" t="str">
        <f aca="false">CONCATENATE(ASSEMBLER!N27,ASSEMBLER!O27)</f>
        <v/>
      </c>
      <c r="D26" s="0" t="str">
        <f aca="false">CONCATENATE(HEX2BIN(MID(TEXT(C26,0),1,1),4)," ",HEX2BIN(MID(TEXT(C26,0),2,1),4)," ",HEX2BIN(MID(TEXT(C26,0),3,1),4)," ",HEX2BIN(MID(TEXT(C26,0),4,1),4))</f>
        <v>0000 0000 0000 0000</v>
      </c>
    </row>
    <row r="27" customFormat="false" ht="15" hidden="false" customHeight="false" outlineLevel="0" collapsed="false">
      <c r="A27" s="0" t="n">
        <f aca="false">ASSEMBLER!G28</f>
        <v>26</v>
      </c>
      <c r="B27" s="0" t="str">
        <f aca="false">CONCATENATE(ASSEMBLER!H28," ",ASSEMBLER!I28," ",ASSEMBLER!J28," ",ASSEMBLER!K28)</f>
        <v>   </v>
      </c>
      <c r="C27" s="0" t="str">
        <f aca="false">CONCATENATE(ASSEMBLER!N28,ASSEMBLER!O28)</f>
        <v/>
      </c>
      <c r="D27" s="0" t="str">
        <f aca="false">CONCATENATE(HEX2BIN(MID(TEXT(C27,0),1,1),4)," ",HEX2BIN(MID(TEXT(C27,0),2,1),4)," ",HEX2BIN(MID(TEXT(C27,0),3,1),4)," ",HEX2BIN(MID(TEXT(C27,0),4,1),4))</f>
        <v>0000 0000 0000 0000</v>
      </c>
    </row>
    <row r="28" customFormat="false" ht="15" hidden="false" customHeight="false" outlineLevel="0" collapsed="false">
      <c r="A28" s="0" t="n">
        <f aca="false">ASSEMBLER!G29</f>
        <v>27</v>
      </c>
      <c r="B28" s="0" t="str">
        <f aca="false">CONCATENATE(ASSEMBLER!H29," ",ASSEMBLER!I29," ",ASSEMBLER!J29," ",ASSEMBLER!K29)</f>
        <v>   </v>
      </c>
      <c r="C28" s="0" t="str">
        <f aca="false">CONCATENATE(ASSEMBLER!N29,ASSEMBLER!O29)</f>
        <v/>
      </c>
      <c r="D28" s="0" t="str">
        <f aca="false">CONCATENATE(HEX2BIN(MID(TEXT(C28,0),1,1),4)," ",HEX2BIN(MID(TEXT(C28,0),2,1),4)," ",HEX2BIN(MID(TEXT(C28,0),3,1),4)," ",HEX2BIN(MID(TEXT(C28,0),4,1),4))</f>
        <v>0000 0000 0000 0000</v>
      </c>
    </row>
    <row r="29" customFormat="false" ht="15" hidden="false" customHeight="false" outlineLevel="0" collapsed="false">
      <c r="A29" s="0" t="n">
        <f aca="false">ASSEMBLER!G30</f>
        <v>28</v>
      </c>
      <c r="B29" s="0" t="str">
        <f aca="false">CONCATENATE(ASSEMBLER!H30," ",ASSEMBLER!I30," ",ASSEMBLER!J30," ",ASSEMBLER!K30)</f>
        <v>   </v>
      </c>
      <c r="C29" s="0" t="str">
        <f aca="false">CONCATENATE(ASSEMBLER!N30,ASSEMBLER!O30)</f>
        <v/>
      </c>
      <c r="D29" s="0" t="str">
        <f aca="false">CONCATENATE(HEX2BIN(MID(TEXT(C29,0),1,1),4)," ",HEX2BIN(MID(TEXT(C29,0),2,1),4)," ",HEX2BIN(MID(TEXT(C29,0),3,1),4)," ",HEX2BIN(MID(TEXT(C29,0),4,1),4))</f>
        <v>0000 0000 0000 0000</v>
      </c>
    </row>
    <row r="30" customFormat="false" ht="15" hidden="false" customHeight="false" outlineLevel="0" collapsed="false">
      <c r="A30" s="0" t="n">
        <f aca="false">ASSEMBLER!G31</f>
        <v>29</v>
      </c>
      <c r="B30" s="0" t="str">
        <f aca="false">CONCATENATE(ASSEMBLER!H31," ",ASSEMBLER!I31," ",ASSEMBLER!J31," ",ASSEMBLER!K31)</f>
        <v>   </v>
      </c>
      <c r="C30" s="0" t="str">
        <f aca="false">CONCATENATE(ASSEMBLER!N31,ASSEMBLER!O31)</f>
        <v/>
      </c>
      <c r="D30" s="0" t="str">
        <f aca="false">CONCATENATE(HEX2BIN(MID(TEXT(C30,0),1,1),4)," ",HEX2BIN(MID(TEXT(C30,0),2,1),4)," ",HEX2BIN(MID(TEXT(C30,0),3,1),4)," ",HEX2BIN(MID(TEXT(C30,0),4,1),4))</f>
        <v>0000 0000 0000 0000</v>
      </c>
    </row>
    <row r="31" customFormat="false" ht="15" hidden="false" customHeight="false" outlineLevel="0" collapsed="false">
      <c r="A31" s="0" t="n">
        <f aca="false">ASSEMBLER!G32</f>
        <v>30</v>
      </c>
      <c r="B31" s="0" t="str">
        <f aca="false">CONCATENATE(ASSEMBLER!H32," ",ASSEMBLER!I32," ",ASSEMBLER!J32," ",ASSEMBLER!K32)</f>
        <v>   </v>
      </c>
      <c r="C31" s="0" t="str">
        <f aca="false">CONCATENATE(ASSEMBLER!N32,ASSEMBLER!O32)</f>
        <v/>
      </c>
      <c r="D31" s="0" t="str">
        <f aca="false">CONCATENATE(HEX2BIN(MID(TEXT(C31,0),1,1),4)," ",HEX2BIN(MID(TEXT(C31,0),2,1),4)," ",HEX2BIN(MID(TEXT(C31,0),3,1),4)," ",HEX2BIN(MID(TEXT(C31,0),4,1),4))</f>
        <v>0000 0000 0000 0000</v>
      </c>
    </row>
    <row r="32" customFormat="false" ht="15" hidden="false" customHeight="false" outlineLevel="0" collapsed="false">
      <c r="A32" s="0" t="n">
        <f aca="false">ASSEMBLER!G33</f>
        <v>31</v>
      </c>
      <c r="B32" s="0" t="str">
        <f aca="false">CONCATENATE(ASSEMBLER!H33," ",ASSEMBLER!I33," ",ASSEMBLER!J33," ",ASSEMBLER!K33)</f>
        <v>   </v>
      </c>
      <c r="C32" s="0" t="str">
        <f aca="false">CONCATENATE(ASSEMBLER!N33,ASSEMBLER!O33)</f>
        <v/>
      </c>
      <c r="D32" s="0" t="str">
        <f aca="false">CONCATENATE(HEX2BIN(MID(TEXT(C32,0),1,1),4)," ",HEX2BIN(MID(TEXT(C32,0),2,1),4)," ",HEX2BIN(MID(TEXT(C32,0),3,1),4)," ",HEX2BIN(MID(TEXT(C32,0),4,1),4))</f>
        <v>0000 0000 0000 0000</v>
      </c>
    </row>
    <row r="33" customFormat="false" ht="15" hidden="false" customHeight="false" outlineLevel="0" collapsed="false">
      <c r="A33" s="0" t="n">
        <f aca="false">ASSEMBLER!G34</f>
        <v>32</v>
      </c>
      <c r="B33" s="0" t="str">
        <f aca="false">CONCATENATE(ASSEMBLER!H34," ",ASSEMBLER!I34," ",ASSEMBLER!J34," ",ASSEMBLER!K34)</f>
        <v>   </v>
      </c>
      <c r="C33" s="0" t="str">
        <f aca="false">CONCATENATE(ASSEMBLER!N34,ASSEMBLER!O34)</f>
        <v/>
      </c>
      <c r="D33" s="0" t="str">
        <f aca="false">CONCATENATE(HEX2BIN(MID(TEXT(C33,0),1,1),4)," ",HEX2BIN(MID(TEXT(C33,0),2,1),4)," ",HEX2BIN(MID(TEXT(C33,0),3,1),4)," ",HEX2BIN(MID(TEXT(C33,0),4,1),4))</f>
        <v>0000 0000 0000 0000</v>
      </c>
    </row>
    <row r="34" customFormat="false" ht="15" hidden="false" customHeight="false" outlineLevel="0" collapsed="false">
      <c r="A34" s="0" t="n">
        <f aca="false">ASSEMBLER!G35</f>
        <v>33</v>
      </c>
      <c r="B34" s="0" t="str">
        <f aca="false">CONCATENATE(ASSEMBLER!H35," ",ASSEMBLER!I35," ",ASSEMBLER!J35," ",ASSEMBLER!K35)</f>
        <v>   </v>
      </c>
      <c r="C34" s="0" t="str">
        <f aca="false">CONCATENATE(ASSEMBLER!N35,ASSEMBLER!O35)</f>
        <v/>
      </c>
      <c r="D34" s="0" t="str">
        <f aca="false">CONCATENATE(HEX2BIN(MID(TEXT(C34,0),1,1),4)," ",HEX2BIN(MID(TEXT(C34,0),2,1),4)," ",HEX2BIN(MID(TEXT(C34,0),3,1),4)," ",HEX2BIN(MID(TEXT(C34,0),4,1),4))</f>
        <v>0000 0000 0000 0000</v>
      </c>
    </row>
    <row r="35" customFormat="false" ht="15" hidden="false" customHeight="false" outlineLevel="0" collapsed="false">
      <c r="A35" s="0" t="n">
        <f aca="false">ASSEMBLER!G36</f>
        <v>34</v>
      </c>
      <c r="B35" s="0" t="str">
        <f aca="false">CONCATENATE(ASSEMBLER!H36," ",ASSEMBLER!I36," ",ASSEMBLER!J36," ",ASSEMBLER!K36)</f>
        <v>   </v>
      </c>
      <c r="C35" s="0" t="str">
        <f aca="false">CONCATENATE(ASSEMBLER!N36,ASSEMBLER!O36)</f>
        <v/>
      </c>
      <c r="D35" s="0" t="str">
        <f aca="false">CONCATENATE(HEX2BIN(MID(TEXT(C35,0),1,1),4)," ",HEX2BIN(MID(TEXT(C35,0),2,1),4)," ",HEX2BIN(MID(TEXT(C35,0),3,1),4)," ",HEX2BIN(MID(TEXT(C35,0),4,1),4))</f>
        <v>0000 0000 0000 0000</v>
      </c>
    </row>
    <row r="36" customFormat="false" ht="15" hidden="false" customHeight="false" outlineLevel="0" collapsed="false">
      <c r="A36" s="0" t="n">
        <f aca="false">ASSEMBLER!G37</f>
        <v>35</v>
      </c>
      <c r="B36" s="0" t="str">
        <f aca="false">CONCATENATE(ASSEMBLER!H37," ",ASSEMBLER!I37," ",ASSEMBLER!J37," ",ASSEMBLER!K37)</f>
        <v>   </v>
      </c>
      <c r="C36" s="0" t="str">
        <f aca="false">CONCATENATE(ASSEMBLER!N37,ASSEMBLER!O37)</f>
        <v/>
      </c>
      <c r="D36" s="0" t="str">
        <f aca="false">CONCATENATE(HEX2BIN(MID(TEXT(C36,0),1,1),4)," ",HEX2BIN(MID(TEXT(C36,0),2,1),4)," ",HEX2BIN(MID(TEXT(C36,0),3,1),4)," ",HEX2BIN(MID(TEXT(C36,0),4,1),4))</f>
        <v>0000 0000 0000 0000</v>
      </c>
    </row>
    <row r="37" customFormat="false" ht="15" hidden="false" customHeight="false" outlineLevel="0" collapsed="false">
      <c r="A37" s="0" t="n">
        <f aca="false">ASSEMBLER!G38</f>
        <v>36</v>
      </c>
      <c r="B37" s="0" t="str">
        <f aca="false">CONCATENATE(ASSEMBLER!H38," ",ASSEMBLER!I38," ",ASSEMBLER!J38," ",ASSEMBLER!K38)</f>
        <v>   </v>
      </c>
      <c r="C37" s="0" t="str">
        <f aca="false">CONCATENATE(ASSEMBLER!N38,ASSEMBLER!O38)</f>
        <v/>
      </c>
      <c r="D37" s="0" t="str">
        <f aca="false">CONCATENATE(HEX2BIN(MID(TEXT(C37,0),1,1),4)," ",HEX2BIN(MID(TEXT(C37,0),2,1),4)," ",HEX2BIN(MID(TEXT(C37,0),3,1),4)," ",HEX2BIN(MID(TEXT(C37,0),4,1),4))</f>
        <v>0000 0000 0000 0000</v>
      </c>
    </row>
    <row r="38" customFormat="false" ht="15" hidden="false" customHeight="false" outlineLevel="0" collapsed="false">
      <c r="A38" s="0" t="n">
        <f aca="false">ASSEMBLER!G39</f>
        <v>37</v>
      </c>
      <c r="B38" s="0" t="str">
        <f aca="false">CONCATENATE(ASSEMBLER!H39," ",ASSEMBLER!I39," ",ASSEMBLER!J39," ",ASSEMBLER!K39)</f>
        <v>   </v>
      </c>
      <c r="C38" s="0" t="str">
        <f aca="false">CONCATENATE(ASSEMBLER!N39,ASSEMBLER!O39)</f>
        <v/>
      </c>
      <c r="D38" s="0" t="str">
        <f aca="false">CONCATENATE(HEX2BIN(MID(TEXT(C38,0),1,1),4)," ",HEX2BIN(MID(TEXT(C38,0),2,1),4)," ",HEX2BIN(MID(TEXT(C38,0),3,1),4)," ",HEX2BIN(MID(TEXT(C38,0),4,1),4))</f>
        <v>0000 0000 0000 0000</v>
      </c>
    </row>
    <row r="39" customFormat="false" ht="15" hidden="false" customHeight="false" outlineLevel="0" collapsed="false">
      <c r="A39" s="0" t="n">
        <f aca="false">ASSEMBLER!G40</f>
        <v>38</v>
      </c>
      <c r="B39" s="0" t="str">
        <f aca="false">CONCATENATE(ASSEMBLER!H40," ",ASSEMBLER!I40," ",ASSEMBLER!J40," ",ASSEMBLER!K40)</f>
        <v>   </v>
      </c>
      <c r="C39" s="0" t="str">
        <f aca="false">CONCATENATE(ASSEMBLER!N40,ASSEMBLER!O40)</f>
        <v/>
      </c>
      <c r="D39" s="0" t="str">
        <f aca="false">CONCATENATE(HEX2BIN(MID(TEXT(C39,0),1,1),4)," ",HEX2BIN(MID(TEXT(C39,0),2,1),4)," ",HEX2BIN(MID(TEXT(C39,0),3,1),4)," ",HEX2BIN(MID(TEXT(C39,0),4,1),4))</f>
        <v>0000 0000 0000 0000</v>
      </c>
    </row>
    <row r="40" customFormat="false" ht="15" hidden="false" customHeight="false" outlineLevel="0" collapsed="false">
      <c r="A40" s="0" t="n">
        <f aca="false">ASSEMBLER!G41</f>
        <v>39</v>
      </c>
      <c r="B40" s="0" t="str">
        <f aca="false">CONCATENATE(ASSEMBLER!H41," ",ASSEMBLER!I41," ",ASSEMBLER!J41," ",ASSEMBLER!K41)</f>
        <v>   </v>
      </c>
      <c r="C40" s="0" t="str">
        <f aca="false">CONCATENATE(ASSEMBLER!N41,ASSEMBLER!O41)</f>
        <v/>
      </c>
      <c r="D40" s="0" t="str">
        <f aca="false">CONCATENATE(HEX2BIN(MID(TEXT(C40,0),1,1),4)," ",HEX2BIN(MID(TEXT(C40,0),2,1),4)," ",HEX2BIN(MID(TEXT(C40,0),3,1),4)," ",HEX2BIN(MID(TEXT(C40,0),4,1),4))</f>
        <v>0000 0000 0000 0000</v>
      </c>
    </row>
    <row r="41" customFormat="false" ht="15" hidden="false" customHeight="false" outlineLevel="0" collapsed="false">
      <c r="A41" s="0" t="n">
        <f aca="false">ASSEMBLER!G42</f>
        <v>40</v>
      </c>
      <c r="C41" s="0" t="str">
        <f aca="false">CONCATENATE(ASSEMBLER!N42,ASSEMBLER!O42)</f>
        <v/>
      </c>
      <c r="D41" s="0" t="str">
        <f aca="false">CONCATENATE(HEX2BIN(MID(TEXT(C41,0),1,1),4)," ",HEX2BIN(MID(TEXT(C41,0),2,1),4)," ",HEX2BIN(MID(TEXT(C41,0),3,1),4)," ",HEX2BIN(MID(TEXT(C41,0),4,1),4))</f>
        <v>0000 0000 0000 0000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6" activeCellId="1" sqref="B1:C5 C1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29"/>
    <col collapsed="false" customWidth="true" hidden="false" outlineLevel="0" max="3" min="3" style="0" width="11.14"/>
    <col collapsed="false" customWidth="true" hidden="false" outlineLevel="0" max="7" min="7" style="0" width="17.29"/>
  </cols>
  <sheetData>
    <row r="1" customFormat="false" ht="15" hidden="false" customHeight="false" outlineLevel="0" collapsed="false">
      <c r="A1" s="0" t="n">
        <v>-1</v>
      </c>
      <c r="B1" s="0" t="str">
        <f aca="false">DEC2HEX(A1,4)</f>
        <v>FFFFFFFFFF</v>
      </c>
    </row>
    <row r="4" customFormat="false" ht="15" hidden="false" customHeight="false" outlineLevel="0" collapsed="false">
      <c r="A4" s="0" t="n">
        <v>7801</v>
      </c>
      <c r="B4" s="0" t="str">
        <f aca="false">TEXT(A4,0)</f>
        <v>7801</v>
      </c>
      <c r="C4" s="0" t="str">
        <f aca="false">HEX2BIN(VALUE(MID($B$4,1,1)),4)</f>
        <v>0111</v>
      </c>
      <c r="D4" s="0" t="str">
        <f aca="false">HEX2BIN(VALUE(MID($B$4,2,1)),4)</f>
        <v>1000</v>
      </c>
      <c r="E4" s="0" t="str">
        <f aca="false">HEX2BIN(VALUE(MID($B$4,3,1)),4)</f>
        <v>0000</v>
      </c>
      <c r="F4" s="0" t="str">
        <f aca="false">HEX2BIN(VALUE(MID($B$4,4,1)),4)</f>
        <v>0001</v>
      </c>
      <c r="G4" s="0" t="str">
        <f aca="false">C4&amp;D4&amp;E4&amp;F4</f>
        <v>0111100000000001</v>
      </c>
    </row>
    <row r="6" customFormat="false" ht="15" hidden="false" customHeight="false" outlineLevel="0" collapsed="false">
      <c r="A6" s="0" t="n">
        <v>1</v>
      </c>
      <c r="B6" s="0" t="str">
        <f aca="false">HEX2BIN(MID(TEXT(A6,0),1,1),4)&amp;HEX2BIN(MID(TEXT(A6,0),2,1),4)&amp;HEX2BIN(MID(TEXT(A6,0),3,1),4)&amp;HEX2BIN(MID(TEXT(A6,0),4,1),4)</f>
        <v>0001000000000000</v>
      </c>
      <c r="C6" s="0" t="n">
        <f aca="false">LEN(B6)</f>
        <v>16</v>
      </c>
    </row>
    <row r="8" customFormat="false" ht="15" hidden="false" customHeight="false" outlineLevel="0" collapsed="false">
      <c r="A8" s="0" t="s">
        <v>50</v>
      </c>
      <c r="B8" s="0" t="str">
        <f aca="false">MID(A8,5,1)</f>
        <v>O</v>
      </c>
    </row>
    <row r="11" customFormat="false" ht="15" hidden="false" customHeight="false" outlineLevel="0" collapsed="false">
      <c r="A11" s="0" t="n">
        <v>16</v>
      </c>
      <c r="B11" s="0" t="str">
        <f aca="false">"00"&amp;A11</f>
        <v>0016</v>
      </c>
    </row>
    <row r="13" customFormat="false" ht="15" hidden="false" customHeight="false" outlineLevel="0" collapsed="false">
      <c r="A13" s="0" t="n">
        <v>12345</v>
      </c>
    </row>
    <row r="14" customFormat="false" ht="15" hidden="false" customHeight="false" outlineLevel="0" collapsed="false">
      <c r="A14" s="0" t="str">
        <f aca="false">REPT("0",4)</f>
        <v>0000</v>
      </c>
    </row>
    <row r="16" customFormat="false" ht="15" hidden="false" customHeight="false" outlineLevel="0" collapsed="false">
      <c r="A16" s="0" t="n">
        <v>-5</v>
      </c>
      <c r="B16" s="0" t="str">
        <f aca="false">DEC2HEX(A16,1)</f>
        <v>FFFFFFFFFB</v>
      </c>
      <c r="C16" s="0" t="str">
        <f aca="false">RIGHT(TEXT(B16,"0"),4)</f>
        <v>FFFB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2020-01-21T05:19:53Z</dcterms:created>
  <dc:creator>Windows User</dc:creator>
  <dc:description/>
  <dc:language>en-US</dc:language>
  <cp:lastModifiedBy/>
  <dcterms:modified xsi:type="dcterms:W3CDTF">2020-01-30T16:53:58Z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