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Shattered Spirits\shattered-spirits\"/>
    </mc:Choice>
  </mc:AlternateContent>
  <xr:revisionPtr revIDLastSave="0" documentId="13_ncr:1_{EE3E6052-B2AF-4091-B902-E4C2CE00166F}" xr6:coauthVersionLast="47" xr6:coauthVersionMax="47" xr10:uidLastSave="{00000000-0000-0000-0000-000000000000}"/>
  <bookViews>
    <workbookView xWindow="-120" yWindow="-120" windowWidth="38640" windowHeight="21240" activeTab="1" xr2:uid="{8BDA45FE-0E97-4900-9EAD-9D2A1DC3BD58}"/>
  </bookViews>
  <sheets>
    <sheet name="1d6" sheetId="1" r:id="rId1"/>
    <sheet name="2d6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2" l="1"/>
  <c r="BD3" i="2"/>
  <c r="BE3" i="2"/>
  <c r="BC4" i="2"/>
  <c r="BC5" i="2"/>
  <c r="BC6" i="2"/>
  <c r="BC7" i="2"/>
  <c r="BC8" i="2"/>
  <c r="BC9" i="2"/>
  <c r="BC10" i="2"/>
  <c r="BC11" i="2"/>
  <c r="BC12" i="2"/>
  <c r="BD2" i="2"/>
  <c r="BE2" i="2"/>
  <c r="BC2" i="2"/>
  <c r="AI3" i="2"/>
  <c r="AJ3" i="2"/>
  <c r="AK3" i="2"/>
  <c r="AI4" i="2"/>
  <c r="AI5" i="2"/>
  <c r="AI6" i="2"/>
  <c r="AI7" i="2"/>
  <c r="AI8" i="2"/>
  <c r="AI9" i="2"/>
  <c r="AI10" i="2"/>
  <c r="AI11" i="2"/>
  <c r="AI12" i="2"/>
  <c r="AJ2" i="2"/>
  <c r="AK2" i="2"/>
  <c r="AI2" i="2"/>
  <c r="O3" i="2"/>
  <c r="P3" i="2"/>
  <c r="Q3" i="2"/>
  <c r="O4" i="2"/>
  <c r="O5" i="2"/>
  <c r="O6" i="2"/>
  <c r="O7" i="2"/>
  <c r="O8" i="2"/>
  <c r="O9" i="2"/>
  <c r="O10" i="2"/>
  <c r="O11" i="2"/>
  <c r="O12" i="2"/>
  <c r="P2" i="2"/>
  <c r="Q2" i="2"/>
  <c r="O2" i="2"/>
  <c r="N12" i="2"/>
  <c r="N3" i="2"/>
  <c r="N4" i="2"/>
  <c r="N5" i="2"/>
  <c r="N6" i="2"/>
  <c r="N7" i="2"/>
  <c r="N8" i="2"/>
  <c r="N9" i="2"/>
  <c r="N10" i="2"/>
  <c r="N11" i="2"/>
  <c r="N2" i="2"/>
  <c r="AH3" i="2"/>
  <c r="AH4" i="2"/>
  <c r="AH5" i="2"/>
  <c r="AH6" i="2"/>
  <c r="AH7" i="2"/>
  <c r="AH8" i="2"/>
  <c r="AH9" i="2"/>
  <c r="AH10" i="2"/>
  <c r="AH11" i="2"/>
  <c r="AH12" i="2"/>
  <c r="AH2" i="2"/>
  <c r="BB3" i="2"/>
  <c r="BB4" i="2"/>
  <c r="BB5" i="2"/>
  <c r="BB6" i="2"/>
  <c r="BB7" i="2"/>
  <c r="BB8" i="2"/>
  <c r="BB9" i="2"/>
  <c r="BB10" i="2"/>
  <c r="BB11" i="2"/>
  <c r="BB12" i="2"/>
  <c r="BB2" i="2"/>
  <c r="C3" i="2"/>
  <c r="C4" i="2"/>
  <c r="H4" i="2" s="1"/>
  <c r="C5" i="2"/>
  <c r="H5" i="2" s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2" i="2"/>
  <c r="H2" i="2" s="1"/>
  <c r="BK3" i="2"/>
  <c r="BK4" i="2"/>
  <c r="BK5" i="2"/>
  <c r="BK6" i="2"/>
  <c r="BK7" i="2"/>
  <c r="BK8" i="2"/>
  <c r="BK9" i="2"/>
  <c r="BK10" i="2"/>
  <c r="BK11" i="2"/>
  <c r="BK12" i="2"/>
  <c r="BK2" i="2"/>
  <c r="BG3" i="2"/>
  <c r="BG4" i="2"/>
  <c r="BG5" i="2"/>
  <c r="BG6" i="2"/>
  <c r="BG7" i="2"/>
  <c r="BG8" i="2"/>
  <c r="BG9" i="2"/>
  <c r="BG10" i="2"/>
  <c r="BG11" i="2"/>
  <c r="BG12" i="2"/>
  <c r="BG2" i="2"/>
  <c r="AY12" i="2"/>
  <c r="AU3" i="2"/>
  <c r="AU4" i="2"/>
  <c r="AU5" i="2"/>
  <c r="AU6" i="2"/>
  <c r="AU7" i="2"/>
  <c r="AU8" i="2"/>
  <c r="AU9" i="2"/>
  <c r="AU10" i="2"/>
  <c r="AU11" i="2"/>
  <c r="AU12" i="2"/>
  <c r="AU2" i="2"/>
  <c r="AQ3" i="2"/>
  <c r="AQ4" i="2"/>
  <c r="AQ5" i="2"/>
  <c r="AQ6" i="2"/>
  <c r="AQ7" i="2"/>
  <c r="AQ8" i="2"/>
  <c r="AQ9" i="2"/>
  <c r="AQ10" i="2"/>
  <c r="AQ11" i="2"/>
  <c r="AQ12" i="2"/>
  <c r="AQ2" i="2"/>
  <c r="AM3" i="2"/>
  <c r="AM4" i="2"/>
  <c r="AM5" i="2"/>
  <c r="AM6" i="2"/>
  <c r="AM7" i="2"/>
  <c r="AM8" i="2"/>
  <c r="AM9" i="2"/>
  <c r="AM10" i="2"/>
  <c r="AM11" i="2"/>
  <c r="AM12" i="2"/>
  <c r="AM2" i="2"/>
  <c r="AE12" i="2"/>
  <c r="AA3" i="2"/>
  <c r="AA4" i="2"/>
  <c r="AA5" i="2"/>
  <c r="AA6" i="2"/>
  <c r="AA7" i="2"/>
  <c r="AA8" i="2"/>
  <c r="AA9" i="2"/>
  <c r="AA10" i="2"/>
  <c r="AA11" i="2"/>
  <c r="AA12" i="2"/>
  <c r="AA2" i="2"/>
  <c r="W3" i="2"/>
  <c r="W4" i="2"/>
  <c r="W5" i="2"/>
  <c r="W6" i="2"/>
  <c r="W7" i="2"/>
  <c r="W8" i="2"/>
  <c r="W9" i="2"/>
  <c r="W10" i="2"/>
  <c r="W11" i="2"/>
  <c r="W12" i="2"/>
  <c r="W2" i="2"/>
  <c r="S3" i="2"/>
  <c r="S4" i="2"/>
  <c r="S5" i="2"/>
  <c r="S6" i="2"/>
  <c r="S7" i="2"/>
  <c r="S8" i="2"/>
  <c r="S9" i="2"/>
  <c r="S10" i="2"/>
  <c r="S11" i="2"/>
  <c r="S12" i="2"/>
  <c r="S2" i="2"/>
  <c r="K12" i="2"/>
  <c r="G2" i="2"/>
  <c r="D3" i="2"/>
  <c r="U3" i="2" s="1"/>
  <c r="D4" i="2"/>
  <c r="I4" i="2" s="1"/>
  <c r="D5" i="2"/>
  <c r="U5" i="2" s="1"/>
  <c r="D6" i="2"/>
  <c r="I6" i="2" s="1"/>
  <c r="D7" i="2"/>
  <c r="U7" i="2" s="1"/>
  <c r="D8" i="2"/>
  <c r="I8" i="2" s="1"/>
  <c r="D9" i="2"/>
  <c r="I9" i="2" s="1"/>
  <c r="D10" i="2"/>
  <c r="I10" i="2" s="1"/>
  <c r="D11" i="2"/>
  <c r="U11" i="2" s="1"/>
  <c r="D12" i="2"/>
  <c r="I12" i="2" s="1"/>
  <c r="D2" i="2"/>
  <c r="G3" i="2"/>
  <c r="G4" i="2"/>
  <c r="G5" i="2"/>
  <c r="G6" i="2"/>
  <c r="G7" i="2"/>
  <c r="G8" i="2"/>
  <c r="G9" i="2"/>
  <c r="G10" i="2"/>
  <c r="G11" i="2"/>
  <c r="G12" i="2"/>
  <c r="AX11" i="2"/>
  <c r="AX10" i="2"/>
  <c r="AX9" i="2"/>
  <c r="AY9" i="2" s="1"/>
  <c r="AX8" i="2"/>
  <c r="AX7" i="2"/>
  <c r="AX6" i="2"/>
  <c r="AX5" i="2"/>
  <c r="AX4" i="2"/>
  <c r="AY4" i="2" s="1"/>
  <c r="AX3" i="2"/>
  <c r="AX2" i="2"/>
  <c r="AD11" i="2"/>
  <c r="AD10" i="2"/>
  <c r="AE10" i="2" s="1"/>
  <c r="AD9" i="2"/>
  <c r="AE9" i="2" s="1"/>
  <c r="AD8" i="2"/>
  <c r="AE8" i="2" s="1"/>
  <c r="AD7" i="2"/>
  <c r="AE7" i="2" s="1"/>
  <c r="AD6" i="2"/>
  <c r="AD5" i="2"/>
  <c r="AD4" i="2"/>
  <c r="AE4" i="2" s="1"/>
  <c r="AD3" i="2"/>
  <c r="AD2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3" i="2"/>
  <c r="K3" i="2" s="1"/>
  <c r="J2" i="2"/>
  <c r="K2" i="2" s="1"/>
  <c r="D3" i="1"/>
  <c r="D4" i="1"/>
  <c r="D5" i="1"/>
  <c r="D6" i="1"/>
  <c r="D7" i="1"/>
  <c r="D2" i="1"/>
  <c r="C7" i="1"/>
  <c r="C3" i="1"/>
  <c r="C4" i="1"/>
  <c r="C5" i="1"/>
  <c r="C6" i="1"/>
  <c r="C2" i="1"/>
  <c r="M2" i="1"/>
  <c r="K2" i="1"/>
  <c r="I2" i="1"/>
  <c r="Q10" i="2" l="1"/>
  <c r="Q4" i="2"/>
  <c r="AK4" i="2"/>
  <c r="BE4" i="2"/>
  <c r="BD12" i="2"/>
  <c r="P4" i="2"/>
  <c r="AJ4" i="2"/>
  <c r="BD4" i="2"/>
  <c r="P12" i="2"/>
  <c r="BD10" i="2"/>
  <c r="AJ10" i="2"/>
  <c r="BE10" i="2"/>
  <c r="P10" i="2"/>
  <c r="AK10" i="2"/>
  <c r="BE9" i="2"/>
  <c r="AJ7" i="2"/>
  <c r="Q7" i="2"/>
  <c r="BD6" i="2"/>
  <c r="AK12" i="2"/>
  <c r="Q12" i="2"/>
  <c r="BE12" i="2"/>
  <c r="AJ12" i="2"/>
  <c r="BE11" i="2"/>
  <c r="AJ11" i="2"/>
  <c r="AK11" i="2"/>
  <c r="BD11" i="2"/>
  <c r="P11" i="2"/>
  <c r="Q11" i="2"/>
  <c r="AK9" i="2"/>
  <c r="AJ9" i="2"/>
  <c r="BD9" i="2"/>
  <c r="Q9" i="2"/>
  <c r="P9" i="2"/>
  <c r="AK8" i="2"/>
  <c r="AJ8" i="2"/>
  <c r="Q8" i="2"/>
  <c r="BE8" i="2"/>
  <c r="P8" i="2"/>
  <c r="BD8" i="2"/>
  <c r="P7" i="2"/>
  <c r="BD7" i="2"/>
  <c r="BE7" i="2"/>
  <c r="AK7" i="2"/>
  <c r="Q6" i="2"/>
  <c r="AJ6" i="2"/>
  <c r="P6" i="2"/>
  <c r="AK6" i="2"/>
  <c r="BE6" i="2"/>
  <c r="Q5" i="2"/>
  <c r="P5" i="2"/>
  <c r="AK5" i="2"/>
  <c r="AJ5" i="2"/>
  <c r="BE5" i="2"/>
  <c r="BD5" i="2"/>
  <c r="H3" i="2"/>
  <c r="BM2" i="2"/>
  <c r="BL2" i="2"/>
  <c r="BM4" i="2"/>
  <c r="BL4" i="2"/>
  <c r="BM3" i="2"/>
  <c r="BL3" i="2"/>
  <c r="BM7" i="2"/>
  <c r="BL7" i="2"/>
  <c r="BM8" i="2"/>
  <c r="BL8" i="2"/>
  <c r="BM12" i="2"/>
  <c r="BL12" i="2"/>
  <c r="BM11" i="2"/>
  <c r="BL11" i="2"/>
  <c r="BM10" i="2"/>
  <c r="BL10" i="2"/>
  <c r="BL9" i="2"/>
  <c r="BM9" i="2"/>
  <c r="BK13" i="2"/>
  <c r="BR5" i="2" s="1"/>
  <c r="BM6" i="2"/>
  <c r="BL6" i="2"/>
  <c r="BM5" i="2"/>
  <c r="BL5" i="2"/>
  <c r="BG13" i="2"/>
  <c r="BR4" i="2" s="1"/>
  <c r="BI6" i="2"/>
  <c r="BH9" i="2"/>
  <c r="BA5" i="2"/>
  <c r="BH11" i="2"/>
  <c r="BI8" i="2"/>
  <c r="BH3" i="2"/>
  <c r="BI5" i="2"/>
  <c r="BH2" i="2"/>
  <c r="BI10" i="2"/>
  <c r="BH5" i="2"/>
  <c r="BH8" i="2"/>
  <c r="BI2" i="2"/>
  <c r="BH10" i="2"/>
  <c r="BI7" i="2"/>
  <c r="BI12" i="2"/>
  <c r="BH7" i="2"/>
  <c r="BI4" i="2"/>
  <c r="BH12" i="2"/>
  <c r="BI9" i="2"/>
  <c r="BH4" i="2"/>
  <c r="BI11" i="2"/>
  <c r="BH6" i="2"/>
  <c r="BI3" i="2"/>
  <c r="BA6" i="2"/>
  <c r="BC13" i="2"/>
  <c r="BR3" i="2" s="1"/>
  <c r="BA2" i="2"/>
  <c r="BA3" i="2"/>
  <c r="BA11" i="2"/>
  <c r="BA8" i="2"/>
  <c r="AZ4" i="2"/>
  <c r="BA4" i="2"/>
  <c r="BA7" i="2"/>
  <c r="AY7" i="2"/>
  <c r="AZ7" i="2"/>
  <c r="BA10" i="2"/>
  <c r="AY10" i="2"/>
  <c r="AZ12" i="2"/>
  <c r="AY2" i="2"/>
  <c r="BA12" i="2"/>
  <c r="AW8" i="2"/>
  <c r="AZ2" i="2"/>
  <c r="AY5" i="2"/>
  <c r="AZ10" i="2"/>
  <c r="AZ5" i="2"/>
  <c r="AY8" i="2"/>
  <c r="AY3" i="2"/>
  <c r="AZ8" i="2"/>
  <c r="AY11" i="2"/>
  <c r="AZ3" i="2"/>
  <c r="AY6" i="2"/>
  <c r="AZ11" i="2"/>
  <c r="BA9" i="2"/>
  <c r="AZ6" i="2"/>
  <c r="AZ9" i="2"/>
  <c r="AU13" i="2"/>
  <c r="BR1" i="2" s="1"/>
  <c r="AW2" i="2"/>
  <c r="AV11" i="2"/>
  <c r="AV3" i="2"/>
  <c r="AG6" i="2"/>
  <c r="AV8" i="2"/>
  <c r="AW5" i="2"/>
  <c r="AR8" i="2"/>
  <c r="AV2" i="2"/>
  <c r="AW10" i="2"/>
  <c r="AV5" i="2"/>
  <c r="AV10" i="2"/>
  <c r="AW7" i="2"/>
  <c r="AW12" i="2"/>
  <c r="AV7" i="2"/>
  <c r="AW4" i="2"/>
  <c r="AV12" i="2"/>
  <c r="AW9" i="2"/>
  <c r="AV4" i="2"/>
  <c r="AV9" i="2"/>
  <c r="AW6" i="2"/>
  <c r="AW11" i="2"/>
  <c r="AV6" i="2"/>
  <c r="AW3" i="2"/>
  <c r="AS12" i="2"/>
  <c r="AS4" i="2"/>
  <c r="AG3" i="2"/>
  <c r="AG11" i="2"/>
  <c r="AS5" i="2"/>
  <c r="AS10" i="2"/>
  <c r="AR5" i="2"/>
  <c r="AQ13" i="2"/>
  <c r="BQ5" i="2" s="1"/>
  <c r="AR2" i="2"/>
  <c r="AR11" i="2"/>
  <c r="AS8" i="2"/>
  <c r="AR3" i="2"/>
  <c r="AS2" i="2"/>
  <c r="AR10" i="2"/>
  <c r="AS7" i="2"/>
  <c r="AR7" i="2"/>
  <c r="AS9" i="2"/>
  <c r="AR9" i="2"/>
  <c r="AS6" i="2"/>
  <c r="AR12" i="2"/>
  <c r="AR4" i="2"/>
  <c r="AS11" i="2"/>
  <c r="AR6" i="2"/>
  <c r="AS3" i="2"/>
  <c r="AO8" i="2"/>
  <c r="AM13" i="2"/>
  <c r="BQ4" i="2" s="1"/>
  <c r="AN11" i="2"/>
  <c r="AO10" i="2"/>
  <c r="AO9" i="2"/>
  <c r="AN3" i="2"/>
  <c r="AN8" i="2"/>
  <c r="AO5" i="2"/>
  <c r="AN2" i="2"/>
  <c r="AN5" i="2"/>
  <c r="AO2" i="2"/>
  <c r="AN10" i="2"/>
  <c r="AO7" i="2"/>
  <c r="AO12" i="2"/>
  <c r="AN7" i="2"/>
  <c r="AO4" i="2"/>
  <c r="AN12" i="2"/>
  <c r="AN4" i="2"/>
  <c r="AN9" i="2"/>
  <c r="AO6" i="2"/>
  <c r="AO11" i="2"/>
  <c r="AN6" i="2"/>
  <c r="AO3" i="2"/>
  <c r="AI13" i="2"/>
  <c r="BQ3" i="2" s="1"/>
  <c r="AF5" i="2"/>
  <c r="AF12" i="2"/>
  <c r="AF2" i="2"/>
  <c r="AG10" i="2"/>
  <c r="AF6" i="2"/>
  <c r="AE6" i="2"/>
  <c r="AF11" i="2"/>
  <c r="AG8" i="2"/>
  <c r="AF3" i="2"/>
  <c r="AE2" i="2"/>
  <c r="AE11" i="2"/>
  <c r="AF8" i="2"/>
  <c r="AG5" i="2"/>
  <c r="AE3" i="2"/>
  <c r="AG2" i="2"/>
  <c r="AF10" i="2"/>
  <c r="AG7" i="2"/>
  <c r="AE5" i="2"/>
  <c r="AG12" i="2"/>
  <c r="AF7" i="2"/>
  <c r="AG4" i="2"/>
  <c r="AG9" i="2"/>
  <c r="AF4" i="2"/>
  <c r="AF9" i="2"/>
  <c r="AA13" i="2"/>
  <c r="BQ1" i="2" s="1"/>
  <c r="AC12" i="2"/>
  <c r="AC4" i="2"/>
  <c r="AB11" i="2"/>
  <c r="AC8" i="2"/>
  <c r="AB3" i="2"/>
  <c r="AB8" i="2"/>
  <c r="AC5" i="2"/>
  <c r="AB2" i="2"/>
  <c r="AC10" i="2"/>
  <c r="AB5" i="2"/>
  <c r="AC2" i="2"/>
  <c r="AB10" i="2"/>
  <c r="AC7" i="2"/>
  <c r="AB7" i="2"/>
  <c r="AB12" i="2"/>
  <c r="AC9" i="2"/>
  <c r="AB4" i="2"/>
  <c r="AB9" i="2"/>
  <c r="AC6" i="2"/>
  <c r="AC11" i="2"/>
  <c r="AB6" i="2"/>
  <c r="AC3" i="2"/>
  <c r="Y8" i="2"/>
  <c r="X3" i="2"/>
  <c r="Y12" i="2"/>
  <c r="X7" i="2"/>
  <c r="X11" i="2"/>
  <c r="Y4" i="2"/>
  <c r="W13" i="2"/>
  <c r="BP5" i="2" s="1"/>
  <c r="X8" i="2"/>
  <c r="Y5" i="2"/>
  <c r="X2" i="2"/>
  <c r="Y10" i="2"/>
  <c r="X5" i="2"/>
  <c r="Y2" i="2"/>
  <c r="X10" i="2"/>
  <c r="Y7" i="2"/>
  <c r="X12" i="2"/>
  <c r="Y9" i="2"/>
  <c r="X4" i="2"/>
  <c r="X9" i="2"/>
  <c r="Y6" i="2"/>
  <c r="Y11" i="2"/>
  <c r="X6" i="2"/>
  <c r="Y3" i="2"/>
  <c r="T8" i="2"/>
  <c r="S13" i="2"/>
  <c r="BP4" i="2" s="1"/>
  <c r="T11" i="2"/>
  <c r="T2" i="2"/>
  <c r="U10" i="2"/>
  <c r="T5" i="2"/>
  <c r="U2" i="2"/>
  <c r="T10" i="2"/>
  <c r="U12" i="2"/>
  <c r="T7" i="2"/>
  <c r="U4" i="2"/>
  <c r="T3" i="2"/>
  <c r="T12" i="2"/>
  <c r="U9" i="2"/>
  <c r="T4" i="2"/>
  <c r="U8" i="2"/>
  <c r="T9" i="2"/>
  <c r="U6" i="2"/>
  <c r="T6" i="2"/>
  <c r="I5" i="2"/>
  <c r="M7" i="2"/>
  <c r="I3" i="2"/>
  <c r="M2" i="2"/>
  <c r="M5" i="2"/>
  <c r="L8" i="2"/>
  <c r="M11" i="2"/>
  <c r="M3" i="2"/>
  <c r="I2" i="2"/>
  <c r="L3" i="2"/>
  <c r="I7" i="2"/>
  <c r="K13" i="2"/>
  <c r="BP2" i="2" s="1"/>
  <c r="M8" i="2"/>
  <c r="L11" i="2"/>
  <c r="M10" i="2"/>
  <c r="L10" i="2"/>
  <c r="M12" i="2"/>
  <c r="L7" i="2"/>
  <c r="L9" i="2"/>
  <c r="M6" i="2"/>
  <c r="L2" i="2"/>
  <c r="L5" i="2"/>
  <c r="M4" i="2"/>
  <c r="L12" i="2"/>
  <c r="M9" i="2"/>
  <c r="L4" i="2"/>
  <c r="I11" i="2"/>
  <c r="L6" i="2"/>
  <c r="G13" i="2"/>
  <c r="BP1" i="2" s="1"/>
  <c r="K1" i="1"/>
  <c r="M1" i="1"/>
  <c r="M3" i="1"/>
  <c r="K3" i="1"/>
  <c r="I3" i="1"/>
  <c r="I1" i="1"/>
  <c r="BS5" i="2" l="1"/>
  <c r="BT5" i="2"/>
  <c r="BS4" i="2"/>
  <c r="BT4" i="2"/>
  <c r="BS1" i="2"/>
  <c r="BQ8" i="2"/>
  <c r="BQ7" i="2"/>
  <c r="BT1" i="2"/>
  <c r="BR7" i="2"/>
  <c r="BR8" i="2"/>
  <c r="BP8" i="2"/>
  <c r="BP6" i="2"/>
  <c r="BL13" i="2"/>
  <c r="BR14" i="2" s="1"/>
  <c r="BM13" i="2"/>
  <c r="BR23" i="2" s="1"/>
  <c r="BH13" i="2"/>
  <c r="BR13" i="2" s="1"/>
  <c r="BI13" i="2"/>
  <c r="BR22" i="2" s="1"/>
  <c r="BE13" i="2"/>
  <c r="BR21" i="2" s="1"/>
  <c r="BA13" i="2"/>
  <c r="BR20" i="2" s="1"/>
  <c r="BD13" i="2"/>
  <c r="BR12" i="2" s="1"/>
  <c r="AY13" i="2"/>
  <c r="BR2" i="2" s="1"/>
  <c r="BT2" i="2" s="1"/>
  <c r="AZ13" i="2"/>
  <c r="BR11" i="2" s="1"/>
  <c r="AW13" i="2"/>
  <c r="BR19" i="2" s="1"/>
  <c r="AV13" i="2"/>
  <c r="BR10" i="2" s="1"/>
  <c r="AR13" i="2"/>
  <c r="BQ14" i="2" s="1"/>
  <c r="AS13" i="2"/>
  <c r="BQ23" i="2" s="1"/>
  <c r="AO13" i="2"/>
  <c r="BQ22" i="2" s="1"/>
  <c r="AN13" i="2"/>
  <c r="BQ13" i="2" s="1"/>
  <c r="AK13" i="2"/>
  <c r="BQ21" i="2" s="1"/>
  <c r="AJ13" i="2"/>
  <c r="BQ12" i="2" s="1"/>
  <c r="AF13" i="2"/>
  <c r="BQ11" i="2" s="1"/>
  <c r="AE13" i="2"/>
  <c r="BQ2" i="2" s="1"/>
  <c r="BS2" i="2" s="1"/>
  <c r="AG13" i="2"/>
  <c r="BQ20" i="2" s="1"/>
  <c r="AB13" i="2"/>
  <c r="BQ10" i="2" s="1"/>
  <c r="AC13" i="2"/>
  <c r="BQ19" i="2" s="1"/>
  <c r="Y13" i="2"/>
  <c r="BP23" i="2" s="1"/>
  <c r="X13" i="2"/>
  <c r="BP14" i="2" s="1"/>
  <c r="U13" i="2"/>
  <c r="BP22" i="2" s="1"/>
  <c r="T13" i="2"/>
  <c r="BP13" i="2" s="1"/>
  <c r="Q13" i="2"/>
  <c r="BP21" i="2" s="1"/>
  <c r="O13" i="2"/>
  <c r="BP3" i="2" s="1"/>
  <c r="BP7" i="2" s="1"/>
  <c r="P13" i="2"/>
  <c r="BP12" i="2" s="1"/>
  <c r="M13" i="2"/>
  <c r="BP20" i="2" s="1"/>
  <c r="L13" i="2"/>
  <c r="BP11" i="2" s="1"/>
  <c r="H13" i="2"/>
  <c r="BP10" i="2" s="1"/>
  <c r="I13" i="2"/>
  <c r="BP19" i="2" s="1"/>
  <c r="BT14" i="2" l="1"/>
  <c r="BT11" i="2"/>
  <c r="BR6" i="2"/>
  <c r="BR9" i="2" s="1"/>
  <c r="BS23" i="2"/>
  <c r="BT21" i="2"/>
  <c r="BS20" i="2"/>
  <c r="BT13" i="2"/>
  <c r="BS12" i="2"/>
  <c r="BS21" i="2"/>
  <c r="BS13" i="2"/>
  <c r="BP24" i="2"/>
  <c r="BP26" i="2"/>
  <c r="BP25" i="2"/>
  <c r="BP15" i="2"/>
  <c r="BP17" i="2"/>
  <c r="BP16" i="2"/>
  <c r="BT3" i="2"/>
  <c r="BT12" i="2"/>
  <c r="BS3" i="2"/>
  <c r="BQ24" i="2"/>
  <c r="BQ26" i="2"/>
  <c r="BQ25" i="2"/>
  <c r="BS19" i="2"/>
  <c r="BS22" i="2"/>
  <c r="BT20" i="2"/>
  <c r="BP9" i="2"/>
  <c r="BQ6" i="2"/>
  <c r="BQ9" i="2" s="1"/>
  <c r="BQ15" i="2"/>
  <c r="BS10" i="2"/>
  <c r="BQ17" i="2"/>
  <c r="BQ16" i="2"/>
  <c r="BS14" i="2"/>
  <c r="BT22" i="2"/>
  <c r="BR17" i="2"/>
  <c r="BT10" i="2"/>
  <c r="BR16" i="2"/>
  <c r="BR15" i="2"/>
  <c r="BS11" i="2"/>
  <c r="BR26" i="2"/>
  <c r="BR25" i="2"/>
  <c r="BT19" i="2"/>
  <c r="BR24" i="2"/>
  <c r="BT23" i="2"/>
  <c r="BP18" i="2" l="1"/>
  <c r="BQ18" i="2"/>
  <c r="BQ27" i="2"/>
  <c r="BR27" i="2"/>
  <c r="BR18" i="2"/>
  <c r="BP27" i="2"/>
</calcChain>
</file>

<file path=xl/sharedStrings.xml><?xml version="1.0" encoding="utf-8"?>
<sst xmlns="http://schemas.openxmlformats.org/spreadsheetml/2006/main" count="127" uniqueCount="47">
  <si>
    <t>Roll</t>
  </si>
  <si>
    <t>Damage</t>
  </si>
  <si>
    <t>Strike:</t>
  </si>
  <si>
    <t>Tag:</t>
  </si>
  <si>
    <t>Strong</t>
  </si>
  <si>
    <t>Quick</t>
  </si>
  <si>
    <t>Adv Odds</t>
  </si>
  <si>
    <t>Disadv Odds</t>
  </si>
  <si>
    <t>+</t>
  </si>
  <si>
    <t>-</t>
  </si>
  <si>
    <t xml:space="preserve">Quick: </t>
  </si>
  <si>
    <t>Strong:</t>
  </si>
  <si>
    <t>Speed</t>
  </si>
  <si>
    <t>Heavy</t>
  </si>
  <si>
    <t>Versatile is strongest as a Strike</t>
  </si>
  <si>
    <t>Light overperforms as Quick, under as Strike</t>
  </si>
  <si>
    <t>Heavy overperforms as Strong, under as Strike</t>
  </si>
  <si>
    <t>V</t>
  </si>
  <si>
    <t>L</t>
  </si>
  <si>
    <t>H</t>
  </si>
  <si>
    <t>~+1 damage per Speed</t>
  </si>
  <si>
    <t>Ranged are very binary hit/miss. On hit deal more because of this</t>
  </si>
  <si>
    <t>Base damage of ~3 at Speed 1</t>
  </si>
  <si>
    <t>NOTES</t>
  </si>
  <si>
    <t>Because of this, make sure Advantage is hard to acquire with Ranged.</t>
  </si>
  <si>
    <t>Blunts are biased to take the least penalty from Disadvantage (high Graze damage)</t>
  </si>
  <si>
    <t>Blades are biased to benefit the most from Advantage (high Crit damage)</t>
  </si>
  <si>
    <t>Polearm are fairly even spread, lower damage due to Reach</t>
  </si>
  <si>
    <t>Straight</t>
  </si>
  <si>
    <t>Block</t>
  </si>
  <si>
    <t>Evade S</t>
  </si>
  <si>
    <t>Evade A</t>
  </si>
  <si>
    <t>Advantage</t>
  </si>
  <si>
    <t>Disadv</t>
  </si>
  <si>
    <t>Versatile</t>
  </si>
  <si>
    <t>Block:</t>
  </si>
  <si>
    <t>Evade S:</t>
  </si>
  <si>
    <t>Evade A:</t>
  </si>
  <si>
    <t>N</t>
  </si>
  <si>
    <t>Q</t>
  </si>
  <si>
    <t>S</t>
  </si>
  <si>
    <t>Armor</t>
  </si>
  <si>
    <t>Armor:</t>
  </si>
  <si>
    <t>Block -</t>
  </si>
  <si>
    <t>Armor-</t>
  </si>
  <si>
    <t>Evade-</t>
  </si>
  <si>
    <t>B/E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</si>
</sst>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/>
    <xf numFmtId="0" fontId="0" fillId="9" borderId="0" xfId="0" applyFill="1"/>
    <xf numFmtId="164" fontId="0" fillId="5" borderId="0" xfId="0" applyNumberFormat="1" applyFill="1"/>
    <xf numFmtId="164" fontId="0" fillId="2" borderId="0" xfId="0" applyNumberFormat="1" applyFill="1"/>
    <xf numFmtId="164" fontId="0" fillId="10" borderId="0" xfId="0" applyNumberFormat="1" applyFill="1"/>
    <xf numFmtId="164" fontId="0" fillId="13" borderId="0" xfId="0" applyNumberFormat="1" applyFill="1"/>
    <xf numFmtId="0" fontId="0" fillId="16" borderId="0" xfId="0" applyFill="1"/>
    <xf numFmtId="0" fontId="0" fillId="0" borderId="0" xfId="0" applyFill="1"/>
    <xf numFmtId="164" fontId="0" fillId="9" borderId="0" xfId="0" applyNumberFormat="1" applyFill="1"/>
    <xf numFmtId="164" fontId="0" fillId="0" borderId="0" xfId="0" applyNumberFormat="1" applyFill="1"/>
    <xf numFmtId="164" fontId="0" fillId="7" borderId="0" xfId="0" applyNumberFormat="1" applyFill="1"/>
    <xf numFmtId="164" fontId="0" fillId="14" borderId="0" xfId="0" applyNumberFormat="1" applyFill="1"/>
    <xf numFmtId="165" fontId="0" fillId="7" borderId="0" xfId="0" applyNumberFormat="1" applyFill="1"/>
    <xf numFmtId="165" fontId="0" fillId="14" borderId="0" xfId="0" applyNumberFormat="1" applyFill="1"/>
    <xf numFmtId="165" fontId="0" fillId="9" borderId="0" xfId="0" applyNumberFormat="1" applyFill="1"/>
    <xf numFmtId="164" fontId="0" fillId="11" borderId="0" xfId="0" applyNumberFormat="1" applyFill="1"/>
    <xf numFmtId="164" fontId="0" fillId="8" borderId="0" xfId="0" applyNumberFormat="1" applyFill="1"/>
    <xf numFmtId="164" fontId="0" fillId="12" borderId="0" xfId="0" applyNumberFormat="1" applyFill="1"/>
    <xf numFmtId="164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FB72-E921-4AFF-AAFF-996E9FD9C1CC}">
  <dimension ref="A1:Q9"/>
  <sheetViews>
    <sheetView workbookViewId="0">
      <selection activeCell="N1" sqref="N1:Q7"/>
    </sheetView>
  </sheetViews>
  <sheetFormatPr defaultRowHeight="15" x14ac:dyDescent="0.25"/>
  <cols>
    <col min="1" max="1" width="5.140625" customWidth="1"/>
    <col min="3" max="3" width="5.85546875" customWidth="1"/>
    <col min="4" max="4" width="6.140625" customWidth="1"/>
    <col min="5" max="5" width="8.42578125" customWidth="1"/>
    <col min="6" max="6" width="10.28515625" customWidth="1"/>
    <col min="8" max="8" width="6.5703125" customWidth="1"/>
    <col min="9" max="9" width="4.85546875" customWidth="1"/>
    <col min="10" max="10" width="1.7109375" customWidth="1"/>
    <col min="11" max="11" width="4.85546875" customWidth="1"/>
    <col min="12" max="12" width="1.42578125" customWidth="1"/>
    <col min="13" max="13" width="5.140625" customWidth="1"/>
    <col min="15" max="15" width="3.5703125" customWidth="1"/>
    <col min="16" max="16" width="3.85546875" customWidth="1"/>
    <col min="17" max="17" width="2.5703125" customWidth="1"/>
  </cols>
  <sheetData>
    <row r="1" spans="1:17" x14ac:dyDescent="0.25">
      <c r="A1" t="s">
        <v>0</v>
      </c>
      <c r="B1" s="4" t="s">
        <v>1</v>
      </c>
      <c r="C1" s="1" t="s">
        <v>5</v>
      </c>
      <c r="D1" s="3" t="s">
        <v>4</v>
      </c>
      <c r="E1" t="s">
        <v>6</v>
      </c>
      <c r="F1" t="s">
        <v>7</v>
      </c>
      <c r="H1" s="1" t="s">
        <v>10</v>
      </c>
      <c r="I1" s="1">
        <f>SUM(C2:C7)/6</f>
        <v>0</v>
      </c>
      <c r="J1" s="1" t="s">
        <v>8</v>
      </c>
      <c r="K1" s="1">
        <f>$C$2*E$2+C$3*E$3+$C$4*E$4+$C$5*E$5+$C$6*E$6+$C$7*E$7</f>
        <v>0</v>
      </c>
      <c r="L1" s="1" t="s">
        <v>9</v>
      </c>
      <c r="M1" s="1">
        <f>$C$2*F$2+$C$3*F$3+$C$4*F$4+$C$5*F$5+$C$6*F$6+$C$7*F$7</f>
        <v>0</v>
      </c>
      <c r="N1" t="s">
        <v>12</v>
      </c>
      <c r="O1" t="s">
        <v>17</v>
      </c>
      <c r="P1" t="s">
        <v>18</v>
      </c>
      <c r="Q1" t="s">
        <v>19</v>
      </c>
    </row>
    <row r="2" spans="1:17" x14ac:dyDescent="0.25">
      <c r="A2">
        <v>1</v>
      </c>
      <c r="B2" s="4">
        <v>0</v>
      </c>
      <c r="C2" s="1">
        <f>MAX(IF(B$9="Light",B2,IF(B$9="Versatile",B2-1,0)),0)</f>
        <v>0</v>
      </c>
      <c r="D2" s="3">
        <f>IF(B2 = 0, 0, IF(B$9="Heavy",B2+2,IF(B$9="Versatile",B2+1,0)))</f>
        <v>0</v>
      </c>
      <c r="E2">
        <v>2.7799999999999998E-2</v>
      </c>
      <c r="F2">
        <v>0.30559999999999998</v>
      </c>
      <c r="H2" s="2" t="s">
        <v>2</v>
      </c>
      <c r="I2" s="2">
        <f>SUM(B2:B7)/6</f>
        <v>6</v>
      </c>
      <c r="J2" s="2" t="s">
        <v>8</v>
      </c>
      <c r="K2" s="2">
        <f t="shared" ref="K2" si="0">$B$2*E$2+B$3*E$3+$B$4*E$4+$B$5*E$5+$B$6*E$6+$B$7*E$7</f>
        <v>8.2224000000000004</v>
      </c>
      <c r="L2" s="2" t="s">
        <v>9</v>
      </c>
      <c r="M2" s="2">
        <f t="shared" ref="M2" si="1">$B$2*F$2+$B$3*F$3+$B$4*F$4+$B$5*F$5+$B$6*F$6+$B$7*F$7</f>
        <v>3.7777000000000003</v>
      </c>
      <c r="N2">
        <v>1</v>
      </c>
    </row>
    <row r="3" spans="1:17" x14ac:dyDescent="0.25">
      <c r="A3">
        <v>2</v>
      </c>
      <c r="B3" s="4">
        <v>4</v>
      </c>
      <c r="C3" s="1">
        <f t="shared" ref="C3:C7" si="2">MAX(IF(B$9="Light",B3,IF(B$9="Versatile",B3-1,0)),0)</f>
        <v>0</v>
      </c>
      <c r="D3" s="3">
        <f t="shared" ref="D3:D7" si="3">IF(B3 = 0, 0, IF(B$9="Heavy",B3+2,IF(B$9="Versatile",B3+1,0)))</f>
        <v>6</v>
      </c>
      <c r="E3">
        <v>8.3299999999999999E-2</v>
      </c>
      <c r="F3">
        <v>0.25</v>
      </c>
      <c r="H3" s="3" t="s">
        <v>11</v>
      </c>
      <c r="I3" s="3">
        <f>SUM(D2:D7)/6</f>
        <v>7.666666666666667</v>
      </c>
      <c r="J3" s="3" t="s">
        <v>8</v>
      </c>
      <c r="K3" s="3">
        <f>$D$2*E$2+D$3*E$3+$D$4*E$4+$D$5*E$5+$D$6*E$6+$D$7*E$7</f>
        <v>10.166799999999999</v>
      </c>
      <c r="L3" s="3" t="s">
        <v>9</v>
      </c>
      <c r="M3" s="3">
        <f>$D$2*F$2+$D$3*F$3+$D$4*F$4+$D$5*F$5+$D$6*F$6+$D$7*F$7</f>
        <v>5.1665000000000001</v>
      </c>
      <c r="N3">
        <v>2</v>
      </c>
      <c r="O3">
        <v>4</v>
      </c>
      <c r="P3">
        <v>3.5</v>
      </c>
    </row>
    <row r="4" spans="1:17" x14ac:dyDescent="0.25">
      <c r="A4">
        <v>3</v>
      </c>
      <c r="B4" s="4">
        <v>4</v>
      </c>
      <c r="C4" s="1">
        <f t="shared" si="2"/>
        <v>0</v>
      </c>
      <c r="D4" s="3">
        <f t="shared" si="3"/>
        <v>6</v>
      </c>
      <c r="E4">
        <v>0.1389</v>
      </c>
      <c r="F4">
        <v>0.19439999999999999</v>
      </c>
      <c r="N4">
        <v>3</v>
      </c>
      <c r="O4">
        <v>5</v>
      </c>
      <c r="P4">
        <v>4.5</v>
      </c>
    </row>
    <row r="5" spans="1:17" x14ac:dyDescent="0.25">
      <c r="A5">
        <v>4</v>
      </c>
      <c r="B5" s="4">
        <v>7</v>
      </c>
      <c r="C5" s="1">
        <f t="shared" si="2"/>
        <v>0</v>
      </c>
      <c r="D5" s="3">
        <f t="shared" si="3"/>
        <v>9</v>
      </c>
      <c r="E5">
        <v>0.19439999999999999</v>
      </c>
      <c r="F5">
        <v>0.1389</v>
      </c>
      <c r="N5">
        <v>4</v>
      </c>
      <c r="O5">
        <v>6</v>
      </c>
      <c r="P5">
        <v>5.5</v>
      </c>
    </row>
    <row r="6" spans="1:17" x14ac:dyDescent="0.25">
      <c r="A6">
        <v>5</v>
      </c>
      <c r="B6" s="4">
        <v>8</v>
      </c>
      <c r="C6" s="1">
        <f t="shared" si="2"/>
        <v>0</v>
      </c>
      <c r="D6" s="3">
        <f t="shared" si="3"/>
        <v>10</v>
      </c>
      <c r="E6">
        <v>0.25</v>
      </c>
      <c r="F6">
        <v>8.3299999999999999E-2</v>
      </c>
      <c r="N6">
        <v>5</v>
      </c>
      <c r="O6">
        <v>7</v>
      </c>
      <c r="P6">
        <v>6.5</v>
      </c>
    </row>
    <row r="7" spans="1:17" x14ac:dyDescent="0.25">
      <c r="A7">
        <v>6</v>
      </c>
      <c r="B7" s="4">
        <v>13</v>
      </c>
      <c r="C7" s="1">
        <f t="shared" si="2"/>
        <v>0</v>
      </c>
      <c r="D7" s="3">
        <f t="shared" si="3"/>
        <v>15</v>
      </c>
      <c r="E7">
        <v>0.30559999999999998</v>
      </c>
      <c r="F7">
        <v>2.7799999999999998E-2</v>
      </c>
      <c r="N7">
        <v>6</v>
      </c>
    </row>
    <row r="9" spans="1:17" x14ac:dyDescent="0.25">
      <c r="A9" t="s">
        <v>3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B250-993E-4940-A893-5ABF65E404E2}">
  <dimension ref="A1:BW27"/>
  <sheetViews>
    <sheetView tabSelected="1" workbookViewId="0">
      <selection activeCell="BZ20" sqref="BZ20"/>
    </sheetView>
  </sheetViews>
  <sheetFormatPr defaultRowHeight="15" x14ac:dyDescent="0.25"/>
  <cols>
    <col min="1" max="1" width="3.85546875" customWidth="1"/>
    <col min="2" max="2" width="7.5703125" customWidth="1"/>
    <col min="6" max="13" width="8.85546875" hidden="1" customWidth="1"/>
    <col min="14" max="17" width="10.5703125" hidden="1" customWidth="1"/>
    <col min="18" max="63" width="8.85546875" hidden="1" customWidth="1"/>
    <col min="64" max="64" width="11.7109375" hidden="1" customWidth="1"/>
    <col min="65" max="65" width="10.7109375" hidden="1" customWidth="1"/>
    <col min="67" max="68" width="8.85546875" customWidth="1"/>
    <col min="69" max="69" width="11.85546875" customWidth="1"/>
    <col min="72" max="72" width="9.5703125" customWidth="1"/>
    <col min="74" max="74" width="10.140625" customWidth="1"/>
  </cols>
  <sheetData>
    <row r="1" spans="1:75" x14ac:dyDescent="0.25">
      <c r="A1" t="s">
        <v>0</v>
      </c>
      <c r="B1" t="s">
        <v>1</v>
      </c>
      <c r="C1" t="s">
        <v>5</v>
      </c>
      <c r="D1" t="s">
        <v>4</v>
      </c>
      <c r="F1" s="5" t="s">
        <v>28</v>
      </c>
      <c r="G1" s="5" t="s">
        <v>38</v>
      </c>
      <c r="H1" s="5" t="s">
        <v>39</v>
      </c>
      <c r="I1" s="5" t="s">
        <v>40</v>
      </c>
      <c r="J1" s="5" t="s">
        <v>29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38</v>
      </c>
      <c r="P1" s="5" t="s">
        <v>39</v>
      </c>
      <c r="Q1" s="5" t="s">
        <v>40</v>
      </c>
      <c r="R1" s="5" t="s">
        <v>30</v>
      </c>
      <c r="S1" s="5" t="s">
        <v>38</v>
      </c>
      <c r="T1" s="5" t="s">
        <v>39</v>
      </c>
      <c r="U1" s="5" t="s">
        <v>40</v>
      </c>
      <c r="V1" s="5" t="s">
        <v>31</v>
      </c>
      <c r="W1" s="5" t="s">
        <v>38</v>
      </c>
      <c r="X1" s="5" t="s">
        <v>39</v>
      </c>
      <c r="Y1" s="5" t="s">
        <v>40</v>
      </c>
      <c r="Z1" s="6" t="s">
        <v>32</v>
      </c>
      <c r="AA1" s="6" t="s">
        <v>38</v>
      </c>
      <c r="AB1" s="6" t="s">
        <v>39</v>
      </c>
      <c r="AC1" s="6" t="s">
        <v>40</v>
      </c>
      <c r="AD1" s="6" t="s">
        <v>29</v>
      </c>
      <c r="AE1" s="6" t="s">
        <v>38</v>
      </c>
      <c r="AF1" s="6" t="s">
        <v>39</v>
      </c>
      <c r="AG1" s="6" t="s">
        <v>40</v>
      </c>
      <c r="AH1" s="6" t="s">
        <v>41</v>
      </c>
      <c r="AI1" s="6" t="s">
        <v>38</v>
      </c>
      <c r="AJ1" s="6" t="s">
        <v>39</v>
      </c>
      <c r="AK1" s="6" t="s">
        <v>40</v>
      </c>
      <c r="AL1" s="6" t="s">
        <v>30</v>
      </c>
      <c r="AM1" s="6" t="s">
        <v>38</v>
      </c>
      <c r="AN1" s="6" t="s">
        <v>39</v>
      </c>
      <c r="AO1" s="6" t="s">
        <v>40</v>
      </c>
      <c r="AP1" s="6" t="s">
        <v>31</v>
      </c>
      <c r="AQ1" s="6" t="s">
        <v>38</v>
      </c>
      <c r="AR1" s="6" t="s">
        <v>39</v>
      </c>
      <c r="AS1" s="6" t="s">
        <v>40</v>
      </c>
      <c r="AT1" s="7" t="s">
        <v>33</v>
      </c>
      <c r="AU1" s="7" t="s">
        <v>38</v>
      </c>
      <c r="AV1" s="7" t="s">
        <v>39</v>
      </c>
      <c r="AW1" s="7" t="s">
        <v>40</v>
      </c>
      <c r="AX1" s="7" t="s">
        <v>29</v>
      </c>
      <c r="AY1" s="7" t="s">
        <v>38</v>
      </c>
      <c r="AZ1" s="7" t="s">
        <v>39</v>
      </c>
      <c r="BA1" s="7" t="s">
        <v>40</v>
      </c>
      <c r="BB1" s="7" t="s">
        <v>41</v>
      </c>
      <c r="BC1" s="7" t="s">
        <v>38</v>
      </c>
      <c r="BD1" s="7" t="s">
        <v>39</v>
      </c>
      <c r="BE1" s="7" t="s">
        <v>40</v>
      </c>
      <c r="BF1" s="7" t="s">
        <v>30</v>
      </c>
      <c r="BG1" s="7"/>
      <c r="BH1" s="7"/>
      <c r="BI1" s="7"/>
      <c r="BJ1" s="7" t="s">
        <v>31</v>
      </c>
      <c r="BK1" s="7" t="s">
        <v>38</v>
      </c>
      <c r="BL1" s="7" t="s">
        <v>39</v>
      </c>
      <c r="BM1" s="7" t="s">
        <v>40</v>
      </c>
      <c r="BO1" s="5" t="s">
        <v>28</v>
      </c>
      <c r="BP1" s="13">
        <f>G13</f>
        <v>4.0277777777794999</v>
      </c>
      <c r="BQ1" s="21">
        <f>AA13</f>
        <v>5.6296296296271997</v>
      </c>
      <c r="BR1" s="22">
        <f>AU13</f>
        <v>2.4768518518518001</v>
      </c>
      <c r="BS1" s="23">
        <f>(BQ1-BP1)/BP1</f>
        <v>0.39770114942408646</v>
      </c>
      <c r="BT1" s="24">
        <f>(BR1-BP1)/BP1</f>
        <v>-0.38505747126464357</v>
      </c>
      <c r="BU1" s="18"/>
      <c r="BV1" s="18"/>
      <c r="BW1" s="18"/>
    </row>
    <row r="2" spans="1:75" x14ac:dyDescent="0.25">
      <c r="A2">
        <v>2</v>
      </c>
      <c r="B2" s="12">
        <v>0</v>
      </c>
      <c r="C2" s="5">
        <f>MAX(IF(B$14="Light",B2,IF(B$14="Versatile",B2-2,0)),0)</f>
        <v>0</v>
      </c>
      <c r="D2" s="17">
        <f>IF(B2 = 0, 0, IF(B$14="Heavy",B2+2,IF(B$14="Versatile",B2+1,0)))</f>
        <v>0</v>
      </c>
      <c r="F2" s="8">
        <v>2.7777777777800002E-2</v>
      </c>
      <c r="G2" s="8">
        <f>$B2*$F2</f>
        <v>0</v>
      </c>
      <c r="H2" s="8">
        <f>$C2*$F2</f>
        <v>0</v>
      </c>
      <c r="I2" s="8">
        <f>$D2*$F2</f>
        <v>0</v>
      </c>
      <c r="J2" s="8">
        <f>F2+F3</f>
        <v>8.3333333333400011E-2</v>
      </c>
      <c r="K2" s="8">
        <f>$B2*$J2</f>
        <v>0</v>
      </c>
      <c r="L2" s="8">
        <f>$C2*$J2</f>
        <v>0</v>
      </c>
      <c r="M2" s="8">
        <f>$D2*$J2</f>
        <v>0</v>
      </c>
      <c r="N2" s="8">
        <f>F2</f>
        <v>2.7777777777800002E-2</v>
      </c>
      <c r="O2" s="8">
        <f>IF((B2-$B$15)&gt;0,(B2-$B$15)*$N2,0)</f>
        <v>0</v>
      </c>
      <c r="P2" s="8">
        <f t="shared" ref="P2:Q2" si="0">IF((C2-$B$15)&gt;0,(C2-$B$15)*$N2,0)</f>
        <v>0</v>
      </c>
      <c r="Q2" s="8">
        <f t="shared" si="0"/>
        <v>0</v>
      </c>
      <c r="R2" s="8">
        <v>3.2407407407400002E-2</v>
      </c>
      <c r="S2" s="8">
        <f>B2*R2</f>
        <v>0</v>
      </c>
      <c r="T2" s="8">
        <f>C2*R2</f>
        <v>0</v>
      </c>
      <c r="U2" s="8">
        <f>D2*R2</f>
        <v>0</v>
      </c>
      <c r="V2" s="8">
        <v>3.9351851851900002E-2</v>
      </c>
      <c r="W2" s="8">
        <f>B2*V2</f>
        <v>0</v>
      </c>
      <c r="X2" s="8">
        <f>C2*V2</f>
        <v>0</v>
      </c>
      <c r="Y2" s="8">
        <f>D2*V2</f>
        <v>0</v>
      </c>
      <c r="Z2" s="9">
        <v>4.6296296296299997E-3</v>
      </c>
      <c r="AA2" s="9">
        <f>B2*Z2</f>
        <v>0</v>
      </c>
      <c r="AB2" s="9">
        <f>C2*Z2</f>
        <v>0</v>
      </c>
      <c r="AC2" s="9">
        <f>D2*Z2</f>
        <v>0</v>
      </c>
      <c r="AD2" s="9">
        <f>Z2+Z3</f>
        <v>1.8518518518530001E-2</v>
      </c>
      <c r="AE2" s="9">
        <f>AD2*B2</f>
        <v>0</v>
      </c>
      <c r="AF2" s="9">
        <f>C2*AD2</f>
        <v>0</v>
      </c>
      <c r="AG2" s="9">
        <f>AD2*D2</f>
        <v>0</v>
      </c>
      <c r="AH2" s="9">
        <f>Z2</f>
        <v>4.6296296296299997E-3</v>
      </c>
      <c r="AI2" s="9">
        <f>IF((B2-$B$15)&gt;0,(B2-$B$15)*$AH2,0)</f>
        <v>0</v>
      </c>
      <c r="AJ2" s="9">
        <f t="shared" ref="AJ2:AK2" si="1">IF((C2-$B$15)&gt;0,(C2-$B$15)*$AH2,0)</f>
        <v>0</v>
      </c>
      <c r="AK2" s="9">
        <f t="shared" si="1"/>
        <v>0</v>
      </c>
      <c r="AL2" s="9">
        <v>6.2800068587100001E-3</v>
      </c>
      <c r="AM2" s="9">
        <f>B2*AL2</f>
        <v>0</v>
      </c>
      <c r="AN2" s="9">
        <f>C2*AL2</f>
        <v>0</v>
      </c>
      <c r="AO2" s="9">
        <f>D2*AL2</f>
        <v>0</v>
      </c>
      <c r="AP2" s="9">
        <v>7.7803497942399999E-3</v>
      </c>
      <c r="AQ2" s="9">
        <f>B2*AP2</f>
        <v>0</v>
      </c>
      <c r="AR2" s="9">
        <f>C2*AP2</f>
        <v>0</v>
      </c>
      <c r="AS2" s="9">
        <f>D2*AP2</f>
        <v>0</v>
      </c>
      <c r="AT2" s="10">
        <v>7.4074074074099994E-2</v>
      </c>
      <c r="AU2" s="10">
        <f>B2*AT2</f>
        <v>0</v>
      </c>
      <c r="AV2" s="10">
        <f>C2*AT2</f>
        <v>0</v>
      </c>
      <c r="AW2" s="10">
        <f>D2*AT2</f>
        <v>0</v>
      </c>
      <c r="AX2" s="10">
        <f>AT2+AT3</f>
        <v>0.19907407407409999</v>
      </c>
      <c r="AY2" s="10">
        <f>B2*AX2</f>
        <v>0</v>
      </c>
      <c r="AZ2" s="10">
        <f>C2*AX2</f>
        <v>0</v>
      </c>
      <c r="BA2" s="10">
        <f>AX2*D2</f>
        <v>0</v>
      </c>
      <c r="BB2" s="10">
        <f>AT2</f>
        <v>7.4074074074099994E-2</v>
      </c>
      <c r="BC2" s="10">
        <f>IF((B2-$B$15)&gt;0,(B2-$B$15)*$BB2,0)</f>
        <v>0</v>
      </c>
      <c r="BD2" s="10">
        <f t="shared" ref="BD2:BE2" si="2">IF((C2-$B$15)&gt;0,(C2-$B$15)*$BB2,0)</f>
        <v>0</v>
      </c>
      <c r="BE2" s="10">
        <f t="shared" si="2"/>
        <v>0</v>
      </c>
      <c r="BF2" s="10">
        <v>7.7846364883399993E-2</v>
      </c>
      <c r="BG2" s="10">
        <f>B2*BF2</f>
        <v>0</v>
      </c>
      <c r="BH2" s="10">
        <f>C2*BF2</f>
        <v>0</v>
      </c>
      <c r="BI2" s="10">
        <f>BF2*D2</f>
        <v>0</v>
      </c>
      <c r="BJ2" s="10">
        <v>8.8477366255099998E-2</v>
      </c>
      <c r="BK2" s="10">
        <f>B2*BJ2</f>
        <v>0</v>
      </c>
      <c r="BL2" s="10">
        <f>C2*BJ2</f>
        <v>0</v>
      </c>
      <c r="BM2" s="10">
        <f>D2*BJ2</f>
        <v>0</v>
      </c>
      <c r="BO2" s="5" t="s">
        <v>35</v>
      </c>
      <c r="BP2" s="16">
        <f>K13</f>
        <v>3.0277777777792001</v>
      </c>
      <c r="BQ2" s="16">
        <f>AE13</f>
        <v>4.4999999999978995</v>
      </c>
      <c r="BR2" s="16">
        <f>AY13</f>
        <v>1.65277777777737</v>
      </c>
      <c r="BS2" s="23">
        <f t="shared" ref="BS2:BS23" si="3">(BQ2-BP2)/BP2</f>
        <v>0.48623853210869983</v>
      </c>
      <c r="BT2" s="24">
        <f t="shared" ref="BT2:BT23" si="4">(BR2-BP2)/BP2</f>
        <v>-0.45412844036736361</v>
      </c>
      <c r="BU2" s="18"/>
      <c r="BV2" s="18"/>
      <c r="BW2" s="18"/>
    </row>
    <row r="3" spans="1:75" x14ac:dyDescent="0.25">
      <c r="A3">
        <v>3</v>
      </c>
      <c r="B3" s="12">
        <v>0</v>
      </c>
      <c r="C3" s="5">
        <f t="shared" ref="C3:C12" si="5">MAX(IF(B$14="Light",B3,IF(B$14="Versatile",B3-2,0)),0)</f>
        <v>0</v>
      </c>
      <c r="D3" s="17">
        <f t="shared" ref="D3:D12" si="6">IF(B3 = 0, 0, IF(B$14="Heavy",B3+2,IF(B$14="Versatile",B3+1,0)))</f>
        <v>0</v>
      </c>
      <c r="F3" s="8">
        <v>5.5555555555600003E-2</v>
      </c>
      <c r="G3" s="8">
        <f t="shared" ref="G3:G12" si="7">B3*$F3</f>
        <v>0</v>
      </c>
      <c r="H3" s="8">
        <f t="shared" ref="H3:I12" si="8">C3*$F3</f>
        <v>0</v>
      </c>
      <c r="I3" s="8">
        <f t="shared" si="8"/>
        <v>0</v>
      </c>
      <c r="J3" s="8">
        <f>F4</f>
        <v>8.3333333333299994E-2</v>
      </c>
      <c r="K3" s="8">
        <f t="shared" ref="K3:K12" si="9">$B3*$J3</f>
        <v>0</v>
      </c>
      <c r="L3" s="8">
        <f t="shared" ref="L3:L12" si="10">$C3*$J3</f>
        <v>0</v>
      </c>
      <c r="M3" s="8">
        <f t="shared" ref="M3:M12" si="11">$D3*$J3</f>
        <v>0</v>
      </c>
      <c r="N3" s="8">
        <f t="shared" ref="N3:N11" si="12">F3</f>
        <v>5.5555555555600003E-2</v>
      </c>
      <c r="O3" s="8">
        <f t="shared" ref="O3:O12" si="13">IF((B3-$B$15)&gt;0,(B3-$B$15)*$N3,0)</f>
        <v>0</v>
      </c>
      <c r="P3" s="8">
        <f t="shared" ref="P3:P12" si="14">IF((C3-$B$15)&gt;0,(C3-$B$15)*$N3,0)</f>
        <v>0</v>
      </c>
      <c r="Q3" s="8">
        <f t="shared" ref="Q3:Q12" si="15">IF((D3-$B$15)&gt;0,(D3-$B$15)*$N3,0)</f>
        <v>0</v>
      </c>
      <c r="R3" s="8">
        <v>6.4814814814800004E-2</v>
      </c>
      <c r="S3" s="8">
        <f t="shared" ref="S3:S12" si="16">B3*R3</f>
        <v>0</v>
      </c>
      <c r="T3" s="8">
        <f t="shared" ref="T3:T12" si="17">C3*R3</f>
        <v>0</v>
      </c>
      <c r="U3" s="8">
        <f t="shared" ref="U3:U12" si="18">D3*R3</f>
        <v>0</v>
      </c>
      <c r="V3" s="8">
        <v>7.8703703703700001E-2</v>
      </c>
      <c r="W3" s="8">
        <f t="shared" ref="W3:W12" si="19">B3*V3</f>
        <v>0</v>
      </c>
      <c r="X3" s="8">
        <f t="shared" ref="X3:X12" si="20">C3*V3</f>
        <v>0</v>
      </c>
      <c r="Y3" s="8">
        <f t="shared" ref="Y3:Y12" si="21">D3*V3</f>
        <v>0</v>
      </c>
      <c r="Z3" s="9">
        <v>1.3888888888900001E-2</v>
      </c>
      <c r="AA3" s="9">
        <f t="shared" ref="AA3:AA12" si="22">B3*Z3</f>
        <v>0</v>
      </c>
      <c r="AB3" s="9">
        <f t="shared" ref="AB3:AB12" si="23">C3*Z3</f>
        <v>0</v>
      </c>
      <c r="AC3" s="9">
        <f t="shared" ref="AC3:AC12" si="24">D3*Z3</f>
        <v>0</v>
      </c>
      <c r="AD3" s="9">
        <f>Z4</f>
        <v>3.2407407407400002E-2</v>
      </c>
      <c r="AE3" s="9">
        <f t="shared" ref="AE3:AE12" si="25">AD3*B3</f>
        <v>0</v>
      </c>
      <c r="AF3" s="9">
        <f t="shared" ref="AF3:AF12" si="26">C3*AD3</f>
        <v>0</v>
      </c>
      <c r="AG3" s="9">
        <f t="shared" ref="AG3:AG12" si="27">AD3*D3</f>
        <v>0</v>
      </c>
      <c r="AH3" s="9">
        <f t="shared" ref="AH3:AH12" si="28">Z3</f>
        <v>1.3888888888900001E-2</v>
      </c>
      <c r="AI3" s="9">
        <f t="shared" ref="AI3:AI12" si="29">IF((B3-$B$15)&gt;0,(B3-$B$15)*$AH3,0)</f>
        <v>0</v>
      </c>
      <c r="AJ3" s="9">
        <f t="shared" ref="AJ3:AJ12" si="30">IF((C3-$B$15)&gt;0,(C3-$B$15)*$AH3,0)</f>
        <v>0</v>
      </c>
      <c r="AK3" s="9">
        <f t="shared" ref="AK3:AK12" si="31">IF((D3-$B$15)&gt;0,(D3-$B$15)*$AH3,0)</f>
        <v>0</v>
      </c>
      <c r="AL3" s="9">
        <v>1.88400205761E-2</v>
      </c>
      <c r="AM3" s="9">
        <f t="shared" ref="AM3:AM12" si="32">B3*AL3</f>
        <v>0</v>
      </c>
      <c r="AN3" s="9">
        <f t="shared" ref="AN3:AN12" si="33">C3*AL3</f>
        <v>0</v>
      </c>
      <c r="AO3" s="9">
        <f t="shared" ref="AO3:AO12" si="34">D3*AL3</f>
        <v>0</v>
      </c>
      <c r="AP3" s="9">
        <v>2.3341049382699999E-2</v>
      </c>
      <c r="AQ3" s="9">
        <f t="shared" ref="AQ3:AQ12" si="35">B3*AP3</f>
        <v>0</v>
      </c>
      <c r="AR3" s="9">
        <f t="shared" ref="AR3:AR12" si="36">C3*AP3</f>
        <v>0</v>
      </c>
      <c r="AS3" s="9">
        <f t="shared" ref="AS3:AS12" si="37">D3*AP3</f>
        <v>0</v>
      </c>
      <c r="AT3" s="10">
        <v>0.125</v>
      </c>
      <c r="AU3" s="10">
        <f t="shared" ref="AU3:AU12" si="38">B3*AT3</f>
        <v>0</v>
      </c>
      <c r="AV3" s="10">
        <f t="shared" ref="AV3:AV12" si="39">C3*AT3</f>
        <v>0</v>
      </c>
      <c r="AW3" s="10">
        <f t="shared" ref="AW3:AW12" si="40">D3*AT3</f>
        <v>0</v>
      </c>
      <c r="AX3" s="10">
        <f>AT4</f>
        <v>0.15740740740699999</v>
      </c>
      <c r="AY3" s="10">
        <f t="shared" ref="AY3:AY12" si="41">B3*AX3</f>
        <v>0</v>
      </c>
      <c r="AZ3" s="10">
        <f t="shared" ref="AZ3:AZ12" si="42">C3*AX3</f>
        <v>0</v>
      </c>
      <c r="BA3" s="10">
        <f t="shared" ref="BA3:BA12" si="43">AX3*D3</f>
        <v>0</v>
      </c>
      <c r="BB3" s="10">
        <f t="shared" ref="BB3:BB12" si="44">AT3</f>
        <v>0.125</v>
      </c>
      <c r="BC3" s="10">
        <f t="shared" ref="BC3:BC12" si="45">IF((B3-$B$15)&gt;0,(B3-$B$15)*$BB3,0)</f>
        <v>0</v>
      </c>
      <c r="BD3" s="10">
        <f t="shared" ref="BD3:BD12" si="46">IF((C3-$B$15)&gt;0,(C3-$B$15)*$BB3,0)</f>
        <v>0</v>
      </c>
      <c r="BE3" s="10">
        <f t="shared" ref="BE3:BE12" si="47">IF((D3-$B$15)&gt;0,(D3-$B$15)*$BB3,0)</f>
        <v>0</v>
      </c>
      <c r="BF3" s="10">
        <v>0.13136574074099999</v>
      </c>
      <c r="BG3" s="10">
        <f t="shared" ref="BG3:BG12" si="48">B3*BF3</f>
        <v>0</v>
      </c>
      <c r="BH3" s="10">
        <f t="shared" ref="BH3:BH12" si="49">C3*BF3</f>
        <v>0</v>
      </c>
      <c r="BI3" s="10">
        <f t="shared" ref="BI3:BI12" si="50">BF3*D3</f>
        <v>0</v>
      </c>
      <c r="BJ3" s="10">
        <v>0.149305555556</v>
      </c>
      <c r="BK3" s="10">
        <f t="shared" ref="BK3:BK12" si="51">B3*BJ3</f>
        <v>0</v>
      </c>
      <c r="BL3" s="10">
        <f t="shared" ref="BL3:BL12" si="52">C3*BJ3</f>
        <v>0</v>
      </c>
      <c r="BM3" s="10">
        <f t="shared" ref="BM3:BM12" si="53">D3*BJ3</f>
        <v>0</v>
      </c>
      <c r="BO3" s="5" t="s">
        <v>41</v>
      </c>
      <c r="BP3" s="16">
        <f>O13</f>
        <v>3.1944444444458</v>
      </c>
      <c r="BQ3" s="16">
        <f>AI13</f>
        <v>4.6805555555534992</v>
      </c>
      <c r="BR3" s="16">
        <f>BC13</f>
        <v>1.83333333333327</v>
      </c>
      <c r="BS3" s="23">
        <f t="shared" si="3"/>
        <v>0.46521739130308232</v>
      </c>
      <c r="BT3" s="24">
        <f t="shared" si="4"/>
        <v>-0.42608695652200251</v>
      </c>
      <c r="BU3" s="18"/>
      <c r="BV3" s="18"/>
      <c r="BW3" s="18"/>
    </row>
    <row r="4" spans="1:75" x14ac:dyDescent="0.25">
      <c r="A4">
        <v>4</v>
      </c>
      <c r="B4" s="12">
        <v>0</v>
      </c>
      <c r="C4" s="5">
        <f t="shared" si="5"/>
        <v>0</v>
      </c>
      <c r="D4" s="17">
        <f t="shared" si="6"/>
        <v>0</v>
      </c>
      <c r="F4" s="8">
        <v>8.3333333333299994E-2</v>
      </c>
      <c r="G4" s="8">
        <f t="shared" si="7"/>
        <v>0</v>
      </c>
      <c r="H4" s="8">
        <f t="shared" si="8"/>
        <v>0</v>
      </c>
      <c r="I4" s="8">
        <f t="shared" si="8"/>
        <v>0</v>
      </c>
      <c r="J4" s="8">
        <f t="shared" ref="J4:J11" si="54">F5</f>
        <v>0.111111111111</v>
      </c>
      <c r="K4" s="8">
        <f t="shared" si="9"/>
        <v>0</v>
      </c>
      <c r="L4" s="8">
        <f t="shared" si="10"/>
        <v>0</v>
      </c>
      <c r="M4" s="8">
        <f t="shared" si="11"/>
        <v>0</v>
      </c>
      <c r="N4" s="8">
        <f t="shared" si="12"/>
        <v>8.3333333333299994E-2</v>
      </c>
      <c r="O4" s="8">
        <f t="shared" si="13"/>
        <v>0</v>
      </c>
      <c r="P4" s="8">
        <f t="shared" si="14"/>
        <v>0</v>
      </c>
      <c r="Q4" s="8">
        <f t="shared" si="15"/>
        <v>0</v>
      </c>
      <c r="R4" s="8">
        <v>9.7222222222200005E-2</v>
      </c>
      <c r="S4" s="8">
        <f t="shared" si="16"/>
        <v>0</v>
      </c>
      <c r="T4" s="8">
        <f t="shared" si="17"/>
        <v>0</v>
      </c>
      <c r="U4" s="8">
        <f t="shared" si="18"/>
        <v>0</v>
      </c>
      <c r="V4" s="8">
        <v>0.118055555556</v>
      </c>
      <c r="W4" s="8">
        <f t="shared" si="19"/>
        <v>0</v>
      </c>
      <c r="X4" s="8">
        <f t="shared" si="20"/>
        <v>0</v>
      </c>
      <c r="Y4" s="8">
        <f t="shared" si="21"/>
        <v>0</v>
      </c>
      <c r="Z4" s="9">
        <v>3.2407407407400002E-2</v>
      </c>
      <c r="AA4" s="9">
        <f t="shared" si="22"/>
        <v>0</v>
      </c>
      <c r="AB4" s="9">
        <f t="shared" si="23"/>
        <v>0</v>
      </c>
      <c r="AC4" s="9">
        <f t="shared" si="24"/>
        <v>0</v>
      </c>
      <c r="AD4" s="9">
        <f t="shared" ref="AD4:AD11" si="55">Z5</f>
        <v>5.5555555555600003E-2</v>
      </c>
      <c r="AE4" s="9">
        <f t="shared" si="25"/>
        <v>0</v>
      </c>
      <c r="AF4" s="9">
        <f t="shared" si="26"/>
        <v>0</v>
      </c>
      <c r="AG4" s="9">
        <f t="shared" si="27"/>
        <v>0</v>
      </c>
      <c r="AH4" s="9">
        <f t="shared" si="28"/>
        <v>3.2407407407400002E-2</v>
      </c>
      <c r="AI4" s="9">
        <f t="shared" si="29"/>
        <v>0</v>
      </c>
      <c r="AJ4" s="9">
        <f t="shared" si="30"/>
        <v>0</v>
      </c>
      <c r="AK4" s="9">
        <f t="shared" si="31"/>
        <v>0</v>
      </c>
      <c r="AL4" s="9">
        <v>4.3960048011000001E-2</v>
      </c>
      <c r="AM4" s="9">
        <f t="shared" si="32"/>
        <v>0</v>
      </c>
      <c r="AN4" s="9">
        <f t="shared" si="33"/>
        <v>0</v>
      </c>
      <c r="AO4" s="9">
        <f t="shared" si="34"/>
        <v>0</v>
      </c>
      <c r="AP4" s="9">
        <v>5.4462448559699998E-2</v>
      </c>
      <c r="AQ4" s="9">
        <f t="shared" si="35"/>
        <v>0</v>
      </c>
      <c r="AR4" s="9">
        <f t="shared" si="36"/>
        <v>0</v>
      </c>
      <c r="AS4" s="9">
        <f t="shared" si="37"/>
        <v>0</v>
      </c>
      <c r="AT4" s="10">
        <v>0.15740740740699999</v>
      </c>
      <c r="AU4" s="10">
        <f t="shared" si="38"/>
        <v>0</v>
      </c>
      <c r="AV4" s="10">
        <f t="shared" si="39"/>
        <v>0</v>
      </c>
      <c r="AW4" s="10">
        <f t="shared" si="40"/>
        <v>0</v>
      </c>
      <c r="AX4" s="10">
        <f t="shared" ref="AX4:AX11" si="56">AT5</f>
        <v>0.166666666667</v>
      </c>
      <c r="AY4" s="10">
        <f t="shared" si="41"/>
        <v>0</v>
      </c>
      <c r="AZ4" s="10">
        <f t="shared" si="42"/>
        <v>0</v>
      </c>
      <c r="BA4" s="10">
        <f t="shared" si="43"/>
        <v>0</v>
      </c>
      <c r="BB4" s="10">
        <f t="shared" si="44"/>
        <v>0.15740740740699999</v>
      </c>
      <c r="BC4" s="10">
        <f t="shared" si="45"/>
        <v>0</v>
      </c>
      <c r="BD4" s="10">
        <f t="shared" si="46"/>
        <v>0</v>
      </c>
      <c r="BE4" s="10">
        <f t="shared" si="47"/>
        <v>0</v>
      </c>
      <c r="BF4" s="10">
        <v>0.165423525377</v>
      </c>
      <c r="BG4" s="10">
        <f t="shared" si="48"/>
        <v>0</v>
      </c>
      <c r="BH4" s="10">
        <f t="shared" si="49"/>
        <v>0</v>
      </c>
      <c r="BI4" s="10">
        <f t="shared" si="50"/>
        <v>0</v>
      </c>
      <c r="BJ4" s="10">
        <v>0.188014403292</v>
      </c>
      <c r="BK4" s="10">
        <f t="shared" si="51"/>
        <v>0</v>
      </c>
      <c r="BL4" s="10">
        <f t="shared" si="52"/>
        <v>0</v>
      </c>
      <c r="BM4" s="10">
        <f t="shared" si="53"/>
        <v>0</v>
      </c>
      <c r="BO4" s="5" t="s">
        <v>36</v>
      </c>
      <c r="BP4" s="16">
        <f>S13</f>
        <v>3.3379629629639398</v>
      </c>
      <c r="BQ4" s="16">
        <f>AM13</f>
        <v>4.6688957476024004</v>
      </c>
      <c r="BR4" s="16">
        <f>BG13</f>
        <v>2.2048396776417309</v>
      </c>
      <c r="BS4" s="23">
        <f t="shared" si="3"/>
        <v>0.39872604921196031</v>
      </c>
      <c r="BT4" s="24">
        <f t="shared" si="4"/>
        <v>-0.33946550572749723</v>
      </c>
      <c r="BU4" s="18"/>
      <c r="BV4" s="18"/>
      <c r="BW4" s="18"/>
    </row>
    <row r="5" spans="1:75" x14ac:dyDescent="0.25">
      <c r="A5">
        <v>5</v>
      </c>
      <c r="B5" s="12">
        <v>2</v>
      </c>
      <c r="C5" s="5">
        <f t="shared" si="5"/>
        <v>0</v>
      </c>
      <c r="D5" s="17">
        <f t="shared" si="6"/>
        <v>3</v>
      </c>
      <c r="F5" s="8">
        <v>0.111111111111</v>
      </c>
      <c r="G5" s="8">
        <f t="shared" si="7"/>
        <v>0.222222222222</v>
      </c>
      <c r="H5" s="8">
        <f t="shared" si="8"/>
        <v>0</v>
      </c>
      <c r="I5" s="8">
        <f t="shared" si="8"/>
        <v>0.33333333333299997</v>
      </c>
      <c r="J5" s="8">
        <f t="shared" si="54"/>
        <v>0.138888888889</v>
      </c>
      <c r="K5" s="8">
        <f t="shared" si="9"/>
        <v>0.277777777778</v>
      </c>
      <c r="L5" s="8">
        <f t="shared" si="10"/>
        <v>0</v>
      </c>
      <c r="M5" s="8">
        <f t="shared" si="11"/>
        <v>0.41666666666700003</v>
      </c>
      <c r="N5" s="8">
        <f t="shared" si="12"/>
        <v>0.111111111111</v>
      </c>
      <c r="O5" s="8">
        <f t="shared" si="13"/>
        <v>0.111111111111</v>
      </c>
      <c r="P5" s="8">
        <f t="shared" si="14"/>
        <v>0</v>
      </c>
      <c r="Q5" s="8">
        <f t="shared" si="15"/>
        <v>0.222222222222</v>
      </c>
      <c r="R5" s="8">
        <v>0.12962962962999999</v>
      </c>
      <c r="S5" s="8">
        <f t="shared" si="16"/>
        <v>0.25925925925999999</v>
      </c>
      <c r="T5" s="8">
        <f t="shared" si="17"/>
        <v>0</v>
      </c>
      <c r="U5" s="8">
        <f t="shared" si="18"/>
        <v>0.38888888888999995</v>
      </c>
      <c r="V5" s="8">
        <v>0.15740740740699999</v>
      </c>
      <c r="W5" s="8">
        <f t="shared" si="19"/>
        <v>0.31481481481399998</v>
      </c>
      <c r="X5" s="8">
        <f t="shared" si="20"/>
        <v>0</v>
      </c>
      <c r="Y5" s="8">
        <f t="shared" si="21"/>
        <v>0.47222222222099997</v>
      </c>
      <c r="Z5" s="9">
        <v>5.5555555555600003E-2</v>
      </c>
      <c r="AA5" s="9">
        <f t="shared" si="22"/>
        <v>0.11111111111120001</v>
      </c>
      <c r="AB5" s="9">
        <f t="shared" si="23"/>
        <v>0</v>
      </c>
      <c r="AC5" s="9">
        <f t="shared" si="24"/>
        <v>0.16666666666680002</v>
      </c>
      <c r="AD5" s="9">
        <f t="shared" si="55"/>
        <v>8.7962962963000005E-2</v>
      </c>
      <c r="AE5" s="9">
        <f t="shared" si="25"/>
        <v>0.17592592592600001</v>
      </c>
      <c r="AF5" s="9">
        <f t="shared" si="26"/>
        <v>0</v>
      </c>
      <c r="AG5" s="9">
        <f t="shared" si="27"/>
        <v>0.26388888888900003</v>
      </c>
      <c r="AH5" s="9">
        <f t="shared" si="28"/>
        <v>5.5555555555600003E-2</v>
      </c>
      <c r="AI5" s="9">
        <f t="shared" si="29"/>
        <v>5.5555555555600003E-2</v>
      </c>
      <c r="AJ5" s="9">
        <f t="shared" si="30"/>
        <v>0</v>
      </c>
      <c r="AK5" s="9">
        <f t="shared" si="31"/>
        <v>0.11111111111120001</v>
      </c>
      <c r="AL5" s="9">
        <v>7.5360082304500003E-2</v>
      </c>
      <c r="AM5" s="9">
        <f t="shared" si="32"/>
        <v>0.15072016460900001</v>
      </c>
      <c r="AN5" s="9">
        <f t="shared" si="33"/>
        <v>0</v>
      </c>
      <c r="AO5" s="9">
        <f t="shared" si="34"/>
        <v>0.22608024691350001</v>
      </c>
      <c r="AP5" s="9">
        <v>9.3364197530900001E-2</v>
      </c>
      <c r="AQ5" s="9">
        <f t="shared" si="35"/>
        <v>0.1867283950618</v>
      </c>
      <c r="AR5" s="9">
        <f t="shared" si="36"/>
        <v>0</v>
      </c>
      <c r="AS5" s="9">
        <f t="shared" si="37"/>
        <v>0.28009259259270003</v>
      </c>
      <c r="AT5" s="10">
        <v>0.166666666667</v>
      </c>
      <c r="AU5" s="10">
        <f t="shared" si="38"/>
        <v>0.333333333334</v>
      </c>
      <c r="AV5" s="10">
        <f t="shared" si="39"/>
        <v>0</v>
      </c>
      <c r="AW5" s="10">
        <f t="shared" si="40"/>
        <v>0.50000000000099998</v>
      </c>
      <c r="AX5" s="10">
        <f t="shared" si="56"/>
        <v>0.15740740740699999</v>
      </c>
      <c r="AY5" s="10">
        <f t="shared" si="41"/>
        <v>0.31481481481399998</v>
      </c>
      <c r="AZ5" s="10">
        <f t="shared" si="42"/>
        <v>0</v>
      </c>
      <c r="BA5" s="10">
        <f t="shared" si="43"/>
        <v>0.47222222222099997</v>
      </c>
      <c r="BB5" s="10">
        <f t="shared" si="44"/>
        <v>0.166666666667</v>
      </c>
      <c r="BC5" s="10">
        <f t="shared" si="45"/>
        <v>0.166666666667</v>
      </c>
      <c r="BD5" s="10">
        <f t="shared" si="46"/>
        <v>0</v>
      </c>
      <c r="BE5" s="10">
        <f t="shared" si="47"/>
        <v>0.333333333334</v>
      </c>
      <c r="BF5" s="10">
        <v>0.17515432098799999</v>
      </c>
      <c r="BG5" s="10">
        <f t="shared" si="48"/>
        <v>0.35030864197599998</v>
      </c>
      <c r="BH5" s="10">
        <f t="shared" si="49"/>
        <v>0</v>
      </c>
      <c r="BI5" s="10">
        <f t="shared" si="50"/>
        <v>0.52546296296399997</v>
      </c>
      <c r="BJ5" s="10">
        <v>0.19907407407399999</v>
      </c>
      <c r="BK5" s="10">
        <f t="shared" si="51"/>
        <v>0.39814814814799998</v>
      </c>
      <c r="BL5" s="10">
        <f t="shared" si="52"/>
        <v>0</v>
      </c>
      <c r="BM5" s="10">
        <f t="shared" si="53"/>
        <v>0.59722222222199994</v>
      </c>
      <c r="BO5" s="5" t="s">
        <v>37</v>
      </c>
      <c r="BP5" s="16">
        <f>W13</f>
        <v>2.9837962962940998</v>
      </c>
      <c r="BQ5" s="16">
        <f>AQ13</f>
        <v>4.7062757201674001</v>
      </c>
      <c r="BR5" s="16">
        <f>BK13</f>
        <v>1.7871656378610601</v>
      </c>
      <c r="BS5" s="23">
        <f t="shared" si="3"/>
        <v>0.57727782087960711</v>
      </c>
      <c r="BT5" s="24">
        <f t="shared" si="4"/>
        <v>-0.40104301353254751</v>
      </c>
      <c r="BU5" s="18"/>
      <c r="BV5" s="18"/>
      <c r="BW5" s="18"/>
    </row>
    <row r="6" spans="1:75" x14ac:dyDescent="0.25">
      <c r="A6">
        <v>6</v>
      </c>
      <c r="B6" s="12">
        <v>3</v>
      </c>
      <c r="C6" s="5">
        <f t="shared" si="5"/>
        <v>1</v>
      </c>
      <c r="D6" s="17">
        <f t="shared" si="6"/>
        <v>4</v>
      </c>
      <c r="F6" s="8">
        <v>0.138888888889</v>
      </c>
      <c r="G6" s="8">
        <f t="shared" si="7"/>
        <v>0.41666666666700003</v>
      </c>
      <c r="H6" s="8">
        <f t="shared" si="8"/>
        <v>0.138888888889</v>
      </c>
      <c r="I6" s="8">
        <f t="shared" si="8"/>
        <v>0.555555555556</v>
      </c>
      <c r="J6" s="8">
        <f t="shared" si="54"/>
        <v>0.166666666667</v>
      </c>
      <c r="K6" s="8">
        <f t="shared" si="9"/>
        <v>0.50000000000099998</v>
      </c>
      <c r="L6" s="8">
        <f t="shared" si="10"/>
        <v>0.166666666667</v>
      </c>
      <c r="M6" s="8">
        <f t="shared" si="11"/>
        <v>0.66666666666800001</v>
      </c>
      <c r="N6" s="8">
        <f t="shared" si="12"/>
        <v>0.138888888889</v>
      </c>
      <c r="O6" s="8">
        <f t="shared" si="13"/>
        <v>0.277777777778</v>
      </c>
      <c r="P6" s="8">
        <f t="shared" si="14"/>
        <v>0</v>
      </c>
      <c r="Q6" s="8">
        <f t="shared" si="15"/>
        <v>0.41666666666700003</v>
      </c>
      <c r="R6" s="8">
        <v>0.16203703703700001</v>
      </c>
      <c r="S6" s="8">
        <f t="shared" si="16"/>
        <v>0.48611111111100003</v>
      </c>
      <c r="T6" s="8">
        <f t="shared" si="17"/>
        <v>0.16203703703700001</v>
      </c>
      <c r="U6" s="8">
        <f t="shared" si="18"/>
        <v>0.64814814814800004</v>
      </c>
      <c r="V6" s="8">
        <v>0.19675925925900001</v>
      </c>
      <c r="W6" s="8">
        <f t="shared" si="19"/>
        <v>0.59027777777700008</v>
      </c>
      <c r="X6" s="8">
        <f t="shared" si="20"/>
        <v>0.19675925925900001</v>
      </c>
      <c r="Y6" s="8">
        <f t="shared" si="21"/>
        <v>0.78703703703600003</v>
      </c>
      <c r="Z6" s="9">
        <v>8.7962962963000005E-2</v>
      </c>
      <c r="AA6" s="9">
        <f t="shared" si="22"/>
        <v>0.26388888888900003</v>
      </c>
      <c r="AB6" s="9">
        <f t="shared" si="23"/>
        <v>8.7962962963000005E-2</v>
      </c>
      <c r="AC6" s="9">
        <f t="shared" si="24"/>
        <v>0.35185185185200002</v>
      </c>
      <c r="AD6" s="9">
        <f t="shared" si="55"/>
        <v>0.125</v>
      </c>
      <c r="AE6" s="9">
        <f t="shared" si="25"/>
        <v>0.375</v>
      </c>
      <c r="AF6" s="9">
        <f t="shared" si="26"/>
        <v>0.125</v>
      </c>
      <c r="AG6" s="9">
        <f t="shared" si="27"/>
        <v>0.5</v>
      </c>
      <c r="AH6" s="9">
        <f t="shared" si="28"/>
        <v>8.7962962963000005E-2</v>
      </c>
      <c r="AI6" s="9">
        <f t="shared" si="29"/>
        <v>0.17592592592600001</v>
      </c>
      <c r="AJ6" s="9">
        <f t="shared" si="30"/>
        <v>0</v>
      </c>
      <c r="AK6" s="9">
        <f t="shared" si="31"/>
        <v>0.26388888888900003</v>
      </c>
      <c r="AL6" s="9">
        <v>0.119320130316</v>
      </c>
      <c r="AM6" s="9">
        <f t="shared" si="32"/>
        <v>0.35796039094800003</v>
      </c>
      <c r="AN6" s="9">
        <f t="shared" si="33"/>
        <v>0.119320130316</v>
      </c>
      <c r="AO6" s="9">
        <f t="shared" si="34"/>
        <v>0.477280521264</v>
      </c>
      <c r="AP6" s="9">
        <v>0.14782664609099999</v>
      </c>
      <c r="AQ6" s="9">
        <f t="shared" si="35"/>
        <v>0.44347993827299997</v>
      </c>
      <c r="AR6" s="9">
        <f t="shared" si="36"/>
        <v>0.14782664609099999</v>
      </c>
      <c r="AS6" s="9">
        <f t="shared" si="37"/>
        <v>0.59130658436399997</v>
      </c>
      <c r="AT6" s="10">
        <v>0.15740740740699999</v>
      </c>
      <c r="AU6" s="10">
        <f t="shared" si="38"/>
        <v>0.47222222222099997</v>
      </c>
      <c r="AV6" s="10">
        <f t="shared" si="39"/>
        <v>0.15740740740699999</v>
      </c>
      <c r="AW6" s="10">
        <f t="shared" si="40"/>
        <v>0.62962962962799995</v>
      </c>
      <c r="AX6" s="10">
        <f t="shared" si="56"/>
        <v>0.125</v>
      </c>
      <c r="AY6" s="10">
        <f t="shared" si="41"/>
        <v>0.375</v>
      </c>
      <c r="AZ6" s="10">
        <f t="shared" si="42"/>
        <v>0.125</v>
      </c>
      <c r="BA6" s="10">
        <f t="shared" si="43"/>
        <v>0.5</v>
      </c>
      <c r="BB6" s="10">
        <f t="shared" si="44"/>
        <v>0.15740740740699999</v>
      </c>
      <c r="BC6" s="10">
        <f t="shared" si="45"/>
        <v>0.31481481481399998</v>
      </c>
      <c r="BD6" s="10">
        <f t="shared" si="46"/>
        <v>0</v>
      </c>
      <c r="BE6" s="10">
        <f t="shared" si="47"/>
        <v>0.47222222222099997</v>
      </c>
      <c r="BF6" s="10">
        <v>0.165423525377</v>
      </c>
      <c r="BG6" s="10">
        <f t="shared" si="48"/>
        <v>0.49627057613100001</v>
      </c>
      <c r="BH6" s="10">
        <f t="shared" si="49"/>
        <v>0.165423525377</v>
      </c>
      <c r="BI6" s="10">
        <f t="shared" si="50"/>
        <v>0.66169410150800001</v>
      </c>
      <c r="BJ6" s="10">
        <v>0.188014403292</v>
      </c>
      <c r="BK6" s="10">
        <f t="shared" si="51"/>
        <v>0.56404320987599998</v>
      </c>
      <c r="BL6" s="10">
        <f t="shared" si="52"/>
        <v>0.188014403292</v>
      </c>
      <c r="BM6" s="10">
        <f t="shared" si="53"/>
        <v>0.75205761316800002</v>
      </c>
      <c r="BO6" s="12" t="s">
        <v>43</v>
      </c>
      <c r="BP6" s="25">
        <f>(BP1-BP2)/BP1</f>
        <v>0.24827586206893379</v>
      </c>
      <c r="BQ6" s="25">
        <f t="shared" ref="BQ6:BR6" si="57">(BQ1-BQ2)/BQ1</f>
        <v>0.20065789473687021</v>
      </c>
      <c r="BR6" s="25">
        <f t="shared" si="57"/>
        <v>0.33271028037398248</v>
      </c>
      <c r="BS6" s="23"/>
      <c r="BT6" s="24"/>
      <c r="BU6" s="20"/>
      <c r="BV6" s="18"/>
      <c r="BW6" s="20"/>
    </row>
    <row r="7" spans="1:75" x14ac:dyDescent="0.25">
      <c r="A7">
        <v>7</v>
      </c>
      <c r="B7" s="12">
        <v>4</v>
      </c>
      <c r="C7" s="5">
        <f t="shared" si="5"/>
        <v>2</v>
      </c>
      <c r="D7" s="17">
        <f t="shared" si="6"/>
        <v>5</v>
      </c>
      <c r="F7" s="8">
        <v>0.166666666667</v>
      </c>
      <c r="G7" s="8">
        <f t="shared" si="7"/>
        <v>0.66666666666800001</v>
      </c>
      <c r="H7" s="8">
        <f t="shared" si="8"/>
        <v>0.333333333334</v>
      </c>
      <c r="I7" s="8">
        <f t="shared" si="8"/>
        <v>0.83333333333500004</v>
      </c>
      <c r="J7" s="8">
        <f t="shared" si="54"/>
        <v>0.138888888889</v>
      </c>
      <c r="K7" s="8">
        <f t="shared" si="9"/>
        <v>0.555555555556</v>
      </c>
      <c r="L7" s="8">
        <f t="shared" si="10"/>
        <v>0.277777777778</v>
      </c>
      <c r="M7" s="8">
        <f t="shared" si="11"/>
        <v>0.69444444444499998</v>
      </c>
      <c r="N7" s="8">
        <f t="shared" si="12"/>
        <v>0.166666666667</v>
      </c>
      <c r="O7" s="8">
        <f t="shared" si="13"/>
        <v>0.50000000000099998</v>
      </c>
      <c r="P7" s="8">
        <f t="shared" si="14"/>
        <v>0.166666666667</v>
      </c>
      <c r="Q7" s="8">
        <f t="shared" si="15"/>
        <v>0.66666666666800001</v>
      </c>
      <c r="R7" s="8">
        <v>0.194444444444</v>
      </c>
      <c r="S7" s="8">
        <f t="shared" si="16"/>
        <v>0.77777777777599999</v>
      </c>
      <c r="T7" s="8">
        <f t="shared" si="17"/>
        <v>0.38888888888799999</v>
      </c>
      <c r="U7" s="8">
        <f t="shared" si="18"/>
        <v>0.97222222221999999</v>
      </c>
      <c r="V7" s="8">
        <v>0.236111111111</v>
      </c>
      <c r="W7" s="8">
        <f t="shared" si="19"/>
        <v>0.944444444444</v>
      </c>
      <c r="X7" s="8">
        <f t="shared" si="20"/>
        <v>0.472222222222</v>
      </c>
      <c r="Y7" s="8">
        <f t="shared" si="21"/>
        <v>1.180555555555</v>
      </c>
      <c r="Z7" s="9">
        <v>0.125</v>
      </c>
      <c r="AA7" s="9">
        <f t="shared" si="22"/>
        <v>0.5</v>
      </c>
      <c r="AB7" s="9">
        <f t="shared" si="23"/>
        <v>0.25</v>
      </c>
      <c r="AC7" s="9">
        <f t="shared" si="24"/>
        <v>0.625</v>
      </c>
      <c r="AD7" s="9">
        <f t="shared" si="55"/>
        <v>0.15740740740699999</v>
      </c>
      <c r="AE7" s="9">
        <f t="shared" si="25"/>
        <v>0.62962962962799995</v>
      </c>
      <c r="AF7" s="9">
        <f t="shared" si="26"/>
        <v>0.31481481481399998</v>
      </c>
      <c r="AG7" s="9">
        <f t="shared" si="27"/>
        <v>0.78703703703499994</v>
      </c>
      <c r="AH7" s="9">
        <f t="shared" si="28"/>
        <v>0.125</v>
      </c>
      <c r="AI7" s="9">
        <f t="shared" si="29"/>
        <v>0.375</v>
      </c>
      <c r="AJ7" s="9">
        <f t="shared" si="30"/>
        <v>0.125</v>
      </c>
      <c r="AK7" s="9">
        <f t="shared" si="31"/>
        <v>0.5</v>
      </c>
      <c r="AL7" s="9">
        <v>0.16956018518499999</v>
      </c>
      <c r="AM7" s="9">
        <f t="shared" si="32"/>
        <v>0.67824074073999996</v>
      </c>
      <c r="AN7" s="9">
        <f t="shared" si="33"/>
        <v>0.33912037036999998</v>
      </c>
      <c r="AO7" s="9">
        <f t="shared" si="34"/>
        <v>0.84780092592499989</v>
      </c>
      <c r="AP7" s="9">
        <v>0.210069444444</v>
      </c>
      <c r="AQ7" s="9">
        <f t="shared" si="35"/>
        <v>0.84027777777599999</v>
      </c>
      <c r="AR7" s="9">
        <f t="shared" si="36"/>
        <v>0.42013888888799999</v>
      </c>
      <c r="AS7" s="9">
        <f t="shared" si="37"/>
        <v>1.0503472222200001</v>
      </c>
      <c r="AT7" s="10">
        <v>0.125</v>
      </c>
      <c r="AU7" s="10">
        <f t="shared" si="38"/>
        <v>0.5</v>
      </c>
      <c r="AV7" s="10">
        <f t="shared" si="39"/>
        <v>0.25</v>
      </c>
      <c r="AW7" s="10">
        <f t="shared" si="40"/>
        <v>0.625</v>
      </c>
      <c r="AX7" s="10">
        <f t="shared" si="56"/>
        <v>8.7962962963000005E-2</v>
      </c>
      <c r="AY7" s="10">
        <f t="shared" si="41"/>
        <v>0.35185185185200002</v>
      </c>
      <c r="AZ7" s="10">
        <f t="shared" si="42"/>
        <v>0.17592592592600001</v>
      </c>
      <c r="BA7" s="10">
        <f t="shared" si="43"/>
        <v>0.43981481481500001</v>
      </c>
      <c r="BB7" s="10">
        <f t="shared" si="44"/>
        <v>0.125</v>
      </c>
      <c r="BC7" s="10">
        <f t="shared" si="45"/>
        <v>0.375</v>
      </c>
      <c r="BD7" s="10">
        <f t="shared" si="46"/>
        <v>0.125</v>
      </c>
      <c r="BE7" s="10">
        <f t="shared" si="47"/>
        <v>0.5</v>
      </c>
      <c r="BF7" s="10">
        <v>0.13136574074099999</v>
      </c>
      <c r="BG7" s="10">
        <f t="shared" si="48"/>
        <v>0.52546296296399997</v>
      </c>
      <c r="BH7" s="10">
        <f t="shared" si="49"/>
        <v>0.26273148148199998</v>
      </c>
      <c r="BI7" s="10">
        <f t="shared" si="50"/>
        <v>0.65682870370500002</v>
      </c>
      <c r="BJ7" s="10">
        <v>0.149305555556</v>
      </c>
      <c r="BK7" s="10">
        <f t="shared" si="51"/>
        <v>0.59722222222400001</v>
      </c>
      <c r="BL7" s="10">
        <f t="shared" si="52"/>
        <v>0.29861111111200001</v>
      </c>
      <c r="BM7" s="10">
        <f t="shared" si="53"/>
        <v>0.74652777778000001</v>
      </c>
      <c r="BO7" s="12" t="s">
        <v>44</v>
      </c>
      <c r="BP7" s="25">
        <f>(BP1-BP3)/BP1</f>
        <v>0.20689655172414048</v>
      </c>
      <c r="BQ7" s="25">
        <f t="shared" ref="BQ7:BR7" si="58">(BQ1-BQ3)/BQ1</f>
        <v>0.16858552631579587</v>
      </c>
      <c r="BR7" s="25">
        <f t="shared" si="58"/>
        <v>0.25981308411215964</v>
      </c>
      <c r="BS7" s="23"/>
      <c r="BT7" s="24"/>
      <c r="BU7" s="20"/>
      <c r="BV7" s="18"/>
      <c r="BW7" s="20"/>
    </row>
    <row r="8" spans="1:75" x14ac:dyDescent="0.25">
      <c r="A8">
        <v>8</v>
      </c>
      <c r="B8" s="12">
        <v>5</v>
      </c>
      <c r="C8" s="5">
        <f t="shared" si="5"/>
        <v>3</v>
      </c>
      <c r="D8" s="17">
        <f t="shared" si="6"/>
        <v>6</v>
      </c>
      <c r="F8" s="8">
        <v>0.138888888889</v>
      </c>
      <c r="G8" s="8">
        <f t="shared" si="7"/>
        <v>0.69444444444499998</v>
      </c>
      <c r="H8" s="8">
        <f t="shared" si="8"/>
        <v>0.41666666666700003</v>
      </c>
      <c r="I8" s="8">
        <f t="shared" si="8"/>
        <v>0.83333333333400006</v>
      </c>
      <c r="J8" s="8">
        <f t="shared" si="54"/>
        <v>0.111111111111</v>
      </c>
      <c r="K8" s="8">
        <f t="shared" si="9"/>
        <v>0.55555555555500002</v>
      </c>
      <c r="L8" s="8">
        <f t="shared" si="10"/>
        <v>0.33333333333299997</v>
      </c>
      <c r="M8" s="8">
        <f t="shared" si="11"/>
        <v>0.66666666666599994</v>
      </c>
      <c r="N8" s="8">
        <f t="shared" si="12"/>
        <v>0.138888888889</v>
      </c>
      <c r="O8" s="8">
        <f t="shared" si="13"/>
        <v>0.555555555556</v>
      </c>
      <c r="P8" s="8">
        <f t="shared" si="14"/>
        <v>0.277777777778</v>
      </c>
      <c r="Q8" s="8">
        <f t="shared" si="15"/>
        <v>0.69444444444499998</v>
      </c>
      <c r="R8" s="8">
        <v>0.16203703703700001</v>
      </c>
      <c r="S8" s="8">
        <f t="shared" si="16"/>
        <v>0.81018518518500005</v>
      </c>
      <c r="T8" s="8">
        <f t="shared" si="17"/>
        <v>0.48611111111100003</v>
      </c>
      <c r="U8" s="8">
        <f t="shared" si="18"/>
        <v>0.97222222222200005</v>
      </c>
      <c r="V8" s="8">
        <v>5.78703703704E-2</v>
      </c>
      <c r="W8" s="8">
        <f t="shared" si="19"/>
        <v>0.28935185185200002</v>
      </c>
      <c r="X8" s="8">
        <f t="shared" si="20"/>
        <v>0.17361111111120001</v>
      </c>
      <c r="Y8" s="8">
        <f t="shared" si="21"/>
        <v>0.34722222222240001</v>
      </c>
      <c r="Z8" s="9">
        <v>0.15740740740699999</v>
      </c>
      <c r="AA8" s="9">
        <f t="shared" si="22"/>
        <v>0.78703703703499994</v>
      </c>
      <c r="AB8" s="9">
        <f t="shared" si="23"/>
        <v>0.47222222222099997</v>
      </c>
      <c r="AC8" s="9">
        <f t="shared" si="24"/>
        <v>0.94444444444199993</v>
      </c>
      <c r="AD8" s="9">
        <f t="shared" si="55"/>
        <v>0.166666666667</v>
      </c>
      <c r="AE8" s="9">
        <f t="shared" si="25"/>
        <v>0.83333333333500004</v>
      </c>
      <c r="AF8" s="9">
        <f t="shared" si="26"/>
        <v>0.50000000000099998</v>
      </c>
      <c r="AG8" s="9">
        <f t="shared" si="27"/>
        <v>1.000000000002</v>
      </c>
      <c r="AH8" s="9">
        <f t="shared" si="28"/>
        <v>0.15740740740699999</v>
      </c>
      <c r="AI8" s="9">
        <f t="shared" si="29"/>
        <v>0.62962962962799995</v>
      </c>
      <c r="AJ8" s="9">
        <f t="shared" si="30"/>
        <v>0.31481481481399998</v>
      </c>
      <c r="AK8" s="9">
        <f t="shared" si="31"/>
        <v>0.78703703703499994</v>
      </c>
      <c r="AL8" s="9">
        <v>0.213520233196</v>
      </c>
      <c r="AM8" s="9">
        <f t="shared" si="32"/>
        <v>1.06760116598</v>
      </c>
      <c r="AN8" s="9">
        <f t="shared" si="33"/>
        <v>0.64056069958799999</v>
      </c>
      <c r="AO8" s="9">
        <f t="shared" si="34"/>
        <v>1.281121399176</v>
      </c>
      <c r="AP8" s="9">
        <v>0.107124485597</v>
      </c>
      <c r="AQ8" s="9">
        <f t="shared" si="35"/>
        <v>0.53562242798499993</v>
      </c>
      <c r="AR8" s="9">
        <f t="shared" si="36"/>
        <v>0.32137345679099999</v>
      </c>
      <c r="AS8" s="9">
        <f t="shared" si="37"/>
        <v>0.64274691358199998</v>
      </c>
      <c r="AT8" s="10">
        <v>8.7962962963000005E-2</v>
      </c>
      <c r="AU8" s="10">
        <f t="shared" si="38"/>
        <v>0.43981481481500001</v>
      </c>
      <c r="AV8" s="10">
        <f t="shared" si="39"/>
        <v>0.26388888888900003</v>
      </c>
      <c r="AW8" s="10">
        <f t="shared" si="40"/>
        <v>0.52777777777800006</v>
      </c>
      <c r="AX8" s="10">
        <f t="shared" si="56"/>
        <v>5.5555555555600003E-2</v>
      </c>
      <c r="AY8" s="10">
        <f t="shared" si="41"/>
        <v>0.277777777778</v>
      </c>
      <c r="AZ8" s="10">
        <f t="shared" si="42"/>
        <v>0.16666666666680002</v>
      </c>
      <c r="BA8" s="10">
        <f t="shared" si="43"/>
        <v>0.33333333333360005</v>
      </c>
      <c r="BB8" s="10">
        <f t="shared" si="44"/>
        <v>8.7962962963000005E-2</v>
      </c>
      <c r="BC8" s="10">
        <f t="shared" si="45"/>
        <v>0.35185185185200002</v>
      </c>
      <c r="BD8" s="10">
        <f t="shared" si="46"/>
        <v>0.17592592592600001</v>
      </c>
      <c r="BE8" s="10">
        <f t="shared" si="47"/>
        <v>0.43981481481500001</v>
      </c>
      <c r="BF8" s="10">
        <v>9.2442558298999999E-2</v>
      </c>
      <c r="BG8" s="10">
        <f t="shared" si="48"/>
        <v>0.462212791495</v>
      </c>
      <c r="BH8" s="10">
        <f t="shared" si="49"/>
        <v>0.277327674897</v>
      </c>
      <c r="BI8" s="10">
        <f t="shared" si="50"/>
        <v>0.554655349794</v>
      </c>
      <c r="BJ8" s="10">
        <v>1.7103909465000001E-2</v>
      </c>
      <c r="BK8" s="10">
        <f t="shared" si="51"/>
        <v>8.5519547325E-2</v>
      </c>
      <c r="BL8" s="10">
        <f t="shared" si="52"/>
        <v>5.1311728395000006E-2</v>
      </c>
      <c r="BM8" s="10">
        <f t="shared" si="53"/>
        <v>0.10262345679000001</v>
      </c>
      <c r="BO8" s="12" t="s">
        <v>45</v>
      </c>
      <c r="BP8" s="25">
        <f>(BP1-MIN(BP4,BP5))/BP1</f>
        <v>0.25919540229971266</v>
      </c>
      <c r="BQ8" s="25">
        <f t="shared" ref="BQ8:BR8" si="59">(BQ1-MIN(BQ4,BQ5))/BQ1</f>
        <v>0.17065667641237353</v>
      </c>
      <c r="BR8" s="25">
        <f t="shared" si="59"/>
        <v>0.27845275181682794</v>
      </c>
      <c r="BS8" s="23"/>
      <c r="BT8" s="24"/>
      <c r="BU8" s="20"/>
      <c r="BV8" s="18"/>
      <c r="BW8" s="20"/>
    </row>
    <row r="9" spans="1:75" x14ac:dyDescent="0.25">
      <c r="A9">
        <v>9</v>
      </c>
      <c r="B9" s="12">
        <v>6</v>
      </c>
      <c r="C9" s="5">
        <f t="shared" si="5"/>
        <v>4</v>
      </c>
      <c r="D9" s="17">
        <f t="shared" si="6"/>
        <v>7</v>
      </c>
      <c r="F9" s="8">
        <v>0.111111111111</v>
      </c>
      <c r="G9" s="8">
        <f t="shared" si="7"/>
        <v>0.66666666666599994</v>
      </c>
      <c r="H9" s="8">
        <f t="shared" si="8"/>
        <v>0.444444444444</v>
      </c>
      <c r="I9" s="8">
        <f t="shared" si="8"/>
        <v>0.77777777777699997</v>
      </c>
      <c r="J9" s="8">
        <f t="shared" si="54"/>
        <v>8.3333333333299994E-2</v>
      </c>
      <c r="K9" s="8">
        <f t="shared" si="9"/>
        <v>0.49999999999979994</v>
      </c>
      <c r="L9" s="8">
        <f t="shared" si="10"/>
        <v>0.33333333333319998</v>
      </c>
      <c r="M9" s="8">
        <f t="shared" si="11"/>
        <v>0.5833333333331</v>
      </c>
      <c r="N9" s="8">
        <f t="shared" si="12"/>
        <v>0.111111111111</v>
      </c>
      <c r="O9" s="8">
        <f t="shared" si="13"/>
        <v>0.55555555555500002</v>
      </c>
      <c r="P9" s="8">
        <f t="shared" si="14"/>
        <v>0.33333333333299997</v>
      </c>
      <c r="Q9" s="8">
        <f t="shared" si="15"/>
        <v>0.66666666666599994</v>
      </c>
      <c r="R9" s="8">
        <v>0.12962962962999999</v>
      </c>
      <c r="S9" s="8">
        <f t="shared" si="16"/>
        <v>0.7777777777799999</v>
      </c>
      <c r="T9" s="8">
        <f t="shared" si="17"/>
        <v>0.51851851851999997</v>
      </c>
      <c r="U9" s="8">
        <f t="shared" si="18"/>
        <v>0.90740740740999992</v>
      </c>
      <c r="V9" s="8">
        <v>4.6296296296299999E-2</v>
      </c>
      <c r="W9" s="8">
        <f t="shared" si="19"/>
        <v>0.27777777777779999</v>
      </c>
      <c r="X9" s="8">
        <f t="shared" si="20"/>
        <v>0.1851851851852</v>
      </c>
      <c r="Y9" s="8">
        <f t="shared" si="21"/>
        <v>0.32407407407409999</v>
      </c>
      <c r="Z9" s="9">
        <v>0.166666666667</v>
      </c>
      <c r="AA9" s="9">
        <f t="shared" si="22"/>
        <v>1.000000000002</v>
      </c>
      <c r="AB9" s="9">
        <f t="shared" si="23"/>
        <v>0.66666666666800001</v>
      </c>
      <c r="AC9" s="9">
        <f t="shared" si="24"/>
        <v>1.166666666669</v>
      </c>
      <c r="AD9" s="9">
        <f t="shared" si="55"/>
        <v>0.15740740740699999</v>
      </c>
      <c r="AE9" s="9">
        <f t="shared" si="25"/>
        <v>0.94444444444199993</v>
      </c>
      <c r="AF9" s="9">
        <f t="shared" si="26"/>
        <v>0.62962962962799995</v>
      </c>
      <c r="AG9" s="9">
        <f t="shared" si="27"/>
        <v>1.1018518518489999</v>
      </c>
      <c r="AH9" s="9">
        <f t="shared" si="28"/>
        <v>0.166666666667</v>
      </c>
      <c r="AI9" s="9">
        <f t="shared" si="29"/>
        <v>0.83333333333500004</v>
      </c>
      <c r="AJ9" s="9">
        <f t="shared" si="30"/>
        <v>0.50000000000099998</v>
      </c>
      <c r="AK9" s="9">
        <f t="shared" si="31"/>
        <v>1.000000000002</v>
      </c>
      <c r="AL9" s="9">
        <v>0.226080246914</v>
      </c>
      <c r="AM9" s="9">
        <f t="shared" si="32"/>
        <v>1.3564814814840001</v>
      </c>
      <c r="AN9" s="9">
        <f t="shared" si="33"/>
        <v>0.904320987656</v>
      </c>
      <c r="AO9" s="9">
        <f t="shared" si="34"/>
        <v>1.582561728398</v>
      </c>
      <c r="AP9" s="9">
        <v>0.113425925926</v>
      </c>
      <c r="AQ9" s="9">
        <f t="shared" si="35"/>
        <v>0.680555555556</v>
      </c>
      <c r="AR9" s="9">
        <f t="shared" si="36"/>
        <v>0.45370370370399998</v>
      </c>
      <c r="AS9" s="9">
        <f t="shared" si="37"/>
        <v>0.79398148148199998</v>
      </c>
      <c r="AT9" s="10">
        <v>5.5555555555600003E-2</v>
      </c>
      <c r="AU9" s="10">
        <f t="shared" si="38"/>
        <v>0.33333333333360005</v>
      </c>
      <c r="AV9" s="10">
        <f t="shared" si="39"/>
        <v>0.22222222222240001</v>
      </c>
      <c r="AW9" s="10">
        <f t="shared" si="40"/>
        <v>0.38888888888920004</v>
      </c>
      <c r="AX9" s="10">
        <f t="shared" si="56"/>
        <v>3.2407407407400002E-2</v>
      </c>
      <c r="AY9" s="10">
        <f t="shared" si="41"/>
        <v>0.19444444444440001</v>
      </c>
      <c r="AZ9" s="10">
        <f t="shared" si="42"/>
        <v>0.12962962962960001</v>
      </c>
      <c r="BA9" s="10">
        <f t="shared" si="43"/>
        <v>0.22685185185180001</v>
      </c>
      <c r="BB9" s="10">
        <f t="shared" si="44"/>
        <v>5.5555555555600003E-2</v>
      </c>
      <c r="BC9" s="10">
        <f t="shared" si="45"/>
        <v>0.277777777778</v>
      </c>
      <c r="BD9" s="10">
        <f t="shared" si="46"/>
        <v>0.16666666666680002</v>
      </c>
      <c r="BE9" s="10">
        <f t="shared" si="47"/>
        <v>0.33333333333360005</v>
      </c>
      <c r="BF9" s="10">
        <v>5.8384773662599997E-2</v>
      </c>
      <c r="BG9" s="10">
        <f t="shared" si="48"/>
        <v>0.35030864197559997</v>
      </c>
      <c r="BH9" s="10">
        <f t="shared" si="49"/>
        <v>0.23353909465039999</v>
      </c>
      <c r="BI9" s="10">
        <f t="shared" si="50"/>
        <v>0.4086934156382</v>
      </c>
      <c r="BJ9" s="10">
        <v>1.08024691358E-2</v>
      </c>
      <c r="BK9" s="10">
        <f t="shared" si="51"/>
        <v>6.4814814814800004E-2</v>
      </c>
      <c r="BL9" s="10">
        <f t="shared" si="52"/>
        <v>4.32098765432E-2</v>
      </c>
      <c r="BM9" s="10">
        <f t="shared" si="53"/>
        <v>7.5617283950599995E-2</v>
      </c>
      <c r="BO9" s="12" t="s">
        <v>46</v>
      </c>
      <c r="BP9" s="19">
        <f>BP6/BP8</f>
        <v>0.9578713968924788</v>
      </c>
      <c r="BQ9" s="19">
        <f>BQ6/BQ8</f>
        <v>1.175798679285198</v>
      </c>
      <c r="BR9" s="19">
        <f>BR6/BR8</f>
        <v>1.194853626703773</v>
      </c>
      <c r="BS9" s="23"/>
      <c r="BT9" s="24"/>
      <c r="BU9" s="20"/>
      <c r="BV9" s="18"/>
      <c r="BW9" s="20"/>
    </row>
    <row r="10" spans="1:75" x14ac:dyDescent="0.25">
      <c r="A10">
        <v>10</v>
      </c>
      <c r="B10" s="12">
        <v>7</v>
      </c>
      <c r="C10" s="5">
        <f t="shared" si="5"/>
        <v>5</v>
      </c>
      <c r="D10" s="17">
        <f t="shared" si="6"/>
        <v>8</v>
      </c>
      <c r="F10" s="8">
        <v>8.3333333333299994E-2</v>
      </c>
      <c r="G10" s="8">
        <f t="shared" si="7"/>
        <v>0.5833333333331</v>
      </c>
      <c r="H10" s="8">
        <f t="shared" si="8"/>
        <v>0.41666666666649999</v>
      </c>
      <c r="I10" s="8">
        <f t="shared" si="8"/>
        <v>0.66666666666639995</v>
      </c>
      <c r="J10" s="8">
        <f t="shared" si="54"/>
        <v>5.5555555555600003E-2</v>
      </c>
      <c r="K10" s="8">
        <f t="shared" si="9"/>
        <v>0.38888888888920004</v>
      </c>
      <c r="L10" s="8">
        <f t="shared" si="10"/>
        <v>0.277777777778</v>
      </c>
      <c r="M10" s="8">
        <f t="shared" si="11"/>
        <v>0.44444444444480002</v>
      </c>
      <c r="N10" s="8">
        <f t="shared" si="12"/>
        <v>8.3333333333299994E-2</v>
      </c>
      <c r="O10" s="8">
        <f t="shared" si="13"/>
        <v>0.49999999999979994</v>
      </c>
      <c r="P10" s="8">
        <f t="shared" si="14"/>
        <v>0.33333333333319998</v>
      </c>
      <c r="Q10" s="8">
        <f t="shared" si="15"/>
        <v>0.5833333333331</v>
      </c>
      <c r="R10" s="8">
        <v>1.3888888888900001E-2</v>
      </c>
      <c r="S10" s="8">
        <f t="shared" si="16"/>
        <v>9.7222222222300009E-2</v>
      </c>
      <c r="T10" s="8">
        <f t="shared" si="17"/>
        <v>6.94444444445E-2</v>
      </c>
      <c r="U10" s="8">
        <f t="shared" si="18"/>
        <v>0.11111111111120001</v>
      </c>
      <c r="V10" s="8">
        <v>3.4722222222199998E-2</v>
      </c>
      <c r="W10" s="8">
        <f t="shared" si="19"/>
        <v>0.24305555555539998</v>
      </c>
      <c r="X10" s="8">
        <f t="shared" si="20"/>
        <v>0.173611111111</v>
      </c>
      <c r="Y10" s="8">
        <f t="shared" si="21"/>
        <v>0.27777777777759999</v>
      </c>
      <c r="Z10" s="9">
        <v>0.15740740740699999</v>
      </c>
      <c r="AA10" s="9">
        <f t="shared" si="22"/>
        <v>1.1018518518489999</v>
      </c>
      <c r="AB10" s="9">
        <f t="shared" si="23"/>
        <v>0.78703703703499994</v>
      </c>
      <c r="AC10" s="9">
        <f t="shared" si="24"/>
        <v>1.2592592592559999</v>
      </c>
      <c r="AD10" s="9">
        <f t="shared" si="55"/>
        <v>0.125</v>
      </c>
      <c r="AE10" s="9">
        <f t="shared" si="25"/>
        <v>0.875</v>
      </c>
      <c r="AF10" s="9">
        <f t="shared" si="26"/>
        <v>0.625</v>
      </c>
      <c r="AG10" s="9">
        <f t="shared" si="27"/>
        <v>1</v>
      </c>
      <c r="AH10" s="9">
        <f t="shared" si="28"/>
        <v>0.15740740740699999</v>
      </c>
      <c r="AI10" s="9">
        <f t="shared" si="29"/>
        <v>0.94444444444199993</v>
      </c>
      <c r="AJ10" s="9">
        <f t="shared" si="30"/>
        <v>0.62962962962799995</v>
      </c>
      <c r="AK10" s="9">
        <f t="shared" si="31"/>
        <v>1.1018518518489999</v>
      </c>
      <c r="AL10" s="9">
        <v>5.6112825788800003E-2</v>
      </c>
      <c r="AM10" s="9">
        <f t="shared" si="32"/>
        <v>0.39278978052160002</v>
      </c>
      <c r="AN10" s="9">
        <f t="shared" si="33"/>
        <v>0.28056412894400001</v>
      </c>
      <c r="AO10" s="9">
        <f t="shared" si="34"/>
        <v>0.44890260631040002</v>
      </c>
      <c r="AP10" s="9">
        <v>0.107124485597</v>
      </c>
      <c r="AQ10" s="9">
        <f t="shared" si="35"/>
        <v>0.74987139917900003</v>
      </c>
      <c r="AR10" s="9">
        <f t="shared" si="36"/>
        <v>0.53562242798499993</v>
      </c>
      <c r="AS10" s="9">
        <f t="shared" si="37"/>
        <v>0.85699588477599997</v>
      </c>
      <c r="AT10" s="10">
        <v>3.2407407407400002E-2</v>
      </c>
      <c r="AU10" s="10">
        <f t="shared" si="38"/>
        <v>0.22685185185180001</v>
      </c>
      <c r="AV10" s="10">
        <f t="shared" si="39"/>
        <v>0.16203703703700001</v>
      </c>
      <c r="AW10" s="10">
        <f t="shared" si="40"/>
        <v>0.25925925925920001</v>
      </c>
      <c r="AX10" s="10">
        <f t="shared" si="56"/>
        <v>1.3888888888900001E-2</v>
      </c>
      <c r="AY10" s="10">
        <f t="shared" si="41"/>
        <v>9.7222222222300009E-2</v>
      </c>
      <c r="AZ10" s="10">
        <f t="shared" si="42"/>
        <v>6.94444444445E-2</v>
      </c>
      <c r="BA10" s="10">
        <f t="shared" si="43"/>
        <v>0.11111111111120001</v>
      </c>
      <c r="BB10" s="10">
        <f t="shared" si="44"/>
        <v>3.2407407407400002E-2</v>
      </c>
      <c r="BC10" s="10">
        <f t="shared" si="45"/>
        <v>0.19444444444440001</v>
      </c>
      <c r="BD10" s="10">
        <f t="shared" si="46"/>
        <v>0.12962962962960001</v>
      </c>
      <c r="BE10" s="10">
        <f t="shared" si="47"/>
        <v>0.22685185185180001</v>
      </c>
      <c r="BF10" s="10">
        <v>1.6503772290799999E-3</v>
      </c>
      <c r="BG10" s="10">
        <f t="shared" si="48"/>
        <v>1.155264060356E-2</v>
      </c>
      <c r="BH10" s="10">
        <f t="shared" si="49"/>
        <v>8.2518861453999993E-3</v>
      </c>
      <c r="BI10" s="10">
        <f t="shared" si="50"/>
        <v>1.320301783264E-2</v>
      </c>
      <c r="BJ10" s="10">
        <v>6.3014403292200004E-3</v>
      </c>
      <c r="BK10" s="10">
        <f t="shared" si="51"/>
        <v>4.4110082304539999E-2</v>
      </c>
      <c r="BL10" s="10">
        <f t="shared" si="52"/>
        <v>3.1507201646100005E-2</v>
      </c>
      <c r="BM10" s="10">
        <f t="shared" si="53"/>
        <v>5.0411522633760003E-2</v>
      </c>
      <c r="BO10" s="5" t="s">
        <v>5</v>
      </c>
      <c r="BP10" s="14">
        <f>H13</f>
        <v>2.3611111111121001</v>
      </c>
      <c r="BQ10" s="26">
        <f>AB13</f>
        <v>3.7314814814798001</v>
      </c>
      <c r="BR10" s="27">
        <f>AV13</f>
        <v>1.1898148148147401</v>
      </c>
      <c r="BS10" s="23">
        <f t="shared" si="3"/>
        <v>0.58039215686137102</v>
      </c>
      <c r="BT10" s="24">
        <f t="shared" si="4"/>
        <v>-0.49607843137279178</v>
      </c>
      <c r="BU10" s="20"/>
      <c r="BV10" s="18"/>
      <c r="BW10" s="20"/>
    </row>
    <row r="11" spans="1:75" x14ac:dyDescent="0.25">
      <c r="A11">
        <v>11</v>
      </c>
      <c r="B11" s="12">
        <v>9</v>
      </c>
      <c r="C11" s="5">
        <f t="shared" si="5"/>
        <v>7</v>
      </c>
      <c r="D11" s="17">
        <f t="shared" si="6"/>
        <v>10</v>
      </c>
      <c r="F11" s="8">
        <v>5.5555555555600003E-2</v>
      </c>
      <c r="G11" s="8">
        <f t="shared" si="7"/>
        <v>0.50000000000040001</v>
      </c>
      <c r="H11" s="8">
        <f t="shared" si="8"/>
        <v>0.38888888888920004</v>
      </c>
      <c r="I11" s="8">
        <f t="shared" si="8"/>
        <v>0.555555555556</v>
      </c>
      <c r="J11" s="8">
        <f t="shared" si="54"/>
        <v>2.7777777777800002E-2</v>
      </c>
      <c r="K11" s="8">
        <f t="shared" si="9"/>
        <v>0.25000000000020001</v>
      </c>
      <c r="L11" s="8">
        <f t="shared" si="10"/>
        <v>0.19444444444460002</v>
      </c>
      <c r="M11" s="8">
        <f t="shared" si="11"/>
        <v>0.277777777778</v>
      </c>
      <c r="N11" s="8">
        <f t="shared" si="12"/>
        <v>5.5555555555600003E-2</v>
      </c>
      <c r="O11" s="8">
        <f t="shared" si="13"/>
        <v>0.44444444444480002</v>
      </c>
      <c r="P11" s="8">
        <f t="shared" si="14"/>
        <v>0.33333333333360005</v>
      </c>
      <c r="Q11" s="8">
        <f t="shared" si="15"/>
        <v>0.50000000000040001</v>
      </c>
      <c r="R11" s="8">
        <v>9.2592592592599995E-3</v>
      </c>
      <c r="S11" s="8">
        <f t="shared" si="16"/>
        <v>8.333333333333999E-2</v>
      </c>
      <c r="T11" s="8">
        <f t="shared" si="17"/>
        <v>6.4814814814820002E-2</v>
      </c>
      <c r="U11" s="8">
        <f t="shared" si="18"/>
        <v>9.2592592592599998E-2</v>
      </c>
      <c r="V11" s="8">
        <v>2.3148148148100001E-2</v>
      </c>
      <c r="W11" s="8">
        <f t="shared" si="19"/>
        <v>0.20833333333290002</v>
      </c>
      <c r="X11" s="8">
        <f t="shared" si="20"/>
        <v>0.1620370370367</v>
      </c>
      <c r="Y11" s="8">
        <f t="shared" si="21"/>
        <v>0.23148148148100001</v>
      </c>
      <c r="Z11" s="9">
        <v>0.125</v>
      </c>
      <c r="AA11" s="9">
        <f t="shared" si="22"/>
        <v>1.125</v>
      </c>
      <c r="AB11" s="9">
        <f t="shared" si="23"/>
        <v>0.875</v>
      </c>
      <c r="AC11" s="9">
        <f t="shared" si="24"/>
        <v>1.25</v>
      </c>
      <c r="AD11" s="9">
        <f t="shared" si="55"/>
        <v>7.4074074074099994E-2</v>
      </c>
      <c r="AE11" s="9">
        <f t="shared" si="25"/>
        <v>0.66666666666689989</v>
      </c>
      <c r="AF11" s="9">
        <f t="shared" si="26"/>
        <v>0.51851851851870001</v>
      </c>
      <c r="AG11" s="9">
        <f t="shared" si="27"/>
        <v>0.74074074074099994</v>
      </c>
      <c r="AH11" s="9">
        <f t="shared" si="28"/>
        <v>0.125</v>
      </c>
      <c r="AI11" s="9">
        <f t="shared" si="29"/>
        <v>1</v>
      </c>
      <c r="AJ11" s="9">
        <f t="shared" si="30"/>
        <v>0.75</v>
      </c>
      <c r="AK11" s="9">
        <f t="shared" si="31"/>
        <v>1.125</v>
      </c>
      <c r="AL11" s="9">
        <v>4.4560185185200003E-2</v>
      </c>
      <c r="AM11" s="9">
        <f t="shared" si="32"/>
        <v>0.40104166666680002</v>
      </c>
      <c r="AN11" s="9">
        <f t="shared" si="33"/>
        <v>0.31192129629640003</v>
      </c>
      <c r="AO11" s="9">
        <f t="shared" si="34"/>
        <v>0.44560185185200002</v>
      </c>
      <c r="AP11" s="9">
        <v>8.5069444444399997E-2</v>
      </c>
      <c r="AQ11" s="9">
        <f t="shared" si="35"/>
        <v>0.76562499999959999</v>
      </c>
      <c r="AR11" s="9">
        <f t="shared" si="36"/>
        <v>0.59548611111079996</v>
      </c>
      <c r="AS11" s="9">
        <f t="shared" si="37"/>
        <v>0.850694444444</v>
      </c>
      <c r="AT11" s="10">
        <v>1.3888888888900001E-2</v>
      </c>
      <c r="AU11" s="10">
        <f t="shared" si="38"/>
        <v>0.1250000000001</v>
      </c>
      <c r="AV11" s="10">
        <f t="shared" si="39"/>
        <v>9.7222222222300009E-2</v>
      </c>
      <c r="AW11" s="10">
        <f t="shared" si="40"/>
        <v>0.138888888889</v>
      </c>
      <c r="AX11" s="10">
        <f t="shared" si="56"/>
        <v>4.6296296296299997E-3</v>
      </c>
      <c r="AY11" s="10">
        <f t="shared" si="41"/>
        <v>4.1666666666669995E-2</v>
      </c>
      <c r="AZ11" s="10">
        <f t="shared" si="42"/>
        <v>3.2407407407410001E-2</v>
      </c>
      <c r="BA11" s="10">
        <f t="shared" si="43"/>
        <v>4.6296296296299999E-2</v>
      </c>
      <c r="BB11" s="10">
        <f t="shared" si="44"/>
        <v>1.3888888888900001E-2</v>
      </c>
      <c r="BC11" s="10">
        <f t="shared" si="45"/>
        <v>0.11111111111120001</v>
      </c>
      <c r="BD11" s="10">
        <f t="shared" si="46"/>
        <v>8.3333333333400011E-2</v>
      </c>
      <c r="BE11" s="10">
        <f t="shared" si="47"/>
        <v>0.1250000000001</v>
      </c>
      <c r="BF11" s="10">
        <v>7.0730452674899996E-4</v>
      </c>
      <c r="BG11" s="10">
        <f t="shared" si="48"/>
        <v>6.3657407407409997E-3</v>
      </c>
      <c r="BH11" s="10">
        <f t="shared" si="49"/>
        <v>4.9511316872429996E-3</v>
      </c>
      <c r="BI11" s="10">
        <f t="shared" si="50"/>
        <v>7.0730452674899998E-3</v>
      </c>
      <c r="BJ11" s="10">
        <v>2.70061728395E-3</v>
      </c>
      <c r="BK11" s="10">
        <f t="shared" si="51"/>
        <v>2.4305555555550001E-2</v>
      </c>
      <c r="BL11" s="10">
        <f t="shared" si="52"/>
        <v>1.8904320987649999E-2</v>
      </c>
      <c r="BM11" s="10">
        <f t="shared" si="53"/>
        <v>2.7006172839499999E-2</v>
      </c>
      <c r="BO11" s="5" t="s">
        <v>35</v>
      </c>
      <c r="BP11" s="16">
        <f>L13</f>
        <v>1.5833333333338</v>
      </c>
      <c r="BQ11" s="16">
        <f>AF13</f>
        <v>2.7129629629616998</v>
      </c>
      <c r="BR11" s="16">
        <f>AZ13</f>
        <v>0.69907407407430999</v>
      </c>
      <c r="BS11" s="23">
        <f t="shared" si="3"/>
        <v>0.71345029239635804</v>
      </c>
      <c r="BT11" s="24">
        <f t="shared" si="4"/>
        <v>-0.55847953216372381</v>
      </c>
      <c r="BU11" s="20"/>
      <c r="BV11" s="18"/>
      <c r="BW11" s="20"/>
    </row>
    <row r="12" spans="1:75" x14ac:dyDescent="0.25">
      <c r="A12">
        <v>12</v>
      </c>
      <c r="B12" s="12">
        <v>10</v>
      </c>
      <c r="C12" s="5">
        <f t="shared" si="5"/>
        <v>8</v>
      </c>
      <c r="D12" s="17">
        <f t="shared" si="6"/>
        <v>11</v>
      </c>
      <c r="F12" s="8">
        <v>2.7777777777800002E-2</v>
      </c>
      <c r="G12" s="8">
        <f t="shared" si="7"/>
        <v>0.277777777778</v>
      </c>
      <c r="H12" s="8">
        <f t="shared" si="8"/>
        <v>0.22222222222240001</v>
      </c>
      <c r="I12" s="8">
        <f t="shared" si="8"/>
        <v>0.3055555555558</v>
      </c>
      <c r="J12" s="8">
        <v>0</v>
      </c>
      <c r="K12" s="8">
        <f t="shared" si="9"/>
        <v>0</v>
      </c>
      <c r="L12" s="8">
        <f t="shared" si="10"/>
        <v>0</v>
      </c>
      <c r="M12" s="8">
        <f t="shared" si="11"/>
        <v>0</v>
      </c>
      <c r="N12" s="8">
        <f>F12</f>
        <v>2.7777777777800002E-2</v>
      </c>
      <c r="O12" s="8">
        <f t="shared" si="13"/>
        <v>0.25000000000020001</v>
      </c>
      <c r="P12" s="8">
        <f t="shared" si="14"/>
        <v>0.19444444444460002</v>
      </c>
      <c r="Q12" s="8">
        <f t="shared" si="15"/>
        <v>0.277777777778</v>
      </c>
      <c r="R12" s="8">
        <v>4.6296296296299997E-3</v>
      </c>
      <c r="S12" s="8">
        <f t="shared" si="16"/>
        <v>4.6296296296299999E-2</v>
      </c>
      <c r="T12" s="8">
        <f t="shared" si="17"/>
        <v>3.7037037037039998E-2</v>
      </c>
      <c r="U12" s="8">
        <f t="shared" si="18"/>
        <v>5.0925925925929996E-2</v>
      </c>
      <c r="V12" s="8">
        <v>1.1574074074100001E-2</v>
      </c>
      <c r="W12" s="8">
        <f t="shared" si="19"/>
        <v>0.11574074074100001</v>
      </c>
      <c r="X12" s="8">
        <f t="shared" si="20"/>
        <v>9.2592592592800005E-2</v>
      </c>
      <c r="Y12" s="8">
        <f t="shared" si="21"/>
        <v>0.12731481481510001</v>
      </c>
      <c r="Z12" s="9">
        <v>7.4074074074099994E-2</v>
      </c>
      <c r="AA12" s="9">
        <f t="shared" si="22"/>
        <v>0.74074074074099994</v>
      </c>
      <c r="AB12" s="9">
        <f t="shared" si="23"/>
        <v>0.59259259259279995</v>
      </c>
      <c r="AC12" s="9">
        <f t="shared" si="24"/>
        <v>0.81481481481509999</v>
      </c>
      <c r="AD12" s="9">
        <v>0</v>
      </c>
      <c r="AE12" s="9">
        <f t="shared" si="25"/>
        <v>0</v>
      </c>
      <c r="AF12" s="9">
        <f t="shared" si="26"/>
        <v>0</v>
      </c>
      <c r="AG12" s="9">
        <f t="shared" si="27"/>
        <v>0</v>
      </c>
      <c r="AH12" s="9">
        <f t="shared" si="28"/>
        <v>7.4074074074099994E-2</v>
      </c>
      <c r="AI12" s="9">
        <f t="shared" si="29"/>
        <v>0.66666666666689989</v>
      </c>
      <c r="AJ12" s="9">
        <f t="shared" si="30"/>
        <v>0.51851851851870001</v>
      </c>
      <c r="AK12" s="9">
        <f t="shared" si="31"/>
        <v>0.74074074074099994</v>
      </c>
      <c r="AL12" s="9">
        <v>2.64060356653E-2</v>
      </c>
      <c r="AM12" s="9">
        <f t="shared" si="32"/>
        <v>0.26406035665299998</v>
      </c>
      <c r="AN12" s="9">
        <f t="shared" si="33"/>
        <v>0.2112482853224</v>
      </c>
      <c r="AO12" s="9">
        <f t="shared" si="34"/>
        <v>0.29046639231830002</v>
      </c>
      <c r="AP12" s="9">
        <v>5.0411522633700002E-2</v>
      </c>
      <c r="AQ12" s="9">
        <f t="shared" si="35"/>
        <v>0.50411522633700001</v>
      </c>
      <c r="AR12" s="9">
        <f t="shared" si="36"/>
        <v>0.40329218106960002</v>
      </c>
      <c r="AS12" s="9">
        <f t="shared" si="37"/>
        <v>0.55452674897069998</v>
      </c>
      <c r="AT12" s="10">
        <v>4.6296296296299997E-3</v>
      </c>
      <c r="AU12" s="10">
        <f t="shared" si="38"/>
        <v>4.6296296296299999E-2</v>
      </c>
      <c r="AV12" s="10">
        <f t="shared" si="39"/>
        <v>3.7037037037039998E-2</v>
      </c>
      <c r="AW12" s="10">
        <f t="shared" si="40"/>
        <v>5.0925925925929996E-2</v>
      </c>
      <c r="AX12" s="10">
        <v>0</v>
      </c>
      <c r="AY12" s="10">
        <f t="shared" si="41"/>
        <v>0</v>
      </c>
      <c r="AZ12" s="10">
        <f t="shared" si="42"/>
        <v>0</v>
      </c>
      <c r="BA12" s="10">
        <f t="shared" si="43"/>
        <v>0</v>
      </c>
      <c r="BB12" s="10">
        <f t="shared" si="44"/>
        <v>4.6296296296299997E-3</v>
      </c>
      <c r="BC12" s="10">
        <f t="shared" si="45"/>
        <v>4.1666666666669995E-2</v>
      </c>
      <c r="BD12" s="10">
        <f t="shared" si="46"/>
        <v>3.2407407407410001E-2</v>
      </c>
      <c r="BE12" s="10">
        <f t="shared" si="47"/>
        <v>4.6296296296299999E-2</v>
      </c>
      <c r="BF12" s="10">
        <v>2.3576817558300001E-4</v>
      </c>
      <c r="BG12" s="10">
        <f t="shared" si="48"/>
        <v>2.3576817558300001E-3</v>
      </c>
      <c r="BH12" s="10">
        <f t="shared" si="49"/>
        <v>1.8861454046640001E-3</v>
      </c>
      <c r="BI12" s="10">
        <f t="shared" si="50"/>
        <v>2.593449931413E-3</v>
      </c>
      <c r="BJ12" s="10">
        <v>9.0020576131699995E-4</v>
      </c>
      <c r="BK12" s="10">
        <f t="shared" si="51"/>
        <v>9.00205761317E-3</v>
      </c>
      <c r="BL12" s="10">
        <f t="shared" si="52"/>
        <v>7.2016460905359996E-3</v>
      </c>
      <c r="BM12" s="10">
        <f t="shared" si="53"/>
        <v>9.9022633744870001E-3</v>
      </c>
      <c r="BO12" s="5" t="s">
        <v>41</v>
      </c>
      <c r="BP12" s="16">
        <f>P13</f>
        <v>1.6388888888894</v>
      </c>
      <c r="BQ12" s="16">
        <f>AJ13</f>
        <v>2.8379629629616998</v>
      </c>
      <c r="BR12" s="16">
        <f>BD13</f>
        <v>0.71296296296320993</v>
      </c>
      <c r="BS12" s="23">
        <f t="shared" si="3"/>
        <v>0.73163841807778529</v>
      </c>
      <c r="BT12" s="24">
        <f t="shared" si="4"/>
        <v>-0.5649717514124144</v>
      </c>
      <c r="BU12" s="20"/>
      <c r="BV12" s="18"/>
      <c r="BW12" s="20"/>
    </row>
    <row r="13" spans="1:75" x14ac:dyDescent="0.25">
      <c r="G13" s="11">
        <f>SUM(G2:G12)</f>
        <v>4.0277777777794999</v>
      </c>
      <c r="H13" s="11">
        <f t="shared" ref="H13:I13" si="60">SUM(H2:H12)</f>
        <v>2.3611111111121001</v>
      </c>
      <c r="I13" s="11">
        <f t="shared" si="60"/>
        <v>4.8611111111131997</v>
      </c>
      <c r="K13" s="11">
        <f>SUM(K2:K12)</f>
        <v>3.0277777777792001</v>
      </c>
      <c r="L13" s="11">
        <f t="shared" ref="L13:M13" si="61">SUM(L2:L12)</f>
        <v>1.5833333333338</v>
      </c>
      <c r="M13" s="11">
        <f t="shared" si="61"/>
        <v>3.7500000000018998</v>
      </c>
      <c r="O13">
        <f t="shared" ref="O13" si="62">SUM(O2:O12)</f>
        <v>3.1944444444458</v>
      </c>
      <c r="P13">
        <f t="shared" ref="P13" si="63">SUM(P2:P12)</f>
        <v>1.6388888888894</v>
      </c>
      <c r="Q13">
        <f t="shared" ref="Q13" si="64">SUM(Q2:Q12)</f>
        <v>4.0277777777794999</v>
      </c>
      <c r="S13">
        <f t="shared" ref="S13:U13" si="65">SUM(S2:S12)</f>
        <v>3.3379629629639398</v>
      </c>
      <c r="T13">
        <f t="shared" si="65"/>
        <v>1.7268518518523599</v>
      </c>
      <c r="U13">
        <f t="shared" si="65"/>
        <v>4.1435185185197305</v>
      </c>
      <c r="W13">
        <f t="shared" ref="W13:Y13" si="66">SUM(W2:W12)</f>
        <v>2.9837962962940998</v>
      </c>
      <c r="X13">
        <f t="shared" si="66"/>
        <v>1.4560185185178998</v>
      </c>
      <c r="Y13">
        <f t="shared" si="66"/>
        <v>3.7476851851822004</v>
      </c>
      <c r="AA13">
        <f t="shared" ref="AA13" si="67">SUM(AA2:AA12)</f>
        <v>5.6296296296271997</v>
      </c>
      <c r="AB13">
        <f t="shared" ref="AB13" si="68">SUM(AB2:AB12)</f>
        <v>3.7314814814798001</v>
      </c>
      <c r="AC13">
        <f t="shared" ref="AC13" si="69">SUM(AC2:AC12)</f>
        <v>6.5787037037009002</v>
      </c>
      <c r="AE13">
        <f t="shared" ref="AE13" si="70">SUM(AE2:AE12)</f>
        <v>4.4999999999978995</v>
      </c>
      <c r="AF13">
        <f t="shared" ref="AF13" si="71">SUM(AF2:AF12)</f>
        <v>2.7129629629616998</v>
      </c>
      <c r="AG13">
        <f t="shared" ref="AG13" si="72">SUM(AG2:AG12)</f>
        <v>5.3935185185160002</v>
      </c>
      <c r="AI13">
        <f t="shared" ref="AI13" si="73">SUM(AI2:AI12)</f>
        <v>4.6805555555534992</v>
      </c>
      <c r="AJ13">
        <f t="shared" ref="AJ13" si="74">SUM(AJ2:AJ12)</f>
        <v>2.8379629629616998</v>
      </c>
      <c r="AK13">
        <f t="shared" ref="AK13" si="75">SUM(AK2:AK12)</f>
        <v>5.6296296296271997</v>
      </c>
      <c r="AM13">
        <f t="shared" ref="AM13" si="76">SUM(AM2:AM12)</f>
        <v>4.6688957476024004</v>
      </c>
      <c r="AN13">
        <f t="shared" ref="AN13" si="77">SUM(AN2:AN12)</f>
        <v>2.8070558984927998</v>
      </c>
      <c r="AO13">
        <f t="shared" ref="AO13" si="78">SUM(AO2:AO12)</f>
        <v>5.5998156721571997</v>
      </c>
      <c r="AQ13">
        <f t="shared" ref="AQ13" si="79">SUM(AQ2:AQ12)</f>
        <v>4.7062757201674001</v>
      </c>
      <c r="AR13">
        <f t="shared" ref="AR13" si="80">SUM(AR2:AR12)</f>
        <v>2.8774434156394002</v>
      </c>
      <c r="AS13">
        <f t="shared" ref="AS13" si="81">SUM(AS2:AS12)</f>
        <v>5.6206918724313999</v>
      </c>
      <c r="AU13">
        <f t="shared" ref="AU13" si="82">SUM(AU2:AU12)</f>
        <v>2.4768518518518001</v>
      </c>
      <c r="AV13">
        <f t="shared" ref="AV13" si="83">SUM(AV2:AV12)</f>
        <v>1.1898148148147401</v>
      </c>
      <c r="AW13">
        <f t="shared" ref="AW13" si="84">SUM(AW2:AW12)</f>
        <v>3.1203703703703303</v>
      </c>
      <c r="AY13">
        <f t="shared" ref="AY13" si="85">SUM(AY2:AY12)</f>
        <v>1.65277777777737</v>
      </c>
      <c r="AZ13">
        <f t="shared" ref="AZ13" si="86">SUM(AZ2:AZ12)</f>
        <v>0.69907407407430999</v>
      </c>
      <c r="BA13">
        <f t="shared" ref="BA13" si="87">SUM(BA2:BA12)</f>
        <v>2.1296296296289001</v>
      </c>
      <c r="BC13">
        <f t="shared" ref="BC13" si="88">SUM(BC2:BC12)</f>
        <v>1.83333333333327</v>
      </c>
      <c r="BD13">
        <f t="shared" ref="BD13" si="89">SUM(BD2:BD12)</f>
        <v>0.71296296296320993</v>
      </c>
      <c r="BE13">
        <f t="shared" ref="BE13" si="90">SUM(BE2:BE12)</f>
        <v>2.4768518518518001</v>
      </c>
      <c r="BG13">
        <f t="shared" ref="BG13" si="91">SUM(BG2:BG12)</f>
        <v>2.2048396776417309</v>
      </c>
      <c r="BH13">
        <f t="shared" ref="BH13" si="92">SUM(BH2:BH12)</f>
        <v>0.95411093964370708</v>
      </c>
      <c r="BI13">
        <f t="shared" ref="BI13" si="93">SUM(BI2:BI12)</f>
        <v>2.830204046640743</v>
      </c>
      <c r="BK13">
        <f t="shared" ref="BK13" si="94">SUM(BK2:BK12)</f>
        <v>1.7871656378610601</v>
      </c>
      <c r="BL13">
        <f t="shared" ref="BL13" si="95">SUM(BL2:BL12)</f>
        <v>0.63876028806648599</v>
      </c>
      <c r="BM13">
        <f t="shared" ref="BM13" si="96">SUM(BM2:BM12)</f>
        <v>2.3613683127583469</v>
      </c>
      <c r="BO13" s="5" t="s">
        <v>36</v>
      </c>
      <c r="BP13" s="16">
        <f>T13</f>
        <v>1.7268518518523599</v>
      </c>
      <c r="BQ13" s="16">
        <f>AN13</f>
        <v>2.8070558984927998</v>
      </c>
      <c r="BR13" s="16">
        <f>BH13</f>
        <v>0.95411093964370708</v>
      </c>
      <c r="BS13" s="23">
        <f t="shared" si="3"/>
        <v>0.62553371065486962</v>
      </c>
      <c r="BT13" s="24">
        <f t="shared" si="4"/>
        <v>-0.44748535398664852</v>
      </c>
      <c r="BU13" s="20"/>
      <c r="BV13" s="18"/>
      <c r="BW13" s="20"/>
    </row>
    <row r="14" spans="1:75" x14ac:dyDescent="0.25">
      <c r="A14" t="s">
        <v>3</v>
      </c>
      <c r="B14" t="s">
        <v>34</v>
      </c>
      <c r="BO14" s="5" t="s">
        <v>37</v>
      </c>
      <c r="BP14" s="16">
        <f>X13</f>
        <v>1.4560185185178998</v>
      </c>
      <c r="BQ14" s="16">
        <f>AR13</f>
        <v>2.8774434156394002</v>
      </c>
      <c r="BR14" s="16">
        <f>BL13</f>
        <v>0.63876028806648599</v>
      </c>
      <c r="BS14" s="23">
        <f t="shared" si="3"/>
        <v>0.97624094683107976</v>
      </c>
      <c r="BT14" s="24">
        <f t="shared" si="4"/>
        <v>-0.56129659070772775</v>
      </c>
      <c r="BU14" s="20"/>
      <c r="BV14" s="18"/>
      <c r="BW14" s="20"/>
    </row>
    <row r="15" spans="1:75" x14ac:dyDescent="0.25">
      <c r="A15" t="s">
        <v>42</v>
      </c>
      <c r="B15" s="12">
        <v>1</v>
      </c>
      <c r="BN15" s="18"/>
      <c r="BO15" s="12" t="s">
        <v>43</v>
      </c>
      <c r="BP15" s="25">
        <f>(BP10-BP11)/BP10</f>
        <v>0.32941176470596562</v>
      </c>
      <c r="BQ15" s="25">
        <f t="shared" ref="BQ15:BR15" si="97">(BQ10-BQ11)/BQ10</f>
        <v>0.27295285359802579</v>
      </c>
      <c r="BR15" s="25">
        <f t="shared" si="97"/>
        <v>0.41245136186746906</v>
      </c>
      <c r="BS15" s="23"/>
      <c r="BT15" s="24"/>
      <c r="BU15" s="20"/>
      <c r="BV15" s="18"/>
      <c r="BW15" s="20"/>
    </row>
    <row r="16" spans="1:75" x14ac:dyDescent="0.25">
      <c r="BN16" s="18"/>
      <c r="BO16" s="12" t="s">
        <v>44</v>
      </c>
      <c r="BP16" s="25">
        <f>(BP10-BP12)/BP10</f>
        <v>0.30588235294125077</v>
      </c>
      <c r="BQ16" s="25">
        <f t="shared" ref="BQ16:BR16" si="98">(BQ10-BQ12)/BQ10</f>
        <v>0.23945409429279979</v>
      </c>
      <c r="BR16" s="25">
        <f t="shared" si="98"/>
        <v>0.40077821011648629</v>
      </c>
      <c r="BS16" s="23"/>
      <c r="BT16" s="24"/>
      <c r="BU16" s="18"/>
      <c r="BV16" s="18"/>
      <c r="BW16" s="18"/>
    </row>
    <row r="17" spans="66:72" x14ac:dyDescent="0.25">
      <c r="BN17" s="18"/>
      <c r="BO17" s="12" t="s">
        <v>45</v>
      </c>
      <c r="BP17" s="25">
        <f>(BP10-MIN(BP13,BP14))/BP10</f>
        <v>0.38333333333385372</v>
      </c>
      <c r="BQ17" s="25">
        <f t="shared" ref="BQ17:BR17" si="99">(BQ10-MIN(BQ13,BQ14))/BQ10</f>
        <v>0.24773688080059805</v>
      </c>
      <c r="BR17" s="25">
        <f t="shared" si="99"/>
        <v>0.46314310419311422</v>
      </c>
      <c r="BS17" s="23"/>
      <c r="BT17" s="24"/>
    </row>
    <row r="18" spans="66:72" x14ac:dyDescent="0.25">
      <c r="BN18" s="18"/>
      <c r="BO18" s="12" t="s">
        <v>46</v>
      </c>
      <c r="BP18" s="19">
        <f>BP15/BP17</f>
        <v>0.85933503836222203</v>
      </c>
      <c r="BQ18" s="19">
        <f>BQ15/BQ17</f>
        <v>1.1017853002586397</v>
      </c>
      <c r="BR18" s="19">
        <f>BR15/BR17</f>
        <v>0.8905484247380514</v>
      </c>
      <c r="BS18" s="23"/>
      <c r="BT18" s="24"/>
    </row>
    <row r="19" spans="66:72" x14ac:dyDescent="0.25">
      <c r="BN19" s="18"/>
      <c r="BO19" s="5" t="s">
        <v>4</v>
      </c>
      <c r="BP19" s="15">
        <f>I13</f>
        <v>4.8611111111131997</v>
      </c>
      <c r="BQ19" s="28">
        <f>AC13</f>
        <v>6.5787037037009002</v>
      </c>
      <c r="BR19" s="29">
        <f>AW13</f>
        <v>3.1203703703703303</v>
      </c>
      <c r="BS19" s="23">
        <f t="shared" si="3"/>
        <v>0.35333333333217515</v>
      </c>
      <c r="BT19" s="24">
        <f t="shared" si="4"/>
        <v>-0.35809523809552213</v>
      </c>
    </row>
    <row r="20" spans="66:72" x14ac:dyDescent="0.25">
      <c r="BN20" s="18"/>
      <c r="BO20" s="5" t="s">
        <v>35</v>
      </c>
      <c r="BP20" s="16">
        <f>M13</f>
        <v>3.7500000000018998</v>
      </c>
      <c r="BQ20" s="16">
        <f>AG13</f>
        <v>5.3935185185160002</v>
      </c>
      <c r="BR20" s="16">
        <f>BA13</f>
        <v>2.1296296296289001</v>
      </c>
      <c r="BS20" s="23">
        <f t="shared" si="3"/>
        <v>0.4382716049368714</v>
      </c>
      <c r="BT20" s="24">
        <f t="shared" si="4"/>
        <v>-0.43209876543258102</v>
      </c>
    </row>
    <row r="21" spans="66:72" x14ac:dyDescent="0.25">
      <c r="BN21" s="18"/>
      <c r="BO21" s="5" t="s">
        <v>41</v>
      </c>
      <c r="BP21" s="16">
        <f>Q13</f>
        <v>4.0277777777794999</v>
      </c>
      <c r="BQ21" s="16">
        <f>AK13</f>
        <v>5.6296296296271997</v>
      </c>
      <c r="BR21" s="16">
        <f>BE13</f>
        <v>2.4768518518518001</v>
      </c>
      <c r="BS21" s="23">
        <f t="shared" si="3"/>
        <v>0.39770114942408646</v>
      </c>
      <c r="BT21" s="24">
        <f t="shared" si="4"/>
        <v>-0.38505747126464357</v>
      </c>
    </row>
    <row r="22" spans="66:72" x14ac:dyDescent="0.25">
      <c r="BO22" s="5" t="s">
        <v>36</v>
      </c>
      <c r="BP22" s="16">
        <f>U13</f>
        <v>4.1435185185197305</v>
      </c>
      <c r="BQ22" s="16">
        <f>AO13</f>
        <v>5.5998156721571997</v>
      </c>
      <c r="BR22" s="16">
        <f>BI13</f>
        <v>2.830204046640743</v>
      </c>
      <c r="BS22" s="23">
        <f t="shared" si="3"/>
        <v>0.35146389406212436</v>
      </c>
      <c r="BT22" s="24">
        <f t="shared" si="4"/>
        <v>-0.31695634181651211</v>
      </c>
    </row>
    <row r="23" spans="66:72" x14ac:dyDescent="0.25">
      <c r="BO23" s="5" t="s">
        <v>37</v>
      </c>
      <c r="BP23" s="16">
        <f>Y13</f>
        <v>3.7476851851822004</v>
      </c>
      <c r="BQ23" s="16">
        <f>AS13</f>
        <v>5.6206918724313999</v>
      </c>
      <c r="BR23" s="16">
        <f>BM13</f>
        <v>2.3613683127583469</v>
      </c>
      <c r="BS23" s="23">
        <f t="shared" si="3"/>
        <v>0.4997769542262499</v>
      </c>
      <c r="BT23" s="24">
        <f t="shared" si="4"/>
        <v>-0.36991284057293494</v>
      </c>
    </row>
    <row r="24" spans="66:72" x14ac:dyDescent="0.25">
      <c r="BO24" s="12" t="s">
        <v>43</v>
      </c>
      <c r="BP24" s="25">
        <f>(BP19-BP20)/BP19</f>
        <v>0.2285714285713692</v>
      </c>
      <c r="BQ24" s="25">
        <f t="shared" ref="BQ24:BR24" si="100">(BQ19-BQ20)/BQ19</f>
        <v>0.18015482054894263</v>
      </c>
      <c r="BR24" s="25">
        <f t="shared" si="100"/>
        <v>0.31750741839785113</v>
      </c>
      <c r="BS24" s="23"/>
      <c r="BT24" s="24"/>
    </row>
    <row r="25" spans="66:72" x14ac:dyDescent="0.25">
      <c r="BO25" s="12" t="s">
        <v>44</v>
      </c>
      <c r="BP25" s="25">
        <f>(BP19-BP21)/BP19</f>
        <v>0.17142857142857318</v>
      </c>
      <c r="BQ25" s="25">
        <f t="shared" ref="BQ25:BR25" si="101">(BQ19-BQ21)/BQ19</f>
        <v>0.1442646023926859</v>
      </c>
      <c r="BR25" s="25">
        <f t="shared" si="101"/>
        <v>0.20623145400594109</v>
      </c>
      <c r="BS25" s="23"/>
      <c r="BT25" s="24"/>
    </row>
    <row r="26" spans="66:72" x14ac:dyDescent="0.25">
      <c r="BO26" s="12" t="s">
        <v>45</v>
      </c>
      <c r="BP26" s="25">
        <f>(BP19-MIN(BP22,BP23))/BP19</f>
        <v>0.2290476190485643</v>
      </c>
      <c r="BQ26" s="25">
        <f t="shared" ref="BQ26:BR26" si="102">(BQ19-MIN(BQ22,BQ23))/BQ19</f>
        <v>0.14879649177588278</v>
      </c>
      <c r="BR26" s="25">
        <f t="shared" si="102"/>
        <v>0.24324101549583163</v>
      </c>
      <c r="BS26" s="23"/>
      <c r="BT26" s="24"/>
    </row>
    <row r="27" spans="66:72" x14ac:dyDescent="0.25">
      <c r="BO27" s="12" t="s">
        <v>46</v>
      </c>
      <c r="BP27" s="19">
        <f>BP24/BP26</f>
        <v>0.99792099791662037</v>
      </c>
      <c r="BQ27" s="19">
        <f>BQ24/BQ26</f>
        <v>1.2107464255292508</v>
      </c>
      <c r="BR27" s="19">
        <f>BR24/BR26</f>
        <v>1.3053202304333094</v>
      </c>
      <c r="BS27" s="23"/>
      <c r="BT27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04BF-9979-418E-B6AC-3086EAA2D5D8}">
  <dimension ref="A1:L12"/>
  <sheetViews>
    <sheetView workbookViewId="0">
      <selection activeCell="H15" sqref="H15"/>
    </sheetView>
  </sheetViews>
  <sheetFormatPr defaultRowHeight="15" x14ac:dyDescent="0.25"/>
  <sheetData>
    <row r="1" spans="1:12" x14ac:dyDescent="0.25">
      <c r="A1" t="s">
        <v>23</v>
      </c>
      <c r="I1" t="s">
        <v>12</v>
      </c>
      <c r="J1" t="s">
        <v>17</v>
      </c>
      <c r="K1" t="s">
        <v>18</v>
      </c>
      <c r="L1" t="s">
        <v>19</v>
      </c>
    </row>
    <row r="2" spans="1:12" x14ac:dyDescent="0.25">
      <c r="A2" t="s">
        <v>22</v>
      </c>
      <c r="I2">
        <v>1</v>
      </c>
    </row>
    <row r="3" spans="1:12" x14ac:dyDescent="0.25">
      <c r="A3" t="s">
        <v>20</v>
      </c>
      <c r="I3">
        <v>2</v>
      </c>
      <c r="J3">
        <v>4</v>
      </c>
      <c r="K3">
        <v>3.5</v>
      </c>
    </row>
    <row r="4" spans="1:12" x14ac:dyDescent="0.25">
      <c r="A4" t="s">
        <v>14</v>
      </c>
      <c r="I4">
        <v>3</v>
      </c>
      <c r="J4">
        <v>5</v>
      </c>
      <c r="K4">
        <v>4.5</v>
      </c>
    </row>
    <row r="5" spans="1:12" x14ac:dyDescent="0.25">
      <c r="A5" t="s">
        <v>15</v>
      </c>
      <c r="I5">
        <v>4</v>
      </c>
      <c r="J5">
        <v>6</v>
      </c>
      <c r="K5">
        <v>5.5</v>
      </c>
    </row>
    <row r="6" spans="1:12" x14ac:dyDescent="0.25">
      <c r="A6" t="s">
        <v>16</v>
      </c>
      <c r="I6">
        <v>5</v>
      </c>
      <c r="J6">
        <v>7</v>
      </c>
      <c r="K6">
        <v>6.5</v>
      </c>
    </row>
    <row r="7" spans="1:12" x14ac:dyDescent="0.25">
      <c r="I7">
        <v>6</v>
      </c>
    </row>
    <row r="8" spans="1:12" x14ac:dyDescent="0.25">
      <c r="A8" t="s">
        <v>26</v>
      </c>
    </row>
    <row r="9" spans="1:12" x14ac:dyDescent="0.25">
      <c r="A9" t="s">
        <v>25</v>
      </c>
    </row>
    <row r="10" spans="1:12" x14ac:dyDescent="0.25">
      <c r="A10" t="s">
        <v>27</v>
      </c>
    </row>
    <row r="11" spans="1:12" x14ac:dyDescent="0.25">
      <c r="A11" t="s">
        <v>21</v>
      </c>
    </row>
    <row r="12" spans="1:12" x14ac:dyDescent="0.25">
      <c r="A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1d6</vt:lpstr>
      <vt:lpstr>2d6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Sheffels</dc:creator>
  <cp:lastModifiedBy>Cody</cp:lastModifiedBy>
  <dcterms:created xsi:type="dcterms:W3CDTF">2021-10-18T00:45:14Z</dcterms:created>
  <dcterms:modified xsi:type="dcterms:W3CDTF">2021-11-13T21:35:40Z</dcterms:modified>
</cp:coreProperties>
</file>