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7dbfcd139dff66/Рабочий стол/ИТМО/Информатика/"/>
    </mc:Choice>
  </mc:AlternateContent>
  <xr:revisionPtr revIDLastSave="801" documentId="8_{7B66FD8E-7ED0-4C07-B20C-5995831D71EB}" xr6:coauthVersionLast="47" xr6:coauthVersionMax="47" xr10:uidLastSave="{C4EF5505-5490-45C6-A422-3DD80E800FBE}"/>
  <bookViews>
    <workbookView minimized="1" xWindow="6720" yWindow="2505" windowWidth="21600" windowHeight="11505" xr2:uid="{58CAAD00-B5AB-476F-A79B-5D3C0C41F514}"/>
  </bookViews>
  <sheets>
    <sheet name="Лист1" sheetId="1" r:id="rId1"/>
    <sheet name="Лист2" sheetId="2" r:id="rId2"/>
  </sheets>
  <definedNames>
    <definedName name="_xlnm.Print_Area" localSheetId="0">Лист1!$A$1:$BI$53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14" i="1" l="1"/>
  <c r="BD14" i="1"/>
  <c r="AD14" i="1"/>
  <c r="AX7" i="1"/>
  <c r="AU7" i="1"/>
  <c r="AV7" i="1"/>
  <c r="J10" i="1"/>
  <c r="I10" i="1"/>
  <c r="H10" i="1"/>
  <c r="G10" i="1"/>
  <c r="G4" i="1"/>
  <c r="C6" i="1"/>
  <c r="G13" i="1"/>
  <c r="G12" i="1"/>
  <c r="C15" i="1"/>
  <c r="C9" i="1"/>
  <c r="H14" i="1"/>
  <c r="G14" i="1"/>
  <c r="AT28" i="1" l="1"/>
  <c r="AU28" i="1"/>
  <c r="AV28" i="1"/>
  <c r="AJ14" i="1"/>
  <c r="AU14" i="1"/>
  <c r="AU11" i="1"/>
  <c r="AV14" i="1"/>
  <c r="AV5" i="1"/>
  <c r="AV4" i="1"/>
  <c r="AX21" i="1"/>
  <c r="Y4" i="1"/>
  <c r="H4" i="1"/>
  <c r="AX42" i="1"/>
  <c r="BD7" i="1"/>
  <c r="Y14" i="1"/>
  <c r="G15" i="1"/>
  <c r="G9" i="1"/>
  <c r="V15" i="1"/>
  <c r="Y13" i="1"/>
  <c r="Y15" i="1"/>
  <c r="X15" i="1"/>
  <c r="W15" i="1"/>
  <c r="T15" i="1"/>
  <c r="S15" i="1"/>
  <c r="R15" i="1"/>
  <c r="Q15" i="1"/>
  <c r="O15" i="1"/>
  <c r="N15" i="1"/>
  <c r="M15" i="1"/>
  <c r="L15" i="1"/>
  <c r="J15" i="1"/>
  <c r="I15" i="1"/>
  <c r="H15" i="1"/>
  <c r="X14" i="1"/>
  <c r="W14" i="1"/>
  <c r="V14" i="1"/>
  <c r="T14" i="1"/>
  <c r="S14" i="1"/>
  <c r="R14" i="1"/>
  <c r="Q14" i="1"/>
  <c r="O14" i="1"/>
  <c r="N14" i="1"/>
  <c r="M14" i="1"/>
  <c r="L14" i="1"/>
  <c r="J14" i="1"/>
  <c r="I14" i="1"/>
  <c r="X13" i="1"/>
  <c r="W13" i="1"/>
  <c r="V13" i="1"/>
  <c r="T13" i="1"/>
  <c r="S13" i="1"/>
  <c r="R13" i="1"/>
  <c r="Q13" i="1"/>
  <c r="O13" i="1"/>
  <c r="N13" i="1"/>
  <c r="M13" i="1"/>
  <c r="L13" i="1"/>
  <c r="J13" i="1"/>
  <c r="I13" i="1"/>
  <c r="H13" i="1"/>
  <c r="Y12" i="1"/>
  <c r="X12" i="1"/>
  <c r="W12" i="1"/>
  <c r="V12" i="1"/>
  <c r="T12" i="1"/>
  <c r="S12" i="1"/>
  <c r="R12" i="1"/>
  <c r="Q12" i="1"/>
  <c r="O12" i="1"/>
  <c r="N12" i="1"/>
  <c r="M12" i="1"/>
  <c r="L12" i="1"/>
  <c r="J12" i="1"/>
  <c r="I12" i="1"/>
  <c r="Y11" i="1"/>
  <c r="H12" i="1"/>
  <c r="X11" i="1"/>
  <c r="W11" i="1"/>
  <c r="V11" i="1"/>
  <c r="T11" i="1"/>
  <c r="S11" i="1"/>
  <c r="R11" i="1"/>
  <c r="Q11" i="1"/>
  <c r="O11" i="1"/>
  <c r="N11" i="1"/>
  <c r="M11" i="1"/>
  <c r="L11" i="1"/>
  <c r="J11" i="1"/>
  <c r="I11" i="1"/>
  <c r="H11" i="1"/>
  <c r="G11" i="1"/>
  <c r="Y10" i="1"/>
  <c r="X10" i="1"/>
  <c r="W10" i="1"/>
  <c r="V10" i="1"/>
  <c r="T10" i="1"/>
  <c r="S10" i="1"/>
  <c r="R10" i="1"/>
  <c r="Q10" i="1"/>
  <c r="O10" i="1"/>
  <c r="N10" i="1"/>
  <c r="M10" i="1"/>
  <c r="L10" i="1"/>
  <c r="C10" i="1"/>
  <c r="I4" i="1"/>
  <c r="C5" i="1"/>
  <c r="AT7" i="1" l="1"/>
  <c r="AS7" i="1" s="1"/>
  <c r="AX49" i="1"/>
  <c r="BD35" i="1"/>
  <c r="AX35" i="1"/>
  <c r="BD47" i="1"/>
  <c r="BD49" i="1" s="1"/>
  <c r="BD46" i="1"/>
  <c r="AV47" i="1"/>
  <c r="AU47" i="1"/>
  <c r="AT47" i="1"/>
  <c r="AS47" i="1"/>
  <c r="AQ47" i="1"/>
  <c r="AP47" i="1"/>
  <c r="AO47" i="1"/>
  <c r="AN47" i="1"/>
  <c r="AL47" i="1"/>
  <c r="AK47" i="1"/>
  <c r="AJ47" i="1"/>
  <c r="AI47" i="1"/>
  <c r="AG47" i="1"/>
  <c r="AF47" i="1"/>
  <c r="AE47" i="1"/>
  <c r="AD47" i="1"/>
  <c r="G6" i="1"/>
  <c r="AV46" i="1"/>
  <c r="AU46" i="1"/>
  <c r="AT46" i="1"/>
  <c r="AS46" i="1"/>
  <c r="AQ46" i="1"/>
  <c r="AP46" i="1"/>
  <c r="AO46" i="1"/>
  <c r="AN46" i="1"/>
  <c r="AL46" i="1"/>
  <c r="AK46" i="1"/>
  <c r="AJ46" i="1"/>
  <c r="AI46" i="1"/>
  <c r="AG46" i="1"/>
  <c r="AF46" i="1"/>
  <c r="AE46" i="1"/>
  <c r="AD46" i="1"/>
  <c r="AV49" i="1"/>
  <c r="BD40" i="1"/>
  <c r="BD42" i="1" s="1"/>
  <c r="BD39" i="1"/>
  <c r="AV40" i="1"/>
  <c r="AU40" i="1"/>
  <c r="AT40" i="1"/>
  <c r="AS40" i="1"/>
  <c r="AQ40" i="1"/>
  <c r="AP40" i="1"/>
  <c r="AO40" i="1"/>
  <c r="AN40" i="1"/>
  <c r="AL40" i="1"/>
  <c r="AK40" i="1"/>
  <c r="AJ40" i="1"/>
  <c r="AI40" i="1"/>
  <c r="AG40" i="1"/>
  <c r="AF40" i="1"/>
  <c r="AE40" i="1"/>
  <c r="AD40" i="1"/>
  <c r="AV39" i="1"/>
  <c r="AU39" i="1"/>
  <c r="AT39" i="1"/>
  <c r="AS39" i="1"/>
  <c r="AQ39" i="1"/>
  <c r="AP39" i="1"/>
  <c r="AO39" i="1"/>
  <c r="AN39" i="1"/>
  <c r="AL39" i="1"/>
  <c r="AK39" i="1"/>
  <c r="AJ39" i="1"/>
  <c r="AI39" i="1"/>
  <c r="AG39" i="1"/>
  <c r="AF39" i="1"/>
  <c r="AE39" i="1"/>
  <c r="AD39" i="1"/>
  <c r="X4" i="1"/>
  <c r="W4" i="1"/>
  <c r="V4" i="1"/>
  <c r="T4" i="1"/>
  <c r="S4" i="1"/>
  <c r="R4" i="1"/>
  <c r="Q4" i="1"/>
  <c r="O4" i="1"/>
  <c r="N4" i="1"/>
  <c r="M4" i="1"/>
  <c r="L4" i="1"/>
  <c r="J4" i="1"/>
  <c r="AV42" i="1"/>
  <c r="AV33" i="1"/>
  <c r="AU33" i="1"/>
  <c r="AT33" i="1"/>
  <c r="AS33" i="1"/>
  <c r="AQ33" i="1"/>
  <c r="AP33" i="1"/>
  <c r="AO33" i="1"/>
  <c r="AN33" i="1"/>
  <c r="AL33" i="1"/>
  <c r="AK33" i="1"/>
  <c r="AJ33" i="1"/>
  <c r="AI33" i="1"/>
  <c r="AG33" i="1"/>
  <c r="AF33" i="1"/>
  <c r="AE33" i="1"/>
  <c r="AD33" i="1"/>
  <c r="AV32" i="1"/>
  <c r="AU32" i="1"/>
  <c r="AT32" i="1"/>
  <c r="AS32" i="1"/>
  <c r="AQ32" i="1"/>
  <c r="AP32" i="1"/>
  <c r="AO32" i="1"/>
  <c r="AN32" i="1"/>
  <c r="AL32" i="1"/>
  <c r="AK32" i="1"/>
  <c r="AJ32" i="1"/>
  <c r="AI32" i="1"/>
  <c r="AG32" i="1"/>
  <c r="AF32" i="1"/>
  <c r="AE32" i="1"/>
  <c r="AD32" i="1"/>
  <c r="BD33" i="1"/>
  <c r="BD32" i="1"/>
  <c r="AV35" i="1"/>
  <c r="BD26" i="1"/>
  <c r="BD28" i="1" s="1"/>
  <c r="BD25" i="1"/>
  <c r="AV26" i="1"/>
  <c r="AU26" i="1"/>
  <c r="AT26" i="1"/>
  <c r="AS26" i="1"/>
  <c r="AQ26" i="1"/>
  <c r="AP26" i="1"/>
  <c r="AO26" i="1"/>
  <c r="AN26" i="1"/>
  <c r="AL26" i="1"/>
  <c r="AK26" i="1"/>
  <c r="AJ26" i="1"/>
  <c r="AI26" i="1"/>
  <c r="AG26" i="1"/>
  <c r="AF26" i="1"/>
  <c r="AE26" i="1"/>
  <c r="AD26" i="1"/>
  <c r="AV25" i="1"/>
  <c r="AU25" i="1"/>
  <c r="AT25" i="1"/>
  <c r="AS25" i="1"/>
  <c r="AQ25" i="1"/>
  <c r="AP25" i="1"/>
  <c r="AO25" i="1"/>
  <c r="AN25" i="1"/>
  <c r="AL25" i="1"/>
  <c r="AK25" i="1"/>
  <c r="AJ25" i="1"/>
  <c r="AI25" i="1"/>
  <c r="AG25" i="1"/>
  <c r="AF25" i="1"/>
  <c r="AE25" i="1"/>
  <c r="AD25" i="1"/>
  <c r="BD19" i="1"/>
  <c r="BD18" i="1"/>
  <c r="AV19" i="1"/>
  <c r="AU19" i="1"/>
  <c r="AT19" i="1"/>
  <c r="AS19" i="1"/>
  <c r="AQ19" i="1"/>
  <c r="AP19" i="1"/>
  <c r="AO19" i="1"/>
  <c r="AN19" i="1"/>
  <c r="AL19" i="1"/>
  <c r="AK19" i="1"/>
  <c r="AJ19" i="1"/>
  <c r="AI19" i="1"/>
  <c r="AG19" i="1"/>
  <c r="AF19" i="1"/>
  <c r="AE19" i="1"/>
  <c r="AD19" i="1"/>
  <c r="AV18" i="1"/>
  <c r="AV21" i="1" s="1"/>
  <c r="AU18" i="1"/>
  <c r="AT18" i="1"/>
  <c r="AS18" i="1"/>
  <c r="AQ18" i="1"/>
  <c r="AP18" i="1"/>
  <c r="AO18" i="1"/>
  <c r="AN18" i="1"/>
  <c r="AL18" i="1"/>
  <c r="AK18" i="1"/>
  <c r="AJ18" i="1"/>
  <c r="AI18" i="1"/>
  <c r="AG18" i="1"/>
  <c r="AF18" i="1"/>
  <c r="AE18" i="1"/>
  <c r="AD18" i="1"/>
  <c r="G5" i="1"/>
  <c r="BD21" i="1"/>
  <c r="BD12" i="1"/>
  <c r="BD11" i="1"/>
  <c r="AT14" i="1"/>
  <c r="AS14" i="1" s="1"/>
  <c r="AQ14" i="1" s="1"/>
  <c r="AP14" i="1" s="1"/>
  <c r="AO14" i="1" s="1"/>
  <c r="AV12" i="1"/>
  <c r="AU12" i="1"/>
  <c r="AT12" i="1"/>
  <c r="AS12" i="1"/>
  <c r="AQ12" i="1"/>
  <c r="AP12" i="1"/>
  <c r="AO12" i="1"/>
  <c r="AN12" i="1"/>
  <c r="AL12" i="1"/>
  <c r="AK12" i="1"/>
  <c r="AJ12" i="1"/>
  <c r="AI12" i="1"/>
  <c r="AG12" i="1"/>
  <c r="AF12" i="1"/>
  <c r="AE12" i="1"/>
  <c r="AD12" i="1"/>
  <c r="Y6" i="1"/>
  <c r="X6" i="1"/>
  <c r="W6" i="1"/>
  <c r="V6" i="1"/>
  <c r="T6" i="1"/>
  <c r="S6" i="1"/>
  <c r="R6" i="1"/>
  <c r="Q6" i="1"/>
  <c r="O6" i="1"/>
  <c r="N6" i="1"/>
  <c r="M6" i="1"/>
  <c r="L6" i="1"/>
  <c r="J6" i="1"/>
  <c r="I6" i="1"/>
  <c r="H6" i="1"/>
  <c r="AF11" i="1"/>
  <c r="AD11" i="1"/>
  <c r="AV11" i="1"/>
  <c r="AT11" i="1"/>
  <c r="AS11" i="1"/>
  <c r="AQ11" i="1"/>
  <c r="AP11" i="1"/>
  <c r="AO11" i="1"/>
  <c r="AN11" i="1"/>
  <c r="AL11" i="1"/>
  <c r="AK11" i="1"/>
  <c r="AJ11" i="1"/>
  <c r="AI11" i="1"/>
  <c r="AG11" i="1"/>
  <c r="AE11" i="1"/>
  <c r="Y5" i="1"/>
  <c r="X5" i="1"/>
  <c r="W5" i="1"/>
  <c r="V5" i="1"/>
  <c r="T5" i="1"/>
  <c r="S5" i="1"/>
  <c r="R5" i="1"/>
  <c r="Q5" i="1"/>
  <c r="O5" i="1"/>
  <c r="N5" i="1"/>
  <c r="M5" i="1"/>
  <c r="L5" i="1"/>
  <c r="J5" i="1"/>
  <c r="I5" i="1"/>
  <c r="H5" i="1"/>
  <c r="BD5" i="1"/>
  <c r="BD4" i="1"/>
  <c r="AO5" i="1"/>
  <c r="AU5" i="1"/>
  <c r="AT5" i="1"/>
  <c r="AS5" i="1"/>
  <c r="AQ5" i="1"/>
  <c r="AP5" i="1"/>
  <c r="AN5" i="1"/>
  <c r="AL5" i="1"/>
  <c r="AK5" i="1"/>
  <c r="AJ5" i="1"/>
  <c r="AI5" i="1"/>
  <c r="AG5" i="1"/>
  <c r="AF5" i="1"/>
  <c r="AE5" i="1"/>
  <c r="AD5" i="1"/>
  <c r="V7" i="1"/>
  <c r="W7" i="1"/>
  <c r="X7" i="1"/>
  <c r="Y7" i="1"/>
  <c r="V8" i="1"/>
  <c r="W8" i="1"/>
  <c r="X8" i="1"/>
  <c r="Y8" i="1"/>
  <c r="V9" i="1"/>
  <c r="W9" i="1"/>
  <c r="X9" i="1"/>
  <c r="Y9" i="1"/>
  <c r="Q9" i="1"/>
  <c r="Q7" i="1"/>
  <c r="R7" i="1"/>
  <c r="S7" i="1"/>
  <c r="T7" i="1"/>
  <c r="Q8" i="1"/>
  <c r="R8" i="1"/>
  <c r="S8" i="1"/>
  <c r="T8" i="1"/>
  <c r="R9" i="1"/>
  <c r="S9" i="1"/>
  <c r="T9" i="1"/>
  <c r="L7" i="1"/>
  <c r="M7" i="1"/>
  <c r="N7" i="1"/>
  <c r="O7" i="1"/>
  <c r="L8" i="1"/>
  <c r="M8" i="1"/>
  <c r="N8" i="1"/>
  <c r="O8" i="1"/>
  <c r="L9" i="1"/>
  <c r="M9" i="1"/>
  <c r="N9" i="1"/>
  <c r="O9" i="1"/>
  <c r="G7" i="1"/>
  <c r="H7" i="1"/>
  <c r="I7" i="1"/>
  <c r="J7" i="1"/>
  <c r="G8" i="1"/>
  <c r="H8" i="1"/>
  <c r="I8" i="1"/>
  <c r="J8" i="1"/>
  <c r="H9" i="1"/>
  <c r="I9" i="1"/>
  <c r="J9" i="1"/>
  <c r="AU4" i="1"/>
  <c r="AT4" i="1"/>
  <c r="AS4" i="1"/>
  <c r="AQ4" i="1"/>
  <c r="AP4" i="1"/>
  <c r="AO4" i="1"/>
  <c r="AN4" i="1"/>
  <c r="AL4" i="1"/>
  <c r="AK4" i="1"/>
  <c r="AJ4" i="1"/>
  <c r="AI4" i="1"/>
  <c r="AG4" i="1"/>
  <c r="AF4" i="1"/>
  <c r="AE4" i="1"/>
  <c r="AD4" i="1"/>
  <c r="AE36" i="1"/>
  <c r="C4" i="1"/>
  <c r="C8" i="1"/>
  <c r="C14" i="1" s="1"/>
  <c r="C7" i="1"/>
  <c r="C13" i="1" s="1"/>
  <c r="C11" i="1"/>
  <c r="C12" i="1"/>
  <c r="AU49" i="1" l="1"/>
  <c r="AT49" i="1" s="1"/>
  <c r="AS49" i="1" s="1"/>
  <c r="AQ49" i="1" s="1"/>
  <c r="AP49" i="1" s="1"/>
  <c r="AO49" i="1" s="1"/>
  <c r="AN49" i="1" s="1"/>
  <c r="AL49" i="1" s="1"/>
  <c r="AK49" i="1" s="1"/>
  <c r="AJ49" i="1" s="1"/>
  <c r="AI49" i="1" s="1"/>
  <c r="AG49" i="1" s="1"/>
  <c r="AF49" i="1" s="1"/>
  <c r="AE49" i="1" s="1"/>
  <c r="AD49" i="1" s="1"/>
  <c r="AU42" i="1"/>
  <c r="AT42" i="1" s="1"/>
  <c r="AS42" i="1" s="1"/>
  <c r="AQ42" i="1" s="1"/>
  <c r="AP42" i="1" s="1"/>
  <c r="AO42" i="1" s="1"/>
  <c r="AN42" i="1" s="1"/>
  <c r="AL42" i="1" s="1"/>
  <c r="AK42" i="1" s="1"/>
  <c r="AJ42" i="1" s="1"/>
  <c r="AI42" i="1" s="1"/>
  <c r="AG42" i="1" s="1"/>
  <c r="AF42" i="1" s="1"/>
  <c r="AE42" i="1" s="1"/>
  <c r="AD42" i="1" s="1"/>
  <c r="AU35" i="1"/>
  <c r="AT35" i="1" s="1"/>
  <c r="AS35" i="1" s="1"/>
  <c r="AQ35" i="1" s="1"/>
  <c r="AP35" i="1" s="1"/>
  <c r="AO35" i="1" s="1"/>
  <c r="AN35" i="1" s="1"/>
  <c r="AL35" i="1" s="1"/>
  <c r="AK35" i="1" s="1"/>
  <c r="AJ35" i="1" s="1"/>
  <c r="AI35" i="1" s="1"/>
  <c r="AG35" i="1" s="1"/>
  <c r="AF35" i="1" s="1"/>
  <c r="AE35" i="1" s="1"/>
  <c r="AD35" i="1" s="1"/>
  <c r="AS28" i="1"/>
  <c r="AQ28" i="1" s="1"/>
  <c r="AP28" i="1" s="1"/>
  <c r="AO28" i="1" s="1"/>
  <c r="AN28" i="1" s="1"/>
  <c r="AL28" i="1" s="1"/>
  <c r="AK28" i="1" s="1"/>
  <c r="AJ28" i="1" s="1"/>
  <c r="AI28" i="1" s="1"/>
  <c r="AG28" i="1" s="1"/>
  <c r="AF28" i="1" s="1"/>
  <c r="AE28" i="1" s="1"/>
  <c r="AD28" i="1" s="1"/>
  <c r="AX28" i="1" s="1"/>
  <c r="AU21" i="1"/>
  <c r="AT21" i="1" s="1"/>
  <c r="AS21" i="1" s="1"/>
  <c r="AQ21" i="1" s="1"/>
  <c r="AP21" i="1" s="1"/>
  <c r="AO21" i="1" s="1"/>
  <c r="AN21" i="1" s="1"/>
  <c r="AL21" i="1" s="1"/>
  <c r="AK21" i="1" s="1"/>
  <c r="AJ21" i="1" s="1"/>
  <c r="AI21" i="1" s="1"/>
  <c r="AG21" i="1" s="1"/>
  <c r="AF21" i="1" s="1"/>
  <c r="AE21" i="1" s="1"/>
  <c r="AD21" i="1" s="1"/>
  <c r="AN14" i="1"/>
  <c r="AL14" i="1" s="1"/>
  <c r="AK14" i="1" s="1"/>
  <c r="AQ7" i="1"/>
  <c r="AP7" i="1" s="1"/>
  <c r="AO7" i="1" s="1"/>
  <c r="AI14" i="1" l="1"/>
  <c r="AG14" i="1" s="1"/>
  <c r="AF14" i="1" s="1"/>
  <c r="AE14" i="1" s="1"/>
  <c r="AN7" i="1"/>
  <c r="AL7" i="1" s="1"/>
  <c r="AK7" i="1" s="1"/>
  <c r="AJ7" i="1" s="1"/>
  <c r="AI7" i="1" s="1"/>
  <c r="AG7" i="1" l="1"/>
  <c r="AF7" i="1" s="1"/>
  <c r="AE7" i="1" s="1"/>
  <c r="AD7" i="1" l="1"/>
</calcChain>
</file>

<file path=xl/sharedStrings.xml><?xml version="1.0" encoding="utf-8"?>
<sst xmlns="http://schemas.openxmlformats.org/spreadsheetml/2006/main" count="443" uniqueCount="90">
  <si>
    <t>А=</t>
  </si>
  <si>
    <t>С=</t>
  </si>
  <si>
    <t>X1=</t>
  </si>
  <si>
    <t>A=</t>
  </si>
  <si>
    <t>X2=</t>
  </si>
  <si>
    <t>C=</t>
  </si>
  <si>
    <t>X3=</t>
  </si>
  <si>
    <t>X4=</t>
  </si>
  <si>
    <t>X5=</t>
  </si>
  <si>
    <t>X6=</t>
  </si>
  <si>
    <t>X7=</t>
  </si>
  <si>
    <t>X8=</t>
  </si>
  <si>
    <t>X9=</t>
  </si>
  <si>
    <t>X10=</t>
  </si>
  <si>
    <t>X11=</t>
  </si>
  <si>
    <t>X12=</t>
  </si>
  <si>
    <t>A+C=</t>
  </si>
  <si>
    <t>A+C+C=</t>
  </si>
  <si>
    <t>C-A=</t>
  </si>
  <si>
    <t>65536-X4=</t>
  </si>
  <si>
    <t>-X2=</t>
  </si>
  <si>
    <t>-X4=</t>
  </si>
  <si>
    <t>-X6=</t>
  </si>
  <si>
    <t>-X5=</t>
  </si>
  <si>
    <t>-X3=</t>
  </si>
  <si>
    <t>-X1=</t>
  </si>
  <si>
    <t>B1=</t>
  </si>
  <si>
    <t>B2=</t>
  </si>
  <si>
    <t>B3=</t>
  </si>
  <si>
    <t>B4=</t>
  </si>
  <si>
    <t>B5=</t>
  </si>
  <si>
    <t>B6=</t>
  </si>
  <si>
    <t>B7=</t>
  </si>
  <si>
    <t>B8=</t>
  </si>
  <si>
    <t>B9=</t>
  </si>
  <si>
    <t>B10=</t>
  </si>
  <si>
    <t>B11=</t>
  </si>
  <si>
    <t>B12=</t>
  </si>
  <si>
    <t>-B1=</t>
  </si>
  <si>
    <t>-B2=</t>
  </si>
  <si>
    <t>-B6=</t>
  </si>
  <si>
    <t>-B5=</t>
  </si>
  <si>
    <t>-B4=</t>
  </si>
  <si>
    <t>-B3=</t>
  </si>
  <si>
    <t>.</t>
  </si>
  <si>
    <r>
      <t>B1</t>
    </r>
    <r>
      <rPr>
        <sz val="5"/>
        <color theme="1"/>
        <rFont val="Calibri"/>
        <family val="2"/>
        <charset val="204"/>
        <scheme val="minor"/>
      </rPr>
      <t>(2)</t>
    </r>
  </si>
  <si>
    <t>+</t>
  </si>
  <si>
    <r>
      <t>B2</t>
    </r>
    <r>
      <rPr>
        <sz val="5"/>
        <color theme="1"/>
        <rFont val="Calibri"/>
        <family val="2"/>
        <charset val="204"/>
        <scheme val="minor"/>
      </rPr>
      <t>(2)</t>
    </r>
  </si>
  <si>
    <t>-------------</t>
  </si>
  <si>
    <t>---</t>
  </si>
  <si>
    <r>
      <rPr>
        <sz val="5"/>
        <color theme="1"/>
        <rFont val="Calibri"/>
        <family val="2"/>
        <charset val="204"/>
        <scheme val="minor"/>
      </rPr>
      <t>(2)</t>
    </r>
    <r>
      <rPr>
        <sz val="11"/>
        <color theme="1"/>
        <rFont val="Calibri"/>
        <family val="2"/>
        <charset val="204"/>
        <scheme val="minor"/>
      </rPr>
      <t xml:space="preserve">     =</t>
    </r>
  </si>
  <si>
    <t>(10)</t>
  </si>
  <si>
    <t>=</t>
  </si>
  <si>
    <r>
      <t>X1</t>
    </r>
    <r>
      <rPr>
        <sz val="5"/>
        <color theme="1"/>
        <rFont val="Calibri"/>
        <family val="2"/>
        <charset val="204"/>
        <scheme val="minor"/>
      </rPr>
      <t>(10)</t>
    </r>
  </si>
  <si>
    <r>
      <t>X2</t>
    </r>
    <r>
      <rPr>
        <sz val="5"/>
        <color theme="1"/>
        <rFont val="Calibri"/>
        <family val="2"/>
        <charset val="204"/>
        <scheme val="minor"/>
      </rPr>
      <t>(10)</t>
    </r>
  </si>
  <si>
    <t>------------</t>
  </si>
  <si>
    <t>------</t>
  </si>
  <si>
    <r>
      <t>B3</t>
    </r>
    <r>
      <rPr>
        <sz val="5"/>
        <color theme="1"/>
        <rFont val="Calibri"/>
        <family val="2"/>
        <charset val="204"/>
        <scheme val="minor"/>
      </rPr>
      <t>(2)</t>
    </r>
  </si>
  <si>
    <r>
      <t>X3</t>
    </r>
    <r>
      <rPr>
        <sz val="5"/>
        <color theme="1"/>
        <rFont val="Calibri"/>
        <family val="2"/>
        <charset val="204"/>
        <scheme val="minor"/>
      </rPr>
      <t>(10)</t>
    </r>
  </si>
  <si>
    <r>
      <t>B7</t>
    </r>
    <r>
      <rPr>
        <sz val="5"/>
        <color theme="1"/>
        <rFont val="Calibri"/>
        <family val="2"/>
        <charset val="204"/>
        <scheme val="minor"/>
      </rPr>
      <t>(2)</t>
    </r>
  </si>
  <si>
    <r>
      <t>X7</t>
    </r>
    <r>
      <rPr>
        <sz val="5"/>
        <color theme="1"/>
        <rFont val="Calibri"/>
        <family val="2"/>
        <charset val="204"/>
        <scheme val="minor"/>
      </rPr>
      <t>(10)</t>
    </r>
  </si>
  <si>
    <r>
      <t>B8</t>
    </r>
    <r>
      <rPr>
        <sz val="5"/>
        <color theme="1"/>
        <rFont val="Calibri"/>
        <family val="2"/>
        <charset val="204"/>
        <scheme val="minor"/>
      </rPr>
      <t>(2)</t>
    </r>
  </si>
  <si>
    <r>
      <t>X8</t>
    </r>
    <r>
      <rPr>
        <sz val="5"/>
        <color theme="1"/>
        <rFont val="Calibri"/>
        <family val="2"/>
        <charset val="204"/>
        <scheme val="minor"/>
      </rPr>
      <t>(10)</t>
    </r>
  </si>
  <si>
    <r>
      <t>B9</t>
    </r>
    <r>
      <rPr>
        <sz val="5"/>
        <color theme="1"/>
        <rFont val="Calibri"/>
        <family val="2"/>
        <charset val="204"/>
        <scheme val="minor"/>
      </rPr>
      <t>(2)</t>
    </r>
  </si>
  <si>
    <r>
      <t>X9</t>
    </r>
    <r>
      <rPr>
        <sz val="5"/>
        <color theme="1"/>
        <rFont val="Calibri"/>
        <family val="2"/>
        <charset val="204"/>
        <scheme val="minor"/>
      </rPr>
      <t>(10)</t>
    </r>
  </si>
  <si>
    <r>
      <t>B11</t>
    </r>
    <r>
      <rPr>
        <sz val="5"/>
        <color theme="1"/>
        <rFont val="Calibri"/>
        <family val="2"/>
        <charset val="204"/>
        <scheme val="minor"/>
      </rPr>
      <t>(2)</t>
    </r>
  </si>
  <si>
    <r>
      <t>X11</t>
    </r>
    <r>
      <rPr>
        <sz val="5"/>
        <color theme="1"/>
        <rFont val="Calibri"/>
        <family val="2"/>
        <charset val="204"/>
        <scheme val="minor"/>
      </rPr>
      <t>(10)</t>
    </r>
  </si>
  <si>
    <t>CF =</t>
  </si>
  <si>
    <t>PF =</t>
  </si>
  <si>
    <t>AF =</t>
  </si>
  <si>
    <t>ZF =</t>
  </si>
  <si>
    <t>OF =</t>
  </si>
  <si>
    <t>Результат корректный</t>
  </si>
  <si>
    <t>Результат корректный.
Перенос из старшего разряда не учитывается</t>
  </si>
  <si>
    <t>При сложении
положительных чисел получен отрицательный
результат –
ПЕРЕПОЛНЕНИЕ!</t>
  </si>
  <si>
    <t>SF=</t>
  </si>
  <si>
    <t>При сложении
отрицательных чисел получен положительный
результат –
ПЕРЕПОЛНЕНИЕ!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</si>
  <si>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</si>
  <si>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</si>
  <si>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</si>
  <si>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</si>
  <si>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</si>
  <si>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</si>
  <si>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</si>
  <si>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</si>
  <si>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</si>
  <si>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</si>
  <si>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</si>
  <si>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</si>
  <si>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вариант:17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</si>
</sst>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5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quotePrefix="1" applyFont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2" borderId="1" xfId="0" applyFont="1" applyFill="1" applyBorder="1"/>
    <xf numFmtId="0" fontId="0" fillId="0" borderId="1" xfId="0" quotePrefix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Font="1" applyBorder="1"/>
    <xf numFmtId="0" fontId="0" fillId="2" borderId="1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7">
    <dxf>
      <font>
        <b val="0"/>
        <i val="0"/>
        <strike val="0"/>
        <color auto="1"/>
      </font>
      <fill>
        <patternFill>
          <bgColor rgb="FF92D050"/>
        </patternFill>
      </fill>
    </dxf>
    <dxf>
      <font>
        <b val="0"/>
        <i/>
      </font>
      <fill>
        <patternFill>
          <bgColor theme="0"/>
        </patternFill>
      </fill>
    </dxf>
    <dxf>
      <fill>
        <patternFill>
          <bgColor rgb="FF00FF00"/>
        </patternFill>
      </fill>
    </dxf>
    <dxf>
      <font>
        <b val="0"/>
        <i/>
      </font>
    </dxf>
    <dxf>
      <font>
        <color rgb="FF9C0006"/>
      </font>
    </dxf>
    <dxf>
      <font>
        <b val="0"/>
        <i/>
      </font>
    </dxf>
    <dxf>
      <font>
        <b val="0"/>
        <i/>
        <color auto="1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Круговая</a:t>
            </a:r>
            <a:r>
              <a:rPr lang="ru-RU" baseline="0"/>
              <a:t> диаграмма</a:t>
            </a:r>
            <a:endParaRPr lang="ru-RU"/>
          </a:p>
        </c:rich>
      </c:tx>
      <c:layout>
        <c:manualLayout>
          <c:xMode val="edge"/>
          <c:yMode val="edge"/>
          <c:x val="0.3066804461942257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8F-407F-A53D-307360C267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8F-407F-A53D-307360C267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68F-407F-A53D-307360C2679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68F-407F-A53D-307360C2679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68F-407F-A53D-307360C2679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68F-407F-A53D-307360C2679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68F-407F-A53D-307360C2679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68F-407F-A53D-307360C2679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68F-407F-A53D-307360C2679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68F-407F-A53D-307360C2679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68F-407F-A53D-307360C2679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68F-407F-A53D-307360C267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Лист2!$A$2:$A$13</c:f>
              <c:strCache>
                <c:ptCount val="12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  <c:pt idx="9">
                  <c:v>X10</c:v>
                </c:pt>
                <c:pt idx="10">
                  <c:v>X11</c:v>
                </c:pt>
                <c:pt idx="11">
                  <c:v>X12</c:v>
                </c:pt>
              </c:strCache>
            </c:strRef>
          </c:cat>
          <c:val>
            <c:numRef>
              <c:f>Лист1!$C$4:$C$15</c:f>
              <c:numCache>
                <c:formatCode>General</c:formatCode>
                <c:ptCount val="12"/>
                <c:pt idx="0">
                  <c:v>12893</c:v>
                </c:pt>
                <c:pt idx="1">
                  <c:v>13547</c:v>
                </c:pt>
                <c:pt idx="2">
                  <c:v>26440</c:v>
                </c:pt>
                <c:pt idx="3">
                  <c:v>39987</c:v>
                </c:pt>
                <c:pt idx="4">
                  <c:v>654</c:v>
                </c:pt>
                <c:pt idx="5">
                  <c:v>25549</c:v>
                </c:pt>
                <c:pt idx="6">
                  <c:v>-12893</c:v>
                </c:pt>
                <c:pt idx="7">
                  <c:v>-13547</c:v>
                </c:pt>
                <c:pt idx="8">
                  <c:v>-26440</c:v>
                </c:pt>
                <c:pt idx="9">
                  <c:v>-39987</c:v>
                </c:pt>
                <c:pt idx="10">
                  <c:v>-654</c:v>
                </c:pt>
                <c:pt idx="11">
                  <c:v>-25549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D-4406-BBCF-51748B08D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414337</xdr:colOff>
      <xdr:row>0</xdr:row>
      <xdr:rowOff>47625</xdr:rowOff>
    </xdr:from>
    <xdr:to>
      <xdr:col>9</xdr:col>
      <xdr:colOff>109537</xdr:colOff>
      <xdr:row>14</xdr:row>
      <xdr:rowOff>123825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ED8F0E0-543A-4D9A-A5E2-16A636065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1B52-1F54-4D51-B4BC-C9273F8D1303}">
  <sheetPr codeName="Лист1"/>
  <dimension ref="A1:BI52"/>
  <sheetViews>
    <sheetView tabSelected="1" zoomScaleNormal="100" zoomScaleSheetLayoutView="55" zoomScalePageLayoutView="85" workbookViewId="0">
      <selection activeCell="AJ14" sqref="AJ14"/>
    </sheetView>
  </sheetViews>
  <sheetFormatPr defaultRowHeight="15" x14ac:dyDescent="0.25"/>
  <cols>
    <col min="1" max="1" width="11" customWidth="1"/>
    <col min="2" max="2" width="13.28515625" customWidth="1"/>
    <col min="4" max="4" width="5" customWidth="1"/>
    <col min="7" max="25" width="2.42578125" customWidth="1"/>
    <col min="27" max="27" width="3.7109375" customWidth="1"/>
    <col min="30" max="48" width="3" customWidth="1"/>
    <col min="49" max="49" width="4.85546875" customWidth="1"/>
    <col min="50" max="50" width="12.42578125" bestFit="1" customWidth="1"/>
    <col min="51" max="51" width="3.7109375" customWidth="1"/>
    <col min="53" max="53" width="3.5703125" customWidth="1"/>
    <col min="55" max="55" width="5.140625" customWidth="1"/>
    <col min="59" max="59" width="35.140625" customWidth="1"/>
    <col min="63" max="63" width="9.28515625" customWidth="1"/>
  </cols>
  <sheetData>
    <row r="1" spans="1:59" x14ac:dyDescent="0.25">
      <c r="A1" t="s">
        <v>89</v>
      </c>
      <c r="B1" s="1" t="s">
        <v>0</v>
      </c>
      <c r="C1">
        <v>12893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59" x14ac:dyDescent="0.25">
      <c r="B2" s="1" t="s">
        <v>1</v>
      </c>
      <c r="C2">
        <v>13547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59" x14ac:dyDescent="0.25"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59" ht="15" customHeight="1" x14ac:dyDescent="0.25">
      <c r="A4" s="1" t="s">
        <v>2</v>
      </c>
      <c r="B4" s="1" t="s">
        <v>3</v>
      </c>
      <c r="C4">
        <f>C1</f>
        <v>12893</v>
      </c>
      <c r="D4" s="12"/>
      <c r="E4" s="13" t="s">
        <v>26</v>
      </c>
      <c r="F4" s="12"/>
      <c r="G4" s="18">
        <f>MOD(INT($C$4/POWER(2,15)),2)</f>
        <v>0</v>
      </c>
      <c r="H4" s="18">
        <f>MOD(INT($C$4/POWER(2,14)),2)</f>
        <v>0</v>
      </c>
      <c r="I4" s="18">
        <f>MOD(INT($C$4/POWER(2,13)),2)</f>
        <v>1</v>
      </c>
      <c r="J4" s="18">
        <f>MOD(INT($C$4/POWER(2,12)),2)</f>
        <v>1</v>
      </c>
      <c r="K4" s="18" t="s">
        <v>44</v>
      </c>
      <c r="L4" s="18">
        <f>MOD(INT($C$4/POWER(2,11)),2)</f>
        <v>0</v>
      </c>
      <c r="M4" s="18">
        <f>MOD(INT($C$4/POWER(2,10)),2)</f>
        <v>0</v>
      </c>
      <c r="N4" s="18">
        <f>MOD(INT($C$4/POWER(2,9)),2)</f>
        <v>1</v>
      </c>
      <c r="O4" s="18">
        <f>MOD(INT($C$4/POWER(2,8)),2)</f>
        <v>0</v>
      </c>
      <c r="P4" s="18" t="s">
        <v>44</v>
      </c>
      <c r="Q4" s="18">
        <f>MOD(INT($C$4/POWER(2,7)),2)</f>
        <v>0</v>
      </c>
      <c r="R4" s="18">
        <f>MOD(INT($C$4/POWER(2,6)),2)</f>
        <v>1</v>
      </c>
      <c r="S4" s="18">
        <f>MOD(INT($C$4/POWER(2,5)),2)</f>
        <v>0</v>
      </c>
      <c r="T4" s="18">
        <f>MOD(INT($C$4/POWER(2,4)),2)</f>
        <v>1</v>
      </c>
      <c r="U4" s="18" t="s">
        <v>44</v>
      </c>
      <c r="V4" s="18">
        <f>MOD(INT($C$4/POWER(2,3)),2)</f>
        <v>1</v>
      </c>
      <c r="W4" s="18">
        <f>MOD(INT($C$4/POWER(2,2)),2)</f>
        <v>1</v>
      </c>
      <c r="X4" s="18">
        <f>MOD(INT($C$4/2),2)</f>
        <v>0</v>
      </c>
      <c r="Y4" s="18">
        <f>MOD($C$4,2)</f>
        <v>1</v>
      </c>
      <c r="Z4" s="12"/>
      <c r="AA4" s="12"/>
      <c r="AB4" t="s">
        <v>45</v>
      </c>
      <c r="AD4" s="1">
        <f>MOD(INT($C4/POWER(2,15)),2)</f>
        <v>0</v>
      </c>
      <c r="AE4" s="1">
        <f>MOD(INT($C4/POWER(2,14)),2)</f>
        <v>0</v>
      </c>
      <c r="AF4" s="1">
        <f>MOD(INT($C4/POWER(2,13)),2)</f>
        <v>1</v>
      </c>
      <c r="AG4" s="1">
        <f>MOD(INT($C4/POWER(2,12)),2)</f>
        <v>1</v>
      </c>
      <c r="AH4" s="1" t="s">
        <v>44</v>
      </c>
      <c r="AI4" s="1">
        <f>MOD(INT($C4/POWER(2,11)),2)</f>
        <v>0</v>
      </c>
      <c r="AJ4" s="1">
        <f>MOD(INT($C4/POWER(2,10)),2)</f>
        <v>0</v>
      </c>
      <c r="AK4" s="1">
        <f>MOD(INT($C4/POWER(2,9)),2)</f>
        <v>1</v>
      </c>
      <c r="AL4" s="1">
        <f>MOD(INT($C4/POWER(2,8)),2)</f>
        <v>0</v>
      </c>
      <c r="AM4" s="1" t="s">
        <v>44</v>
      </c>
      <c r="AN4" s="1">
        <f>MOD(INT($C4/POWER(2,7)),2)</f>
        <v>0</v>
      </c>
      <c r="AO4" s="1">
        <f>MOD(INT($C4/POWER(2,6)),2)</f>
        <v>1</v>
      </c>
      <c r="AP4" s="1">
        <f>MOD(INT($C4/POWER(2,5)),2)</f>
        <v>0</v>
      </c>
      <c r="AQ4" s="1">
        <f>MOD(INT($C4/POWER(2,4)),2)</f>
        <v>1</v>
      </c>
      <c r="AR4" s="1" t="s">
        <v>44</v>
      </c>
      <c r="AS4" s="1">
        <f>MOD(INT($C4/POWER(2,3)),2)</f>
        <v>1</v>
      </c>
      <c r="AT4" s="1">
        <f>MOD(INT($C4/POWER(2,2)),2)</f>
        <v>1</v>
      </c>
      <c r="AU4" s="1">
        <f>MOD(INT($C4/2),2)</f>
        <v>0</v>
      </c>
      <c r="AV4" s="1">
        <f>MOD($C4,2)</f>
        <v>1</v>
      </c>
      <c r="BB4" t="s">
        <v>53</v>
      </c>
      <c r="BD4">
        <f>C4</f>
        <v>12893</v>
      </c>
      <c r="BF4" s="21" t="s">
        <v>72</v>
      </c>
      <c r="BG4" s="21"/>
    </row>
    <row r="5" spans="1:59" x14ac:dyDescent="0.25">
      <c r="A5" s="1" t="s">
        <v>4</v>
      </c>
      <c r="B5" s="1" t="s">
        <v>5</v>
      </c>
      <c r="C5">
        <f>C2</f>
        <v>13547</v>
      </c>
      <c r="D5" s="12"/>
      <c r="E5" s="13" t="s">
        <v>27</v>
      </c>
      <c r="F5" s="12"/>
      <c r="G5" s="18">
        <f>MOD(INT($C$5/POWER(2,15)),2)</f>
        <v>0</v>
      </c>
      <c r="H5" s="18">
        <f>MOD(INT($C$5/POWER(2,14)),2)</f>
        <v>0</v>
      </c>
      <c r="I5" s="18">
        <f>MOD(INT($C$5/POWER(2,13)),2)</f>
        <v>1</v>
      </c>
      <c r="J5" s="18">
        <f>MOD(INT($C$5/POWER(2,12)),2)</f>
        <v>1</v>
      </c>
      <c r="K5" s="18" t="s">
        <v>44</v>
      </c>
      <c r="L5" s="18">
        <f>MOD(INT($C$5/POWER(2,11)),2)</f>
        <v>0</v>
      </c>
      <c r="M5" s="18">
        <f>MOD(INT($C$5/POWER(2,10)),2)</f>
        <v>1</v>
      </c>
      <c r="N5" s="18">
        <f>MOD(INT($C$5/POWER(2,9)),2)</f>
        <v>0</v>
      </c>
      <c r="O5" s="18">
        <f>MOD(INT($C$5/POWER(2,8)),2)</f>
        <v>0</v>
      </c>
      <c r="P5" s="18" t="s">
        <v>44</v>
      </c>
      <c r="Q5" s="18">
        <f>MOD(INT($C$5/POWER(2,7)),2)</f>
        <v>1</v>
      </c>
      <c r="R5" s="18">
        <f>MOD(INT($C$5/POWER(2,6)),2)</f>
        <v>1</v>
      </c>
      <c r="S5" s="18">
        <f>MOD(INT($C$5/POWER(2,5)),2)</f>
        <v>1</v>
      </c>
      <c r="T5" s="18">
        <f>MOD(INT($C$5/POWER(2,4)),2)</f>
        <v>0</v>
      </c>
      <c r="U5" s="18" t="s">
        <v>44</v>
      </c>
      <c r="V5" s="18">
        <f>MOD(INT($C$5/POWER(2,3)),2)</f>
        <v>1</v>
      </c>
      <c r="W5" s="18">
        <f>MOD(INT($C$5/POWER(2,2)),2)</f>
        <v>0</v>
      </c>
      <c r="X5" s="18">
        <f>MOD(INT($C$5/2),2)</f>
        <v>1</v>
      </c>
      <c r="Y5" s="18">
        <f>MOD($C$5,2)</f>
        <v>1</v>
      </c>
      <c r="Z5" s="15"/>
      <c r="AA5" s="16" t="s">
        <v>46</v>
      </c>
      <c r="AB5" t="s">
        <v>47</v>
      </c>
      <c r="AD5" s="1">
        <f t="shared" ref="AD5" si="0">MOD(INT($C5/POWER(2,15)),2)</f>
        <v>0</v>
      </c>
      <c r="AE5" s="1">
        <f t="shared" ref="AE5" si="1">MOD(INT($C5/POWER(2,14)),2)</f>
        <v>0</v>
      </c>
      <c r="AF5" s="1">
        <f t="shared" ref="AF5" si="2">MOD(INT($C5/POWER(2,13)),2)</f>
        <v>1</v>
      </c>
      <c r="AG5" s="1">
        <f t="shared" ref="AG5" si="3">MOD(INT($C5/POWER(2,12)),2)</f>
        <v>1</v>
      </c>
      <c r="AH5" s="6" t="s">
        <v>44</v>
      </c>
      <c r="AI5" s="1">
        <f t="shared" ref="AI5" si="4">MOD(INT($C5/POWER(2,11)),2)</f>
        <v>0</v>
      </c>
      <c r="AJ5" s="1">
        <f t="shared" ref="AJ5" si="5">MOD(INT($C5/POWER(2,10)),2)</f>
        <v>1</v>
      </c>
      <c r="AK5" s="1">
        <f t="shared" ref="AK5" si="6">MOD(INT($C5/POWER(2,9)),2)</f>
        <v>0</v>
      </c>
      <c r="AL5" s="1">
        <f t="shared" ref="AL5" si="7">MOD(INT($C5/POWER(2,8)),2)</f>
        <v>0</v>
      </c>
      <c r="AM5" s="6" t="s">
        <v>44</v>
      </c>
      <c r="AN5" s="1">
        <f t="shared" ref="AN5" si="8">MOD(INT($C5/POWER(2,7)),2)</f>
        <v>1</v>
      </c>
      <c r="AO5" s="1">
        <f>MOD(INT($C5/POWER(2,6)),2)</f>
        <v>1</v>
      </c>
      <c r="AP5" s="1">
        <f t="shared" ref="AP5" si="9">MOD(INT($C5/POWER(2,5)),2)</f>
        <v>1</v>
      </c>
      <c r="AQ5" s="1">
        <f t="shared" ref="AQ5" si="10">MOD(INT($C5/POWER(2,4)),2)</f>
        <v>0</v>
      </c>
      <c r="AR5" s="6" t="s">
        <v>44</v>
      </c>
      <c r="AS5" s="1">
        <f t="shared" ref="AS5" si="11">MOD(INT($C5/POWER(2,3)),2)</f>
        <v>1</v>
      </c>
      <c r="AT5" s="1">
        <f t="shared" ref="AT5" si="12">MOD(INT($C5/POWER(2,2)),2)</f>
        <v>0</v>
      </c>
      <c r="AU5" s="1">
        <f t="shared" ref="AU5" si="13">MOD(INT($C5/2),2)</f>
        <v>1</v>
      </c>
      <c r="AV5" s="1">
        <f>MOD($C5,2)</f>
        <v>1</v>
      </c>
      <c r="BA5" s="3" t="s">
        <v>46</v>
      </c>
      <c r="BB5" t="s">
        <v>54</v>
      </c>
      <c r="BD5">
        <f>C5</f>
        <v>13547</v>
      </c>
      <c r="BF5" s="21"/>
      <c r="BG5" s="21"/>
    </row>
    <row r="6" spans="1:59" x14ac:dyDescent="0.25">
      <c r="A6" s="1" t="s">
        <v>6</v>
      </c>
      <c r="B6" s="1" t="s">
        <v>16</v>
      </c>
      <c r="C6">
        <f>C1+C2</f>
        <v>26440</v>
      </c>
      <c r="D6" s="12"/>
      <c r="E6" s="13" t="s">
        <v>28</v>
      </c>
      <c r="F6" s="17"/>
      <c r="G6" s="18">
        <f>MOD(INT($C$6/POWER(2,15)),2)</f>
        <v>0</v>
      </c>
      <c r="H6" s="18">
        <f>MOD(INT($C$6/POWER(2,14)),2)</f>
        <v>1</v>
      </c>
      <c r="I6" s="18">
        <f>MOD(INT($C$6/POWER(2,13)),2)</f>
        <v>1</v>
      </c>
      <c r="J6" s="18">
        <f>MOD(INT($C$6/POWER(2,12)),2)</f>
        <v>0</v>
      </c>
      <c r="K6" s="18" t="s">
        <v>44</v>
      </c>
      <c r="L6" s="18">
        <f>MOD(INT($C$6/POWER(2,11)),2)</f>
        <v>0</v>
      </c>
      <c r="M6" s="18">
        <f>MOD(INT($C$6/POWER(2,10)),2)</f>
        <v>1</v>
      </c>
      <c r="N6" s="18">
        <f>MOD(INT($C$6/POWER(2,9)),2)</f>
        <v>1</v>
      </c>
      <c r="O6" s="18">
        <f>MOD(INT($C$6/POWER(2,8)),2)</f>
        <v>1</v>
      </c>
      <c r="P6" s="18" t="s">
        <v>44</v>
      </c>
      <c r="Q6" s="18">
        <f>MOD(INT($C$6/POWER(2,7)),2)</f>
        <v>0</v>
      </c>
      <c r="R6" s="18">
        <f>MOD(INT($C$6/POWER(2,6)),2)</f>
        <v>1</v>
      </c>
      <c r="S6" s="18">
        <f>MOD(INT($C$6/POWER(2,5)),2)</f>
        <v>0</v>
      </c>
      <c r="T6" s="18">
        <f>MOD(INT($C$6/POWER(2,4)),2)</f>
        <v>0</v>
      </c>
      <c r="U6" s="18" t="s">
        <v>44</v>
      </c>
      <c r="V6" s="18">
        <f>MOD(INT($C$6/POWER(2,3)),2)</f>
        <v>1</v>
      </c>
      <c r="W6" s="18">
        <f>MOD(INT($C$6/POWER(2,2)),2)</f>
        <v>0</v>
      </c>
      <c r="X6" s="18">
        <f>MOD(INT($C$6/2),2)</f>
        <v>0</v>
      </c>
      <c r="Y6" s="18">
        <f>MOD($C$6,2)</f>
        <v>0</v>
      </c>
      <c r="Z6" s="17"/>
      <c r="AA6" s="12"/>
      <c r="AB6" s="3" t="s">
        <v>48</v>
      </c>
      <c r="AC6" s="3" t="s">
        <v>48</v>
      </c>
      <c r="AD6" s="3" t="s">
        <v>49</v>
      </c>
      <c r="AE6" s="3" t="s">
        <v>49</v>
      </c>
      <c r="AF6" s="3" t="s">
        <v>49</v>
      </c>
      <c r="AG6" s="3" t="s">
        <v>49</v>
      </c>
      <c r="AH6" s="3" t="s">
        <v>49</v>
      </c>
      <c r="AI6" s="3" t="s">
        <v>49</v>
      </c>
      <c r="AJ6" s="3" t="s">
        <v>49</v>
      </c>
      <c r="AK6" s="3" t="s">
        <v>49</v>
      </c>
      <c r="AL6" s="3" t="s">
        <v>49</v>
      </c>
      <c r="AM6" s="3" t="s">
        <v>49</v>
      </c>
      <c r="AN6" s="3" t="s">
        <v>49</v>
      </c>
      <c r="AO6" s="3" t="s">
        <v>49</v>
      </c>
      <c r="AP6" s="3" t="s">
        <v>49</v>
      </c>
      <c r="AQ6" s="3" t="s">
        <v>49</v>
      </c>
      <c r="AR6" s="3" t="s">
        <v>49</v>
      </c>
      <c r="AS6" s="3" t="s">
        <v>49</v>
      </c>
      <c r="AT6" s="3" t="s">
        <v>49</v>
      </c>
      <c r="AU6" s="3" t="s">
        <v>49</v>
      </c>
      <c r="AV6" s="3" t="s">
        <v>49</v>
      </c>
      <c r="AZ6" s="3" t="s">
        <v>52</v>
      </c>
      <c r="BB6" s="3" t="s">
        <v>55</v>
      </c>
      <c r="BC6" s="3" t="s">
        <v>56</v>
      </c>
      <c r="BD6" s="3" t="s">
        <v>55</v>
      </c>
      <c r="BF6" s="21"/>
      <c r="BG6" s="21"/>
    </row>
    <row r="7" spans="1:59" x14ac:dyDescent="0.25">
      <c r="A7" s="1" t="s">
        <v>7</v>
      </c>
      <c r="B7" s="1" t="s">
        <v>17</v>
      </c>
      <c r="C7">
        <f>C1+C2+C2</f>
        <v>39987</v>
      </c>
      <c r="D7" s="12"/>
      <c r="E7" s="13" t="s">
        <v>29</v>
      </c>
      <c r="F7" s="12"/>
      <c r="G7" s="18">
        <f t="shared" ref="G7:G8" si="14">MOD(INT($C7/POWER(2,15)),2)</f>
        <v>1</v>
      </c>
      <c r="H7" s="18">
        <f t="shared" ref="H7:H9" si="15">MOD(INT($C7/POWER(2,14)),2)</f>
        <v>0</v>
      </c>
      <c r="I7" s="18">
        <f t="shared" ref="I7:I9" si="16">MOD(INT($C7/POWER(2,13)),2)</f>
        <v>0</v>
      </c>
      <c r="J7" s="18">
        <f t="shared" ref="J7:J9" si="17">MOD(INT($C7/POWER(2,12)),2)</f>
        <v>1</v>
      </c>
      <c r="K7" s="18" t="s">
        <v>44</v>
      </c>
      <c r="L7" s="18">
        <f t="shared" ref="L7:L9" si="18">MOD(INT($C7/POWER(2,11)),2)</f>
        <v>1</v>
      </c>
      <c r="M7" s="18">
        <f t="shared" ref="M7:M9" si="19">MOD(INT($C7/POWER(2,10)),2)</f>
        <v>1</v>
      </c>
      <c r="N7" s="18">
        <f t="shared" ref="N7:N9" si="20">MOD(INT($C7/POWER(2,9)),2)</f>
        <v>0</v>
      </c>
      <c r="O7" s="18">
        <f t="shared" ref="O7:O9" si="21">MOD(INT($C7/POWER(2,8)),2)</f>
        <v>0</v>
      </c>
      <c r="P7" s="18" t="s">
        <v>44</v>
      </c>
      <c r="Q7" s="18">
        <f t="shared" ref="Q7:Q8" si="22">MOD(INT($C7/POWER(2,7)),2)</f>
        <v>0</v>
      </c>
      <c r="R7" s="18">
        <f t="shared" ref="R7:R9" si="23">MOD(INT($C7/POWER(2,6)),2)</f>
        <v>0</v>
      </c>
      <c r="S7" s="18">
        <f t="shared" ref="S7:S9" si="24">MOD(INT($C7/POWER(2,5)),2)</f>
        <v>1</v>
      </c>
      <c r="T7" s="18">
        <f t="shared" ref="T7:T9" si="25">MOD(INT($C7/POWER(2,4)),2)</f>
        <v>1</v>
      </c>
      <c r="U7" s="18" t="s">
        <v>44</v>
      </c>
      <c r="V7" s="18">
        <f t="shared" ref="V7:V9" si="26">MOD(INT($C7/POWER(2,3)),2)</f>
        <v>0</v>
      </c>
      <c r="W7" s="18">
        <f t="shared" ref="W7:W9" si="27">MOD(INT($C7/POWER(2,2)),2)</f>
        <v>0</v>
      </c>
      <c r="X7" s="18">
        <f t="shared" ref="X7:X9" si="28">MOD(INT($C7/2),2)</f>
        <v>1</v>
      </c>
      <c r="Y7" s="18">
        <f t="shared" ref="Y7:Y9" si="29">MOD($C7,2)</f>
        <v>1</v>
      </c>
      <c r="Z7" s="12"/>
      <c r="AA7" s="12"/>
      <c r="AD7">
        <f>IF(AND(OR(AE4+AE5=2,AE7=0),AE4+AE5+AE7&gt;0),MOD(AD4+AD5+1,2),MOD(AD4+AD5,2))</f>
        <v>0</v>
      </c>
      <c r="AE7">
        <f>IF(AND(OR(AF4+AF5=2,AF7=0),AF4+AF5+AF7&gt;0),MOD(AE4+AE5+1,2),MOD(AE4+AE5,2))</f>
        <v>1</v>
      </c>
      <c r="AF7">
        <f>IF(AND(OR(AG4+AG5=2,AG7=0),AG4+AG5+AG7&gt;0),MOD(AF4+AF5+1,2),MOD(AF4+AF5,2))</f>
        <v>1</v>
      </c>
      <c r="AG7">
        <f>IF(AND(OR(AI4+AI5=2,AI7=0), AI4+AI5+AI7&gt;0),MOD(AG4+AG5+1,2),MOD(AG4+AG5,2))</f>
        <v>0</v>
      </c>
      <c r="AH7" t="s">
        <v>44</v>
      </c>
      <c r="AI7">
        <f t="shared" ref="AI7:AJ7" si="30">IF(AND(OR(AJ4+AJ5=2,AJ7=0),AJ4+AJ5+AJ7&gt;0),MOD(AI4+AI5+1,2),MOD(AI4+AI5,2))</f>
        <v>0</v>
      </c>
      <c r="AJ7">
        <f t="shared" si="30"/>
        <v>1</v>
      </c>
      <c r="AK7">
        <f>IF(AND(OR(AL4+AL5=2,AL7=0),AL4+AL5+AL7&gt;0),MOD(AK4+AK5+1,2),MOD(AK4+AK5,2))</f>
        <v>1</v>
      </c>
      <c r="AL7">
        <f>IF(AND(OR(AN4+AN5=2,AN7=0),AN4+AN5+AN7&gt;0),MOD(AL4+AL5+1,2),MOD(AL4+AL5,2))</f>
        <v>1</v>
      </c>
      <c r="AM7" t="s">
        <v>44</v>
      </c>
      <c r="AN7">
        <f>IF(AND(OR(AO4+AO5=2,AO7=0),AO4+AO5+AO7&gt;0),MOD(AN4+AN5+1,2),MOD(AN4+AN5,2))</f>
        <v>0</v>
      </c>
      <c r="AO7">
        <f>IF(AND(OR(AP4+AP5=2,AP7=0),AP4+AP5+AP7&gt;0),MOD(AO4+AO5+1,2),MOD(AO4+AO5,2))</f>
        <v>1</v>
      </c>
      <c r="AP7">
        <f>IF(AND(OR(AQ4+AQ5=2,AQ7=0),AQ4+AQ5+AQ7&gt;0),MOD(AP4+AP5+1,2),MOD(AP4+AP5,2))</f>
        <v>0</v>
      </c>
      <c r="AQ7">
        <f>IF(AND(OR(AS4+AS5=2,AS7=0),AS4+AS5+AS7&gt;0),MOD(AQ4+AQ5+1,2),MOD(AQ4+AQ5,2))</f>
        <v>0</v>
      </c>
      <c r="AR7" t="s">
        <v>44</v>
      </c>
      <c r="AS7">
        <f>IF(AND(OR(AT4+AT5=2,AT7=0),AT4+AT5+AT7&gt;0),MOD(AS4+AS5+1,2),MOD(AS4+AS5,2))</f>
        <v>1</v>
      </c>
      <c r="AT7">
        <f>IF(AND(OR(AU4+AU5=2,AU7=0),AU4+AU5+AU7&gt;0),MOD(AT4+AT5+1,2),MOD(AT4+AT5,2))</f>
        <v>0</v>
      </c>
      <c r="AU7">
        <f>IF(AND(OR(AV4+AV5=2,AV7=0),AV4+AV5+AV7&gt;0),MOD(AU4+AU5+1,2),MOD(AU4+AU5,2))</f>
        <v>0</v>
      </c>
      <c r="AV7">
        <f>MOD((AV4+AV5),2)</f>
        <v>0</v>
      </c>
      <c r="AW7" t="s">
        <v>50</v>
      </c>
      <c r="AX7">
        <f>IF(AD7=1, -(65536-SUM(AD7*POWER(2,15),AE7*POWER(2,14),AF7*POWER(2,13),AG7*POWER(2,12),AI7*POWER(2,11),AJ7*POWER(2,10),AK7*POWER(2,9),AL7*POWER(2,8),AN7*POWER(2,7),AO7*POWER(2,6),AP7*POWER(2,5),AQ7*POWER(2,4),AS7*POWER(2,3),AT7*POWER(2,2),AU7*POWER(2,1),AV7*POWER(2,0))), SUM(AD7*POWER(2,15),AE7*POWER(2,14),AF7*POWER(2,13),AG7*POWER(2,12),AI7*POWER(2,11),AJ7*POWER(2,10),AK7*POWER(2,9),AL7*POWER(2,8),AN7*POWER(2,7),AO7*POWER(2,6),AP7*POWER(2,5),AQ7*POWER(2,4),AS7*POWER(2,3),AT7*POWER(2,2),AU7*POWER(2,1),AV7*POWER(2,0)))</f>
        <v>26440</v>
      </c>
      <c r="AY7" s="8" t="s">
        <v>51</v>
      </c>
      <c r="BD7">
        <f>BD4+BD5</f>
        <v>26440</v>
      </c>
      <c r="BE7" s="8" t="s">
        <v>51</v>
      </c>
      <c r="BF7" s="21"/>
      <c r="BG7" s="21"/>
    </row>
    <row r="8" spans="1:59" x14ac:dyDescent="0.25">
      <c r="A8" s="1" t="s">
        <v>8</v>
      </c>
      <c r="B8" s="1" t="s">
        <v>18</v>
      </c>
      <c r="C8">
        <f>C2-C1</f>
        <v>654</v>
      </c>
      <c r="D8" s="12"/>
      <c r="E8" s="13" t="s">
        <v>30</v>
      </c>
      <c r="F8" s="17"/>
      <c r="G8" s="13">
        <f t="shared" si="14"/>
        <v>0</v>
      </c>
      <c r="H8" s="13">
        <f t="shared" si="15"/>
        <v>0</v>
      </c>
      <c r="I8" s="13">
        <f t="shared" si="16"/>
        <v>0</v>
      </c>
      <c r="J8" s="13">
        <f t="shared" si="17"/>
        <v>0</v>
      </c>
      <c r="K8" s="18" t="s">
        <v>44</v>
      </c>
      <c r="L8" s="13">
        <f t="shared" si="18"/>
        <v>0</v>
      </c>
      <c r="M8" s="13">
        <f t="shared" si="19"/>
        <v>0</v>
      </c>
      <c r="N8" s="13">
        <f t="shared" si="20"/>
        <v>1</v>
      </c>
      <c r="O8" s="13">
        <f t="shared" si="21"/>
        <v>0</v>
      </c>
      <c r="P8" s="18" t="s">
        <v>44</v>
      </c>
      <c r="Q8" s="13">
        <f t="shared" si="22"/>
        <v>1</v>
      </c>
      <c r="R8" s="13">
        <f t="shared" si="23"/>
        <v>0</v>
      </c>
      <c r="S8" s="13">
        <f t="shared" si="24"/>
        <v>0</v>
      </c>
      <c r="T8" s="13">
        <f t="shared" si="25"/>
        <v>0</v>
      </c>
      <c r="U8" s="18" t="s">
        <v>44</v>
      </c>
      <c r="V8" s="13">
        <f t="shared" si="26"/>
        <v>1</v>
      </c>
      <c r="W8" s="13">
        <f t="shared" si="27"/>
        <v>1</v>
      </c>
      <c r="X8" s="13">
        <f t="shared" si="28"/>
        <v>1</v>
      </c>
      <c r="Y8" s="13">
        <f t="shared" si="29"/>
        <v>0</v>
      </c>
      <c r="Z8" s="17"/>
      <c r="AA8" s="12"/>
      <c r="BF8" s="11"/>
      <c r="BG8" s="11"/>
    </row>
    <row r="9" spans="1:59" x14ac:dyDescent="0.25">
      <c r="A9" s="1" t="s">
        <v>9</v>
      </c>
      <c r="B9" s="1" t="s">
        <v>19</v>
      </c>
      <c r="C9">
        <f>65536-C7</f>
        <v>25549</v>
      </c>
      <c r="D9" s="12"/>
      <c r="E9" s="13" t="s">
        <v>31</v>
      </c>
      <c r="F9" s="17"/>
      <c r="G9" s="13">
        <f>MOD(INT($C9/POWER(2,15)),2)</f>
        <v>0</v>
      </c>
      <c r="H9" s="13">
        <f t="shared" si="15"/>
        <v>1</v>
      </c>
      <c r="I9" s="13">
        <f t="shared" si="16"/>
        <v>1</v>
      </c>
      <c r="J9" s="13">
        <f t="shared" si="17"/>
        <v>0</v>
      </c>
      <c r="K9" s="18" t="s">
        <v>44</v>
      </c>
      <c r="L9" s="13">
        <f t="shared" si="18"/>
        <v>0</v>
      </c>
      <c r="M9" s="13">
        <f t="shared" si="19"/>
        <v>0</v>
      </c>
      <c r="N9" s="13">
        <f t="shared" si="20"/>
        <v>1</v>
      </c>
      <c r="O9" s="13">
        <f t="shared" si="21"/>
        <v>1</v>
      </c>
      <c r="P9" s="18" t="s">
        <v>44</v>
      </c>
      <c r="Q9" s="13">
        <f>MOD(INT($C9/POWER(2,7)),2)</f>
        <v>1</v>
      </c>
      <c r="R9" s="13">
        <f t="shared" si="23"/>
        <v>1</v>
      </c>
      <c r="S9" s="13">
        <f t="shared" si="24"/>
        <v>0</v>
      </c>
      <c r="T9" s="13">
        <f t="shared" si="25"/>
        <v>0</v>
      </c>
      <c r="U9" s="18" t="s">
        <v>44</v>
      </c>
      <c r="V9" s="13">
        <f t="shared" si="26"/>
        <v>1</v>
      </c>
      <c r="W9" s="13">
        <f t="shared" si="27"/>
        <v>1</v>
      </c>
      <c r="X9" s="13">
        <f t="shared" si="28"/>
        <v>0</v>
      </c>
      <c r="Y9" s="13">
        <f t="shared" si="29"/>
        <v>1</v>
      </c>
      <c r="Z9" s="17"/>
      <c r="AA9" s="12"/>
      <c r="AD9" s="22" t="s">
        <v>67</v>
      </c>
      <c r="AE9" s="22"/>
      <c r="AF9" s="22"/>
      <c r="AG9">
        <v>0</v>
      </c>
      <c r="AI9" s="22" t="s">
        <v>68</v>
      </c>
      <c r="AJ9" s="22"/>
      <c r="AK9" s="22"/>
      <c r="AL9">
        <v>1</v>
      </c>
      <c r="AN9" s="22" t="s">
        <v>69</v>
      </c>
      <c r="AO9" s="22"/>
      <c r="AP9" s="22"/>
      <c r="AQ9">
        <v>1</v>
      </c>
      <c r="AS9" s="22" t="s">
        <v>70</v>
      </c>
      <c r="AT9" s="22"/>
      <c r="AU9" s="22"/>
      <c r="AV9">
        <v>0</v>
      </c>
      <c r="AX9" s="10" t="s">
        <v>75</v>
      </c>
      <c r="AY9">
        <v>0</v>
      </c>
      <c r="AZ9" s="1" t="s">
        <v>71</v>
      </c>
      <c r="BA9">
        <v>0</v>
      </c>
    </row>
    <row r="10" spans="1:59" x14ac:dyDescent="0.25">
      <c r="A10" s="1" t="s">
        <v>10</v>
      </c>
      <c r="B10" s="2" t="s">
        <v>25</v>
      </c>
      <c r="C10">
        <f>-C4</f>
        <v>-12893</v>
      </c>
      <c r="D10" s="12"/>
      <c r="E10" s="13" t="s">
        <v>32</v>
      </c>
      <c r="F10" s="16" t="s">
        <v>38</v>
      </c>
      <c r="G10" s="14" t="str">
        <f>MID(_xlfn.BASE(65536+$C$10,2,16),1,1)</f>
        <v>1</v>
      </c>
      <c r="H10" s="14" t="str">
        <f>MID(_xlfn.BASE(65536+$C$10,2,16),2,1)</f>
        <v>1</v>
      </c>
      <c r="I10" s="14" t="str">
        <f>MID(_xlfn.BASE(65536+$C$10,2,16),3,1)</f>
        <v>0</v>
      </c>
      <c r="J10" s="14" t="str">
        <f>MID(_xlfn.BASE(65536+$C$10,2,16),4,1)</f>
        <v>0</v>
      </c>
      <c r="K10" s="14" t="s">
        <v>44</v>
      </c>
      <c r="L10" s="14" t="str">
        <f>MID(_xlfn.BASE(65536+$C$10,2,16),5,1)</f>
        <v>1</v>
      </c>
      <c r="M10" s="14" t="str">
        <f>MID(_xlfn.BASE(65536+$C$10,2,16),6,1)</f>
        <v>1</v>
      </c>
      <c r="N10" s="14" t="str">
        <f>MID(_xlfn.BASE(65536+$C$10,2,16),7,1)</f>
        <v>0</v>
      </c>
      <c r="O10" s="14" t="str">
        <f>MID(_xlfn.BASE(65536+$C$10,2,16),8,1)</f>
        <v>1</v>
      </c>
      <c r="P10" s="14" t="s">
        <v>44</v>
      </c>
      <c r="Q10" s="14" t="str">
        <f>MID(_xlfn.BASE(65536+$C$10,2,16),9,1)</f>
        <v>1</v>
      </c>
      <c r="R10" s="14" t="str">
        <f>MID(_xlfn.BASE(65536+$C$10,2,16),10,1)</f>
        <v>0</v>
      </c>
      <c r="S10" s="14" t="str">
        <f>MID(_xlfn.BASE(65536+$C$10,2,16),11,1)</f>
        <v>1</v>
      </c>
      <c r="T10" s="14" t="str">
        <f>MID(_xlfn.BASE(65536+$C$10,2,16),12,1)</f>
        <v>0</v>
      </c>
      <c r="U10" s="14" t="s">
        <v>44</v>
      </c>
      <c r="V10" s="14" t="str">
        <f>MID(_xlfn.BASE(65536+$C$10,2,16),13,1)</f>
        <v>0</v>
      </c>
      <c r="W10" s="14" t="str">
        <f>MID(_xlfn.BASE(65536+$C$10,2,16),14,1)</f>
        <v>0</v>
      </c>
      <c r="X10" s="14" t="str">
        <f>MID(_xlfn.BASE(65536+$C$10,2,16),15,1)</f>
        <v>1</v>
      </c>
      <c r="Y10" s="14" t="str">
        <f>MID(_xlfn.BASE(65536+$C$10,2,16),16,1)</f>
        <v>1</v>
      </c>
      <c r="Z10" s="19"/>
      <c r="AA10" s="12"/>
    </row>
    <row r="11" spans="1:59" x14ac:dyDescent="0.25">
      <c r="A11" s="1" t="s">
        <v>11</v>
      </c>
      <c r="B11" s="2" t="s">
        <v>20</v>
      </c>
      <c r="C11">
        <f t="shared" ref="C11:C15" si="31">-C5</f>
        <v>-13547</v>
      </c>
      <c r="D11" s="12"/>
      <c r="E11" s="13" t="s">
        <v>33</v>
      </c>
      <c r="F11" s="16" t="s">
        <v>39</v>
      </c>
      <c r="G11" s="13" t="str">
        <f>MID(_xlfn.BASE(65536+$C$11,2,16),1,1)</f>
        <v>1</v>
      </c>
      <c r="H11" s="13" t="str">
        <f>MID(_xlfn.BASE(65536+$C$11,2,16),2,1)</f>
        <v>1</v>
      </c>
      <c r="I11" s="13" t="str">
        <f>MID(_xlfn.BASE(65536+$C$11,2,16),3,1)</f>
        <v>0</v>
      </c>
      <c r="J11" s="13" t="str">
        <f>MID(_xlfn.BASE(65536+$C$11,2,16),4,1)</f>
        <v>0</v>
      </c>
      <c r="K11" s="13" t="s">
        <v>44</v>
      </c>
      <c r="L11" s="13" t="str">
        <f>MID(_xlfn.BASE(65536+$C$11,2,16),5,1)</f>
        <v>1</v>
      </c>
      <c r="M11" s="13" t="str">
        <f>MID(_xlfn.BASE(65536+$C$11,2,16),6,1)</f>
        <v>0</v>
      </c>
      <c r="N11" s="13" t="str">
        <f>MID(_xlfn.BASE(65536+$C$11,2,16),7,1)</f>
        <v>1</v>
      </c>
      <c r="O11" s="13" t="str">
        <f>MID(_xlfn.BASE(65536+$C$11,2,16),8,1)</f>
        <v>1</v>
      </c>
      <c r="P11" s="13" t="s">
        <v>44</v>
      </c>
      <c r="Q11" s="13" t="str">
        <f>MID(_xlfn.BASE(65536+$C$11,2,16),9,1)</f>
        <v>0</v>
      </c>
      <c r="R11" s="13" t="str">
        <f>MID(_xlfn.BASE(65536+$C$11,2,16),10,1)</f>
        <v>0</v>
      </c>
      <c r="S11" s="13" t="str">
        <f>MID(_xlfn.BASE(65536+$C$11,2,16),11,1)</f>
        <v>0</v>
      </c>
      <c r="T11" s="13" t="str">
        <f>MID(_xlfn.BASE(65536+$C$11,2,16),12,1)</f>
        <v>1</v>
      </c>
      <c r="U11" s="13" t="s">
        <v>44</v>
      </c>
      <c r="V11" s="13" t="str">
        <f>MID(_xlfn.BASE(65536+$C$11,2,16),13,1)</f>
        <v>0</v>
      </c>
      <c r="W11" s="13" t="str">
        <f>MID(_xlfn.BASE(65536+$C$11,2,16),14,1)</f>
        <v>1</v>
      </c>
      <c r="X11" s="13" t="str">
        <f>MID(_xlfn.BASE(65536+$C$11,2,16),15,1)</f>
        <v>0</v>
      </c>
      <c r="Y11" s="13" t="str">
        <f>MID(_xlfn.BASE(65536+$C$11,2,16),16,1)</f>
        <v>1</v>
      </c>
      <c r="Z11" s="20"/>
      <c r="AA11" s="12"/>
      <c r="AB11" t="s">
        <v>47</v>
      </c>
      <c r="AD11" s="1">
        <f>MOD(INT($C$5/POWER(2,15)),2)</f>
        <v>0</v>
      </c>
      <c r="AE11" s="1">
        <f>MOD(INT($C$5/POWER(2,14)),2)</f>
        <v>0</v>
      </c>
      <c r="AF11" s="1">
        <f>MOD(INT($C$5/POWER(2,13)),2)</f>
        <v>1</v>
      </c>
      <c r="AG11" s="1">
        <f>MOD(INT($C$5/POWER(2,12)),2)</f>
        <v>1</v>
      </c>
      <c r="AH11" s="6" t="s">
        <v>44</v>
      </c>
      <c r="AI11" s="1">
        <f>MOD(INT($C$5/POWER(2,11)),2)</f>
        <v>0</v>
      </c>
      <c r="AJ11" s="1">
        <f>MOD(INT($C$5/POWER(2,10)),2)</f>
        <v>1</v>
      </c>
      <c r="AK11" s="1">
        <f>MOD(INT($C$5/POWER(2,9)),2)</f>
        <v>0</v>
      </c>
      <c r="AL11" s="1">
        <f>MOD(INT($C$5/POWER(2,8)),2)</f>
        <v>0</v>
      </c>
      <c r="AM11" s="6" t="s">
        <v>44</v>
      </c>
      <c r="AN11" s="1">
        <f>MOD(INT($C$5/POWER(2,7)),2)</f>
        <v>1</v>
      </c>
      <c r="AO11" s="1">
        <f>MOD(INT($C$5/POWER(2,6)),2)</f>
        <v>1</v>
      </c>
      <c r="AP11" s="1">
        <f>MOD(INT($C$5/POWER(2,5)),2)</f>
        <v>1</v>
      </c>
      <c r="AQ11" s="1">
        <f>MOD(INT($C$5/POWER(2,4)),2)</f>
        <v>0</v>
      </c>
      <c r="AR11" s="6" t="s">
        <v>44</v>
      </c>
      <c r="AS11" s="1">
        <f>MOD(INT($C$5/POWER(2,3)),2)</f>
        <v>1</v>
      </c>
      <c r="AT11" s="1">
        <f>MOD(INT($C$5/POWER(2,2)),2)</f>
        <v>0</v>
      </c>
      <c r="AU11" s="1">
        <f>MOD(INT($C$5/2),2)</f>
        <v>1</v>
      </c>
      <c r="AV11" s="1">
        <f>MOD($C$5,2)</f>
        <v>1</v>
      </c>
      <c r="BB11" t="s">
        <v>54</v>
      </c>
      <c r="BD11">
        <f>C5</f>
        <v>13547</v>
      </c>
      <c r="BF11" s="24" t="s">
        <v>74</v>
      </c>
      <c r="BG11" s="24"/>
    </row>
    <row r="12" spans="1:59" x14ac:dyDescent="0.25">
      <c r="A12" s="1" t="s">
        <v>12</v>
      </c>
      <c r="B12" s="2" t="s">
        <v>24</v>
      </c>
      <c r="C12">
        <f t="shared" si="31"/>
        <v>-26440</v>
      </c>
      <c r="D12" s="12"/>
      <c r="E12" s="13" t="s">
        <v>34</v>
      </c>
      <c r="F12" s="16" t="s">
        <v>43</v>
      </c>
      <c r="G12" s="13" t="str">
        <f>MID(_xlfn.BASE(65536+$C$12,2,16),1,1)</f>
        <v>1</v>
      </c>
      <c r="H12" s="13" t="str">
        <f>MID(_xlfn.BASE(65536+$C$12,2,16),2,1)</f>
        <v>0</v>
      </c>
      <c r="I12" s="13" t="str">
        <f>MID(_xlfn.BASE(65536+$C$12,2,16),3,1)</f>
        <v>0</v>
      </c>
      <c r="J12" s="13" t="str">
        <f>MID(_xlfn.BASE(65536+$C$12,2,16),4,1)</f>
        <v>1</v>
      </c>
      <c r="K12" s="13" t="s">
        <v>44</v>
      </c>
      <c r="L12" s="13" t="str">
        <f>MID(_xlfn.BASE(65536+$C$12,2,16),5,1)</f>
        <v>1</v>
      </c>
      <c r="M12" s="13" t="str">
        <f>MID(_xlfn.BASE(65536+$C$12,2,16),6,1)</f>
        <v>0</v>
      </c>
      <c r="N12" s="13" t="str">
        <f>MID(_xlfn.BASE(65536+$C$12,2,16),7,1)</f>
        <v>0</v>
      </c>
      <c r="O12" s="13" t="str">
        <f>MID(_xlfn.BASE(65536+$C$12,2,16),8,1)</f>
        <v>0</v>
      </c>
      <c r="P12" s="13" t="s">
        <v>44</v>
      </c>
      <c r="Q12" s="13" t="str">
        <f>MID(_xlfn.BASE(65536+$C$12,2,16),9,1)</f>
        <v>1</v>
      </c>
      <c r="R12" s="13" t="str">
        <f>MID(_xlfn.BASE(65536+$C$12,2,16),10,1)</f>
        <v>0</v>
      </c>
      <c r="S12" s="13" t="str">
        <f>MID(_xlfn.BASE(65536+$C$12,2,16),11,1)</f>
        <v>1</v>
      </c>
      <c r="T12" s="13" t="str">
        <f>MID(_xlfn.BASE(65536+$C$12,2,16),12,1)</f>
        <v>1</v>
      </c>
      <c r="U12" s="13" t="s">
        <v>44</v>
      </c>
      <c r="V12" s="13" t="str">
        <f>MID(_xlfn.BASE(65536+$C$12,2,16),13,1)</f>
        <v>1</v>
      </c>
      <c r="W12" s="13" t="str">
        <f>MID(_xlfn.BASE(65536+$C$12,2,16),14,1)</f>
        <v>0</v>
      </c>
      <c r="X12" s="13" t="str">
        <f>MID(_xlfn.BASE(65536+$C$12,2,16),15,1)</f>
        <v>0</v>
      </c>
      <c r="Y12" s="13" t="str">
        <f>MID(_xlfn.BASE(65536+$C$12,2,16),16,1)</f>
        <v>0</v>
      </c>
      <c r="Z12" s="12"/>
      <c r="AA12" s="16" t="s">
        <v>46</v>
      </c>
      <c r="AB12" t="s">
        <v>57</v>
      </c>
      <c r="AC12" s="4"/>
      <c r="AD12" s="1">
        <f>MOD(INT($C$6/POWER(2,15)),2)</f>
        <v>0</v>
      </c>
      <c r="AE12" s="1">
        <f>MOD(INT($C$6/POWER(2,14)),2)</f>
        <v>1</v>
      </c>
      <c r="AF12" s="1">
        <f>MOD(INT($C$6/POWER(2,13)),2)</f>
        <v>1</v>
      </c>
      <c r="AG12" s="1">
        <f>MOD(INT($C$6/POWER(2,12)),2)</f>
        <v>0</v>
      </c>
      <c r="AH12" s="7" t="s">
        <v>44</v>
      </c>
      <c r="AI12" s="1">
        <f>MOD(INT($C$6/POWER(2,11)),2)</f>
        <v>0</v>
      </c>
      <c r="AJ12" s="1">
        <f>MOD(INT($C$6/POWER(2,10)),2)</f>
        <v>1</v>
      </c>
      <c r="AK12" s="1">
        <f>MOD(INT($C$6/POWER(2,9)),2)</f>
        <v>1</v>
      </c>
      <c r="AL12" s="1">
        <f>MOD(INT($C$6/POWER(2,8)),2)</f>
        <v>1</v>
      </c>
      <c r="AM12" s="7" t="s">
        <v>44</v>
      </c>
      <c r="AN12" s="1">
        <f>MOD(INT($C$6/POWER(2,7)),2)</f>
        <v>0</v>
      </c>
      <c r="AO12" s="1">
        <f>MOD(INT($C$6/POWER(2,6)),2)</f>
        <v>1</v>
      </c>
      <c r="AP12" s="1">
        <f>MOD(INT($C$6/POWER(2,5)),2)</f>
        <v>0</v>
      </c>
      <c r="AQ12" s="1">
        <f>MOD(INT($C$6/POWER(2,4)),2)</f>
        <v>0</v>
      </c>
      <c r="AR12" s="7" t="s">
        <v>44</v>
      </c>
      <c r="AS12" s="1">
        <f>MOD(INT($C$6/POWER(2,3)),2)</f>
        <v>1</v>
      </c>
      <c r="AT12" s="1">
        <f>MOD(INT($C$6/POWER(2,2)),2)</f>
        <v>0</v>
      </c>
      <c r="AU12" s="1">
        <f>MOD(INT($C$6/2),2)</f>
        <v>0</v>
      </c>
      <c r="AV12" s="1">
        <f>MOD($C$6,2)</f>
        <v>0</v>
      </c>
      <c r="BA12" s="3" t="s">
        <v>46</v>
      </c>
      <c r="BB12" t="s">
        <v>58</v>
      </c>
      <c r="BD12">
        <f>C6</f>
        <v>26440</v>
      </c>
      <c r="BF12" s="24"/>
      <c r="BG12" s="24"/>
    </row>
    <row r="13" spans="1:59" x14ac:dyDescent="0.25">
      <c r="A13" s="1" t="s">
        <v>13</v>
      </c>
      <c r="B13" s="2" t="s">
        <v>21</v>
      </c>
      <c r="C13">
        <f t="shared" si="31"/>
        <v>-39987</v>
      </c>
      <c r="D13" s="12"/>
      <c r="E13" s="13" t="s">
        <v>35</v>
      </c>
      <c r="F13" s="16" t="s">
        <v>42</v>
      </c>
      <c r="G13" s="13" t="str">
        <f>MID(_xlfn.BASE(65536+$C13,2,16),1,1)</f>
        <v>0</v>
      </c>
      <c r="H13" s="13" t="str">
        <f>MID(_xlfn.BASE(65536+$C13,2,16),2,1)</f>
        <v>1</v>
      </c>
      <c r="I13" s="13" t="str">
        <f>MID(_xlfn.BASE(65536+$C13,2,16),3,1)</f>
        <v>1</v>
      </c>
      <c r="J13" s="13" t="str">
        <f>MID(_xlfn.BASE(65536+$C13,2,16),4,1)</f>
        <v>0</v>
      </c>
      <c r="K13" s="13" t="s">
        <v>44</v>
      </c>
      <c r="L13" s="13" t="str">
        <f>MID(_xlfn.BASE(65536+$C13,2,16),5,1)</f>
        <v>0</v>
      </c>
      <c r="M13" s="13" t="str">
        <f>MID(_xlfn.BASE(65536+$C13,2,16),6,1)</f>
        <v>0</v>
      </c>
      <c r="N13" s="13" t="str">
        <f>MID(_xlfn.BASE(65536+$C13,2,16),7,1)</f>
        <v>1</v>
      </c>
      <c r="O13" s="13" t="str">
        <f>MID(_xlfn.BASE(65536+$C13,2,16),8,1)</f>
        <v>1</v>
      </c>
      <c r="P13" s="13" t="s">
        <v>44</v>
      </c>
      <c r="Q13" s="13" t="str">
        <f>MID(_xlfn.BASE(65536+$C13,2,16),9,1)</f>
        <v>1</v>
      </c>
      <c r="R13" s="13" t="str">
        <f>MID(_xlfn.BASE(65536+$C13,2,16),10,1)</f>
        <v>1</v>
      </c>
      <c r="S13" s="13" t="str">
        <f>MID(_xlfn.BASE(65536+$C13,2,16),11,1)</f>
        <v>0</v>
      </c>
      <c r="T13" s="13" t="str">
        <f>MID(_xlfn.BASE(65536+$C13,2,16),12,1)</f>
        <v>0</v>
      </c>
      <c r="U13" s="13" t="s">
        <v>44</v>
      </c>
      <c r="V13" s="13" t="str">
        <f>MID(_xlfn.BASE(65536+$C13,2,16),13,1)</f>
        <v>1</v>
      </c>
      <c r="W13" s="13" t="str">
        <f>MID(_xlfn.BASE(65536+$C13,2,16),14,1)</f>
        <v>1</v>
      </c>
      <c r="X13" s="13" t="str">
        <f>MID(_xlfn.BASE(65536+$C13,2,16),15,1)</f>
        <v>0</v>
      </c>
      <c r="Y13" s="13" t="str">
        <f>MID(_xlfn.BASE(65536+$C13,2,16),16,1)</f>
        <v>1</v>
      </c>
      <c r="Z13" s="12"/>
      <c r="AA13" s="12"/>
      <c r="AB13" s="3" t="s">
        <v>48</v>
      </c>
      <c r="AC13" s="3" t="s">
        <v>48</v>
      </c>
      <c r="AD13" s="3" t="s">
        <v>49</v>
      </c>
      <c r="AE13" s="3" t="s">
        <v>49</v>
      </c>
      <c r="AF13" s="3" t="s">
        <v>49</v>
      </c>
      <c r="AG13" s="3" t="s">
        <v>49</v>
      </c>
      <c r="AH13" s="3" t="s">
        <v>49</v>
      </c>
      <c r="AI13" s="3" t="s">
        <v>49</v>
      </c>
      <c r="AJ13" s="3" t="s">
        <v>49</v>
      </c>
      <c r="AK13" s="3" t="s">
        <v>49</v>
      </c>
      <c r="AL13" s="3" t="s">
        <v>49</v>
      </c>
      <c r="AM13" s="3" t="s">
        <v>49</v>
      </c>
      <c r="AN13" s="3" t="s">
        <v>49</v>
      </c>
      <c r="AO13" s="3" t="s">
        <v>49</v>
      </c>
      <c r="AP13" s="3" t="s">
        <v>49</v>
      </c>
      <c r="AQ13" s="3" t="s">
        <v>49</v>
      </c>
      <c r="AR13" s="3" t="s">
        <v>49</v>
      </c>
      <c r="AS13" s="3" t="s">
        <v>49</v>
      </c>
      <c r="AT13" s="3" t="s">
        <v>49</v>
      </c>
      <c r="AU13" s="3" t="s">
        <v>49</v>
      </c>
      <c r="AV13" s="3" t="s">
        <v>49</v>
      </c>
      <c r="AZ13" s="3" t="s">
        <v>52</v>
      </c>
      <c r="BB13" s="3" t="s">
        <v>55</v>
      </c>
      <c r="BC13" s="3" t="s">
        <v>56</v>
      </c>
      <c r="BD13" s="3" t="s">
        <v>55</v>
      </c>
      <c r="BF13" s="24"/>
      <c r="BG13" s="24"/>
    </row>
    <row r="14" spans="1:59" x14ac:dyDescent="0.25">
      <c r="A14" s="1" t="s">
        <v>14</v>
      </c>
      <c r="B14" s="2" t="s">
        <v>23</v>
      </c>
      <c r="C14">
        <f t="shared" si="31"/>
        <v>-654</v>
      </c>
      <c r="D14" s="12"/>
      <c r="E14" s="13" t="s">
        <v>36</v>
      </c>
      <c r="F14" s="16" t="s">
        <v>41</v>
      </c>
      <c r="G14" s="13" t="str">
        <f>MID(_xlfn.BASE(65536+$C$14,2,16),1,1)</f>
        <v>1</v>
      </c>
      <c r="H14" s="13" t="str">
        <f>MID(_xlfn.BASE(65536+$C$14,2,16),2,1)</f>
        <v>1</v>
      </c>
      <c r="I14" s="13" t="str">
        <f>MID(_xlfn.BASE(65536+$C$14,2,16),3,1)</f>
        <v>1</v>
      </c>
      <c r="J14" s="13" t="str">
        <f>MID(_xlfn.BASE(65536+$C$14,2,16),4,1)</f>
        <v>1</v>
      </c>
      <c r="K14" s="13" t="s">
        <v>44</v>
      </c>
      <c r="L14" s="13" t="str">
        <f>MID(_xlfn.BASE(65536+$C$14,2,16),5,1)</f>
        <v>1</v>
      </c>
      <c r="M14" s="13" t="str">
        <f>MID(_xlfn.BASE(65536+$C$14,2,16),6,1)</f>
        <v>1</v>
      </c>
      <c r="N14" s="13" t="str">
        <f>MID(_xlfn.BASE(65536+$C$14,2,16),7,1)</f>
        <v>0</v>
      </c>
      <c r="O14" s="13" t="str">
        <f>MID(_xlfn.BASE(65536+$C$14,2,16),8,1)</f>
        <v>1</v>
      </c>
      <c r="P14" s="13" t="s">
        <v>44</v>
      </c>
      <c r="Q14" s="13" t="str">
        <f>MID(_xlfn.BASE(65536+$C$14,2,16),9,1)</f>
        <v>0</v>
      </c>
      <c r="R14" s="13" t="str">
        <f>MID(_xlfn.BASE(65536+$C$14,2,16),10,1)</f>
        <v>1</v>
      </c>
      <c r="S14" s="13" t="str">
        <f>MID(_xlfn.BASE(65536+$C$14,2,16),11,1)</f>
        <v>1</v>
      </c>
      <c r="T14" s="13" t="str">
        <f>MID(_xlfn.BASE(65536+$C$14,2,16),12,1)</f>
        <v>1</v>
      </c>
      <c r="U14" s="13" t="s">
        <v>44</v>
      </c>
      <c r="V14" s="13" t="str">
        <f>MID(_xlfn.BASE(65536+$C$14,2,16),13,1)</f>
        <v>0</v>
      </c>
      <c r="W14" s="13" t="str">
        <f>MID(_xlfn.BASE(65536+$C$14,2,16),14,1)</f>
        <v>0</v>
      </c>
      <c r="X14" s="13" t="str">
        <f>MID(_xlfn.BASE(65536+$C$14,2,16),15,1)</f>
        <v>1</v>
      </c>
      <c r="Y14" s="13" t="str">
        <f>MID(_xlfn.BASE(65536+$C$14,2,16),16,1)</f>
        <v>0</v>
      </c>
      <c r="Z14" s="12"/>
      <c r="AA14" s="12"/>
      <c r="AB14" s="5"/>
      <c r="AC14" s="4"/>
      <c r="AD14">
        <f>IF(AND(OR(AE11+AE12=2,AE14=0),AE11+AE12+AE14&gt;0),MOD(AD11+AD12+1,2),MOD(AD11+AD12,2))</f>
        <v>1</v>
      </c>
      <c r="AE14">
        <f>IF(AND(OR(AF11+AF12=2,AF14=0),AF11+AF12+AF14&gt;0),MOD(AE11+AE12+1,2),MOD(AE11+AE12,2))</f>
        <v>0</v>
      </c>
      <c r="AF14">
        <f>IF(AND(OR(AG11+AG12=2,AG14=0),AG11+AG12+AG14&gt;0),MOD(AF11+AF12+1,2),MOD(AF11+AF12,2))</f>
        <v>0</v>
      </c>
      <c r="AG14">
        <f>IF(AND(OR(AI11+AI12=2,AI14=0), AI11+AI12+AI14&gt;0),MOD(AG11+AG12+1,2),MOD(AG11+AG12,2))</f>
        <v>1</v>
      </c>
      <c r="AH14" t="s">
        <v>44</v>
      </c>
      <c r="AI14">
        <f>IF(AND(OR(AJ11+AJ12=2,AJ14=0),AJ11+AJ12+AJ14&gt;0),MOD(AI11+AI12+1,2),MOD(AI11+AI12,2))</f>
        <v>1</v>
      </c>
      <c r="AJ14">
        <f>IF(AND(OR(AK11+AK12=2,AK14=0),AK11+AK12+AK14&gt;0),MOD(AJ11+AJ12+1,2),MOD(AJ11+AJ12,2))</f>
        <v>1</v>
      </c>
      <c r="AK14">
        <f>IF(AND(OR(AL11+AL12=2,AL14=0),AL11+AL12+AL14&gt;0),MOD(AK11+AK12+1,2),MOD(AK11+AK12,2))</f>
        <v>0</v>
      </c>
      <c r="AL14">
        <f>IF(AND(OR(AN11+AN12=2,AN14=0),AN11+AN12+AN14&gt;0),MOD(AL11+AL12+1,2),MOD(AL11+AL12,2))</f>
        <v>0</v>
      </c>
      <c r="AM14" t="s">
        <v>44</v>
      </c>
      <c r="AN14">
        <f>IF(AND(OR(AO11+AO12=2,AO14=0),AO11+AO12+AO14&gt;0),MOD(AN11+AN12+1,2),MOD(AN11+AN12,2))</f>
        <v>0</v>
      </c>
      <c r="AO14">
        <f>IF(AND(OR(AP11+AP12=2,AP14=0),AP11+AP12+AP14&gt;0),MOD(AO11+AO12+1,2),MOD(AO11+AO12,2))</f>
        <v>0</v>
      </c>
      <c r="AP14">
        <f>IF(AND(OR(AQ11+AQ12=2,AQ14=0),AQ11+AQ12+AQ14&gt;0),MOD(AP11+AP12+1,2),MOD(AP11+AP12,2))</f>
        <v>1</v>
      </c>
      <c r="AQ14">
        <f>IF(AND(OR(AS11+AS12=2,AS14=0),AS11+AS12+AS14&gt;0),MOD(AQ11+AQ12+1,2),MOD(AQ11+AQ12,2))</f>
        <v>1</v>
      </c>
      <c r="AR14" t="s">
        <v>44</v>
      </c>
      <c r="AS14">
        <f>IF(AND(OR(AT11+AT12=2,AT14=0),AT11+AT12+AT14&gt;0),MOD(AS11+AS12+1,2),MOD(AS11+AS12,2))</f>
        <v>0</v>
      </c>
      <c r="AT14">
        <f>IF(AND(OR(AU11+AU12=2,AU14=0),AU11+AU12+AU14&gt;0),MOD(AT11+AT12+1,2),MOD(AT11+AT12,2))</f>
        <v>0</v>
      </c>
      <c r="AU14">
        <f>IF(AND(OR(AV11+AV12=2,AV14=0),AV11+AV12+AV14&gt;0),MOD(AU11+AU12+1,2),MOD(AU11+AU12,2))</f>
        <v>1</v>
      </c>
      <c r="AV14">
        <f>MOD((AV11+AV12),2)</f>
        <v>1</v>
      </c>
      <c r="AW14" t="s">
        <v>50</v>
      </c>
      <c r="AX14">
        <f>IF(AD14=1, -(65536-SUM(AD14*POWER(2,15),AE14*POWER(2,14),AF14*POWER(2,13),AG14*POWER(2,12),AI14*POWER(2,11),AJ14*POWER(2,10),AK14*POWER(2,9),AL14*POWER(2,8),AN14*POWER(2,7),AO14*POWER(2,6),AP14*POWER(2,5),AQ14*POWER(2,4),AS14*POWER(2,3),AT14*POWER(2,2),AU14*POWER(2,1),AV14*POWER(2,0))), SUM(AD14*POWER(2,15),AE14*POWER(2,14),AF14*POWER(2,13),AG14*POWER(2,12),AI14*POWER(2,11),AJ14*POWER(2,10),AK14*POWER(2,9),AL14*POWER(2,8),AN14*POWER(2,7),AO14*POWER(2,6),AP14*POWER(2,5),AQ14*POWER(2,4),AS14*POWER(2,3),AT14*POWER(2,2),AU14*POWER(2,1),AV14*POWER(2,0)))</f>
        <v>-25549</v>
      </c>
      <c r="AY14" s="8" t="s">
        <v>51</v>
      </c>
      <c r="BD14">
        <f>BD11+BD12</f>
        <v>39987</v>
      </c>
      <c r="BE14" s="8" t="s">
        <v>51</v>
      </c>
      <c r="BF14" s="24"/>
      <c r="BG14" s="24"/>
    </row>
    <row r="15" spans="1:59" x14ac:dyDescent="0.25">
      <c r="A15" s="1" t="s">
        <v>15</v>
      </c>
      <c r="B15" s="2" t="s">
        <v>22</v>
      </c>
      <c r="C15">
        <f>-C9</f>
        <v>-25549</v>
      </c>
      <c r="D15" s="12"/>
      <c r="E15" s="13" t="s">
        <v>37</v>
      </c>
      <c r="F15" s="16" t="s">
        <v>40</v>
      </c>
      <c r="G15" s="13" t="str">
        <f>MID(_xlfn.BASE(65536+$C15,2,16),1,1)</f>
        <v>1</v>
      </c>
      <c r="H15" s="13" t="str">
        <f>MID(_xlfn.BASE(65536+$C15,2,16),2,1)</f>
        <v>0</v>
      </c>
      <c r="I15" s="13" t="str">
        <f>MID(_xlfn.BASE(65536+$C15,2,16),3,1)</f>
        <v>0</v>
      </c>
      <c r="J15" s="13" t="str">
        <f>MID(_xlfn.BASE(65536+$C15,2,16),4,1)</f>
        <v>1</v>
      </c>
      <c r="K15" s="13" t="s">
        <v>44</v>
      </c>
      <c r="L15" s="13" t="str">
        <f>MID(_xlfn.BASE(65536+$C15,2,16),5,1)</f>
        <v>1</v>
      </c>
      <c r="M15" s="13" t="str">
        <f>MID(_xlfn.BASE(65536+$C15,2,16),6,1)</f>
        <v>1</v>
      </c>
      <c r="N15" s="13" t="str">
        <f>MID(_xlfn.BASE(65536+$C15,2,16),7,1)</f>
        <v>0</v>
      </c>
      <c r="O15" s="13" t="str">
        <f>MID(_xlfn.BASE(65536+$C15,2,16),8,1)</f>
        <v>0</v>
      </c>
      <c r="P15" s="13" t="s">
        <v>44</v>
      </c>
      <c r="Q15" s="13" t="str">
        <f>MID(_xlfn.BASE(65536+$C15,2,16),9,1)</f>
        <v>0</v>
      </c>
      <c r="R15" s="13" t="str">
        <f>MID(_xlfn.BASE(65536+$C15,2,16),10,1)</f>
        <v>0</v>
      </c>
      <c r="S15" s="13" t="str">
        <f>MID(_xlfn.BASE(65536+$C15,2,16),11,1)</f>
        <v>1</v>
      </c>
      <c r="T15" s="13" t="str">
        <f>MID(_xlfn.BASE(65536+$C15,2,16),12,1)</f>
        <v>1</v>
      </c>
      <c r="U15" s="13" t="s">
        <v>44</v>
      </c>
      <c r="V15" s="13" t="str">
        <f>MID(_xlfn.BASE(65536+$C15,2,16),13,1)</f>
        <v>0</v>
      </c>
      <c r="W15" s="13" t="str">
        <f>MID(_xlfn.BASE(65536+$C15,2,16),14,1)</f>
        <v>0</v>
      </c>
      <c r="X15" s="13" t="str">
        <f>MID(_xlfn.BASE(65536+$C15,2,16),15,1)</f>
        <v>1</v>
      </c>
      <c r="Y15" s="13" t="str">
        <f>MID(_xlfn.BASE(65536+$C15,2,16),16,1)</f>
        <v>1</v>
      </c>
      <c r="Z15" s="12"/>
      <c r="AA15" s="12"/>
      <c r="AB15" s="5"/>
      <c r="AC15" s="4"/>
      <c r="AD15" s="4"/>
      <c r="AE15" s="4"/>
      <c r="AF15" s="4"/>
      <c r="AG15" s="5"/>
      <c r="AH15" s="4"/>
      <c r="AI15" s="4"/>
      <c r="AJ15" s="4"/>
      <c r="AK15" s="4"/>
      <c r="BF15" s="11"/>
      <c r="BG15" s="11"/>
    </row>
    <row r="16" spans="1:59" x14ac:dyDescent="0.25"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5"/>
      <c r="AC16" s="4"/>
      <c r="AD16" s="22" t="s">
        <v>67</v>
      </c>
      <c r="AE16" s="22"/>
      <c r="AF16" s="22"/>
      <c r="AG16">
        <v>0</v>
      </c>
      <c r="AI16" s="22" t="s">
        <v>68</v>
      </c>
      <c r="AJ16" s="22"/>
      <c r="AK16" s="22"/>
      <c r="AL16">
        <v>1</v>
      </c>
      <c r="AN16" s="22" t="s">
        <v>69</v>
      </c>
      <c r="AO16" s="22"/>
      <c r="AP16" s="22"/>
      <c r="AQ16">
        <v>1</v>
      </c>
      <c r="AS16" s="22" t="s">
        <v>70</v>
      </c>
      <c r="AT16" s="22"/>
      <c r="AU16" s="22"/>
      <c r="AV16">
        <v>0</v>
      </c>
      <c r="AX16" s="10" t="s">
        <v>75</v>
      </c>
      <c r="AY16">
        <v>1</v>
      </c>
      <c r="AZ16" s="1" t="s">
        <v>71</v>
      </c>
      <c r="BA16">
        <v>1</v>
      </c>
    </row>
    <row r="17" spans="4:61" x14ac:dyDescent="0.25"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5"/>
      <c r="AC17" s="4"/>
      <c r="AD17" s="4"/>
      <c r="AE17" s="4"/>
      <c r="AF17" s="4"/>
      <c r="AG17" s="5"/>
      <c r="AH17" s="4"/>
      <c r="AI17" s="4"/>
      <c r="AJ17" s="4"/>
      <c r="AK17" s="4"/>
    </row>
    <row r="18" spans="4:61" ht="15" customHeight="1" x14ac:dyDescent="0.25"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0"/>
      <c r="AA18" s="12"/>
      <c r="AB18" t="s">
        <v>47</v>
      </c>
      <c r="AD18" s="1">
        <f>MOD(INT($C$5/POWER(2,15)),2)</f>
        <v>0</v>
      </c>
      <c r="AE18" s="1">
        <f>MOD(INT($C$5/POWER(2,14)),2)</f>
        <v>0</v>
      </c>
      <c r="AF18" s="1">
        <f>MOD(INT($C$5/POWER(2,13)),2)</f>
        <v>1</v>
      </c>
      <c r="AG18" s="1">
        <f>MOD(INT($C$5/POWER(2,12)),2)</f>
        <v>1</v>
      </c>
      <c r="AH18" s="6" t="s">
        <v>44</v>
      </c>
      <c r="AI18" s="1">
        <f>MOD(INT($C$5/POWER(2,11)),2)</f>
        <v>0</v>
      </c>
      <c r="AJ18" s="1">
        <f>MOD(INT($C$5/POWER(2,10)),2)</f>
        <v>1</v>
      </c>
      <c r="AK18" s="1">
        <f>MOD(INT($C$5/POWER(2,9)),2)</f>
        <v>0</v>
      </c>
      <c r="AL18" s="1">
        <f>MOD(INT($C$5/POWER(2,8)),2)</f>
        <v>0</v>
      </c>
      <c r="AM18" s="6" t="s">
        <v>44</v>
      </c>
      <c r="AN18" s="1">
        <f>MOD(INT($C$5/POWER(2,7)),2)</f>
        <v>1</v>
      </c>
      <c r="AO18" s="1">
        <f>MOD(INT($C$5/POWER(2,6)),2)</f>
        <v>1</v>
      </c>
      <c r="AP18" s="1">
        <f>MOD(INT($C$5/POWER(2,5)),2)</f>
        <v>1</v>
      </c>
      <c r="AQ18" s="1">
        <f>MOD(INT($C$5/POWER(2,4)),2)</f>
        <v>0</v>
      </c>
      <c r="AR18" s="6" t="s">
        <v>44</v>
      </c>
      <c r="AS18" s="1">
        <f>MOD(INT($C$5/POWER(2,3)),2)</f>
        <v>1</v>
      </c>
      <c r="AT18" s="1">
        <f>MOD(INT($C$5/POWER(2,2)),2)</f>
        <v>0</v>
      </c>
      <c r="AU18" s="1">
        <f>MOD(INT($C$5/2),2)</f>
        <v>1</v>
      </c>
      <c r="AV18" s="1">
        <f>MOD($C$5,2)</f>
        <v>1</v>
      </c>
      <c r="BB18" t="s">
        <v>54</v>
      </c>
      <c r="BD18">
        <f>C5</f>
        <v>13547</v>
      </c>
      <c r="BF18" s="24" t="s">
        <v>73</v>
      </c>
      <c r="BG18" s="24"/>
    </row>
    <row r="19" spans="4:61" x14ac:dyDescent="0.25"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6" t="s">
        <v>46</v>
      </c>
      <c r="AB19" t="s">
        <v>59</v>
      </c>
      <c r="AD19" s="6" t="str">
        <f>MID(_xlfn.BASE(65535+$C$10+1,2,16),1,1)</f>
        <v>1</v>
      </c>
      <c r="AE19" s="6" t="str">
        <f>MID(_xlfn.BASE(65535+$C$10+1,2,16),2,1)</f>
        <v>1</v>
      </c>
      <c r="AF19" s="6" t="str">
        <f>MID(_xlfn.BASE(65535+$C$10+1,2,16),3,1)</f>
        <v>0</v>
      </c>
      <c r="AG19" s="6" t="str">
        <f>MID(_xlfn.BASE(65535+$C$10+1,2,16),4,1)</f>
        <v>0</v>
      </c>
      <c r="AH19" s="6" t="s">
        <v>44</v>
      </c>
      <c r="AI19" s="6" t="str">
        <f>MID(_xlfn.BASE(65535+$C$10+1,2,16),5,1)</f>
        <v>1</v>
      </c>
      <c r="AJ19" s="6" t="str">
        <f>MID(_xlfn.BASE(65535+$C$10+1,2,16),6,1)</f>
        <v>1</v>
      </c>
      <c r="AK19" s="6" t="str">
        <f>MID(_xlfn.BASE(65535+$C$10+1,2,16),7,1)</f>
        <v>0</v>
      </c>
      <c r="AL19" s="6" t="str">
        <f>MID(_xlfn.BASE(65535+$C$10+1,2,16),8,1)</f>
        <v>1</v>
      </c>
      <c r="AM19" s="6" t="s">
        <v>44</v>
      </c>
      <c r="AN19" s="6" t="str">
        <f>MID(_xlfn.BASE(65535+$C$10+1,2,16),9,1)</f>
        <v>1</v>
      </c>
      <c r="AO19" s="6" t="str">
        <f>MID(_xlfn.BASE(65535+$C$10+1,2,16),10,1)</f>
        <v>0</v>
      </c>
      <c r="AP19" s="6" t="str">
        <f>MID(_xlfn.BASE(65535+$C$10+1,2,16),11,1)</f>
        <v>1</v>
      </c>
      <c r="AQ19" s="6" t="str">
        <f>MID(_xlfn.BASE(65535+$C$10+1,2,16),12,1)</f>
        <v>0</v>
      </c>
      <c r="AR19" s="6" t="s">
        <v>44</v>
      </c>
      <c r="AS19" s="6" t="str">
        <f>MID(_xlfn.BASE(65535+$C$10+1,2,16),13,1)</f>
        <v>0</v>
      </c>
      <c r="AT19" s="6" t="str">
        <f>MID(_xlfn.BASE(65535+$C$10+1,2,16),14,1)</f>
        <v>0</v>
      </c>
      <c r="AU19" s="6" t="str">
        <f>MID(_xlfn.BASE(65535+$C$10+1,2,16),15,1)</f>
        <v>1</v>
      </c>
      <c r="AV19" s="6" t="str">
        <f>MID(_xlfn.BASE(65535+$C$10+1,2,16),16,1)</f>
        <v>1</v>
      </c>
      <c r="BA19" s="3" t="s">
        <v>46</v>
      </c>
      <c r="BB19" t="s">
        <v>60</v>
      </c>
      <c r="BD19">
        <f>C10</f>
        <v>-12893</v>
      </c>
      <c r="BF19" s="24"/>
      <c r="BG19" s="24"/>
    </row>
    <row r="20" spans="4:61" x14ac:dyDescent="0.25"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" t="s">
        <v>48</v>
      </c>
      <c r="AC20" s="3" t="s">
        <v>48</v>
      </c>
      <c r="AD20" s="3" t="s">
        <v>49</v>
      </c>
      <c r="AE20" s="3" t="s">
        <v>49</v>
      </c>
      <c r="AF20" s="3" t="s">
        <v>49</v>
      </c>
      <c r="AG20" s="3" t="s">
        <v>49</v>
      </c>
      <c r="AH20" s="3" t="s">
        <v>49</v>
      </c>
      <c r="AI20" s="3" t="s">
        <v>49</v>
      </c>
      <c r="AJ20" s="3" t="s">
        <v>49</v>
      </c>
      <c r="AK20" s="3" t="s">
        <v>49</v>
      </c>
      <c r="AL20" s="3" t="s">
        <v>49</v>
      </c>
      <c r="AM20" s="3" t="s">
        <v>49</v>
      </c>
      <c r="AN20" s="3" t="s">
        <v>49</v>
      </c>
      <c r="AO20" s="3" t="s">
        <v>49</v>
      </c>
      <c r="AP20" s="3" t="s">
        <v>49</v>
      </c>
      <c r="AQ20" s="3" t="s">
        <v>49</v>
      </c>
      <c r="AR20" s="3" t="s">
        <v>49</v>
      </c>
      <c r="AS20" s="3" t="s">
        <v>49</v>
      </c>
      <c r="AT20" s="3" t="s">
        <v>49</v>
      </c>
      <c r="AU20" s="3" t="s">
        <v>49</v>
      </c>
      <c r="AV20" s="3" t="s">
        <v>49</v>
      </c>
      <c r="AZ20" s="3" t="s">
        <v>52</v>
      </c>
      <c r="BB20" s="3" t="s">
        <v>55</v>
      </c>
      <c r="BC20" s="3" t="s">
        <v>56</v>
      </c>
      <c r="BD20" s="3" t="s">
        <v>55</v>
      </c>
      <c r="BF20" s="24"/>
      <c r="BG20" s="24"/>
    </row>
    <row r="21" spans="4:61" x14ac:dyDescent="0.25"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D21">
        <f>IF(AND(OR(AE18+AE19=2,AE21=0),AE18+AE19+AE21&gt;0),MOD(AD18+AD19+1,2),MOD(AD18+AD19,2))</f>
        <v>0</v>
      </c>
      <c r="AE21">
        <f>IF(AND(OR(AF18+AF19=2,AF21=0),AF18+AF19+AF21&gt;0),MOD(AE18+AE19+1,2),MOD(AE18+AE19,2))</f>
        <v>0</v>
      </c>
      <c r="AF21">
        <f>IF(AND(OR(AG18+AG19=2,AG21=0),AG18+AG19+AG21&gt;0),MOD(AF18+AF19+1,2),MOD(AF18+AF19,2))</f>
        <v>0</v>
      </c>
      <c r="AG21">
        <f>IF(AND(OR(AI18+AI19=2,AI21=0), AI18+AI19+AI21&gt;0),MOD(AG18+AG19+1,2),MOD(AG18+AG19,2))</f>
        <v>0</v>
      </c>
      <c r="AH21" t="s">
        <v>44</v>
      </c>
      <c r="AI21">
        <f t="shared" ref="AI21:AJ21" si="32">IF(AND(OR(AJ18+AJ19=2,AJ21=0),AJ18+AJ19+AJ21&gt;0),MOD(AI18+AI19+1,2),MOD(AI18+AI19,2))</f>
        <v>0</v>
      </c>
      <c r="AJ21">
        <f t="shared" si="32"/>
        <v>0</v>
      </c>
      <c r="AK21">
        <f>IF(AND(OR(AL18+AL19=2,AL21=0),AL18+AL19+AL21&gt;0),MOD(AK18+AK19+1,2),MOD(AK18+AK19,2))</f>
        <v>1</v>
      </c>
      <c r="AL21">
        <f>IF(AND(OR(AN18+AN19=2,AN21=0),AN18+AN19+AN21&gt;0),MOD(AL18+AL19+1,2),MOD(AL18+AL19,2))</f>
        <v>0</v>
      </c>
      <c r="AM21" t="s">
        <v>44</v>
      </c>
      <c r="AN21">
        <f>IF(AND(OR(AO18+AO19=2,AO21=0),AO18+AO19+AO21&gt;0),MOD(AN18+AN19+1,2),MOD(AN18+AN19,2))</f>
        <v>1</v>
      </c>
      <c r="AO21">
        <f>IF(AND(OR(AP18+AP19=2,AP21=0),AP18+AP19+AP21&gt;0),MOD(AO18+AO19+1,2),MOD(AO18+AO19,2))</f>
        <v>0</v>
      </c>
      <c r="AP21">
        <f>IF(AND(OR(AQ18+AQ19=2,AQ21=0),AQ18+AQ19+AQ21&gt;0),MOD(AP18+AP19+1,2),MOD(AP18+AP19,2))</f>
        <v>0</v>
      </c>
      <c r="AQ21">
        <f>IF(AND(OR(AS18+AS19=2,AS21=0),AS18+AS19+AS21&gt;0),MOD(AQ18+AQ19+1,2),MOD(AQ18+AQ19,2))</f>
        <v>0</v>
      </c>
      <c r="AR21" t="s">
        <v>44</v>
      </c>
      <c r="AS21">
        <f>IF(AND(OR(AT18+AT19=2,AT21=0),AT18+AT19+AT21&gt;0),MOD(AS18+AS19+1,2),MOD(AS18+AS19,2))</f>
        <v>1</v>
      </c>
      <c r="AT21">
        <f>IF(AND(OR(AU18+AU19=2,AU21=0),AU18+AU19+AU21&gt;0),MOD(AT18+AT19+1,2),MOD(AT18+AT19,2))</f>
        <v>1</v>
      </c>
      <c r="AU21">
        <f>IF(AND(OR(AV18+AV19=2,AV21=0),AV18+AV19+AV21&gt;0),MOD(AU18+AU19+1,2),MOD(AU18+AU19,2))</f>
        <v>1</v>
      </c>
      <c r="AV21">
        <f>MOD((AV18+AV19),2)</f>
        <v>0</v>
      </c>
      <c r="AW21" t="s">
        <v>50</v>
      </c>
      <c r="AX21">
        <f>IF(AD21=1, -(65536-SUM(AD21*POWER(2,15),AE21*POWER(2,14),AF21*POWER(2,13),AG21*POWER(2,12),AI21*POWER(2,11),AJ21*POWER(2,10),AK21*POWER(2,9),AL21*POWER(2,8),AN21*POWER(2,7),AO21*POWER(2,6),AP21*POWER(2,5),AQ21*POWER(2,4),AS21*POWER(2,3),AT21*POWER(2,2),AU21*POWER(2,1),AV21*POWER(2,0))), SUM(AD21*POWER(2,15),AE21*POWER(2,14),AF21*POWER(2,13),AG21*POWER(2,12),AI21*POWER(2,11),AJ21*POWER(2,10),AK21*POWER(2,9),AL21*POWER(2,8),AN21*POWER(2,7),AO21*POWER(2,6),AP21*POWER(2,5),AQ21*POWER(2,4),AS21*POWER(2,3),AT21*POWER(2,2),AU21*POWER(2,1),AV21*POWER(2,0)))</f>
        <v>654</v>
      </c>
      <c r="AY21" s="8" t="s">
        <v>51</v>
      </c>
      <c r="BD21">
        <f>BD18+BD19</f>
        <v>654</v>
      </c>
      <c r="BE21" s="8" t="s">
        <v>51</v>
      </c>
      <c r="BF21" s="24"/>
      <c r="BG21" s="24"/>
    </row>
    <row r="22" spans="4:61" x14ac:dyDescent="0.25"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"/>
      <c r="AG22" s="1"/>
      <c r="BF22" s="9"/>
      <c r="BG22" s="9"/>
    </row>
    <row r="23" spans="4:61" x14ac:dyDescent="0.25"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"/>
      <c r="AD23" s="22" t="s">
        <v>67</v>
      </c>
      <c r="AE23" s="22"/>
      <c r="AF23" s="22"/>
      <c r="AG23">
        <v>1</v>
      </c>
      <c r="AI23" s="22" t="s">
        <v>68</v>
      </c>
      <c r="AJ23" s="22"/>
      <c r="AK23" s="22"/>
      <c r="AL23">
        <v>1</v>
      </c>
      <c r="AN23" s="22" t="s">
        <v>69</v>
      </c>
      <c r="AO23" s="22"/>
      <c r="AP23" s="22"/>
      <c r="AQ23">
        <v>0</v>
      </c>
      <c r="AS23" s="22" t="s">
        <v>70</v>
      </c>
      <c r="AT23" s="22"/>
      <c r="AU23" s="22"/>
      <c r="AV23">
        <v>0</v>
      </c>
      <c r="AX23" s="10" t="s">
        <v>75</v>
      </c>
      <c r="AY23">
        <v>0</v>
      </c>
      <c r="AZ23" s="1" t="s">
        <v>71</v>
      </c>
      <c r="BA23">
        <v>0</v>
      </c>
    </row>
    <row r="24" spans="4:61" x14ac:dyDescent="0.25"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BF24" s="9"/>
      <c r="BG24" s="9"/>
    </row>
    <row r="25" spans="4:61" x14ac:dyDescent="0.25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20"/>
      <c r="AA25" s="12"/>
      <c r="AB25" t="s">
        <v>59</v>
      </c>
      <c r="AD25" s="6" t="str">
        <f>MID(_xlfn.BASE(65535+$C$10+1,2,16),1,1)</f>
        <v>1</v>
      </c>
      <c r="AE25" s="6" t="str">
        <f>MID(_xlfn.BASE(65535+$C$10+1,2,16),2,1)</f>
        <v>1</v>
      </c>
      <c r="AF25" s="6" t="str">
        <f>MID(_xlfn.BASE(65535+$C$10+1,2,16),3,1)</f>
        <v>0</v>
      </c>
      <c r="AG25" s="6" t="str">
        <f>MID(_xlfn.BASE(65535+$C$10+1,2,16),4,1)</f>
        <v>0</v>
      </c>
      <c r="AH25" s="6" t="s">
        <v>44</v>
      </c>
      <c r="AI25" s="6" t="str">
        <f>MID(_xlfn.BASE(65535+$C$10+1,2,16),5,1)</f>
        <v>1</v>
      </c>
      <c r="AJ25" s="6" t="str">
        <f>MID(_xlfn.BASE(65535+$C$10+1,2,16),6,1)</f>
        <v>1</v>
      </c>
      <c r="AK25" s="6" t="str">
        <f>MID(_xlfn.BASE(65535+$C$10+1,2,16),7,1)</f>
        <v>0</v>
      </c>
      <c r="AL25" s="6" t="str">
        <f>MID(_xlfn.BASE(65535+$C$10+1,2,16),8,1)</f>
        <v>1</v>
      </c>
      <c r="AM25" s="6" t="s">
        <v>44</v>
      </c>
      <c r="AN25" s="6" t="str">
        <f>MID(_xlfn.BASE(65535+$C$10+1,2,16),9,1)</f>
        <v>1</v>
      </c>
      <c r="AO25" s="6" t="str">
        <f>MID(_xlfn.BASE(65535+$C$10+1,2,16),10,1)</f>
        <v>0</v>
      </c>
      <c r="AP25" s="6" t="str">
        <f>MID(_xlfn.BASE(65535+$C$10+1,2,16),11,1)</f>
        <v>1</v>
      </c>
      <c r="AQ25" s="6" t="str">
        <f>MID(_xlfn.BASE(65535+$C$10+1,2,16),12,1)</f>
        <v>0</v>
      </c>
      <c r="AR25" s="6" t="s">
        <v>44</v>
      </c>
      <c r="AS25" s="6" t="str">
        <f>MID(_xlfn.BASE(65535+$C$10+1,2,16),13,1)</f>
        <v>0</v>
      </c>
      <c r="AT25" s="6" t="str">
        <f>MID(_xlfn.BASE(65535+$C$10+1,2,16),14,1)</f>
        <v>0</v>
      </c>
      <c r="AU25" s="6" t="str">
        <f>MID(_xlfn.BASE(65535+$C$10+1,2,16),15,1)</f>
        <v>1</v>
      </c>
      <c r="AV25" s="6" t="str">
        <f>MID(_xlfn.BASE(65535+$C$10+1,2,16),16,1)</f>
        <v>1</v>
      </c>
      <c r="BB25" t="s">
        <v>60</v>
      </c>
      <c r="BD25">
        <f>C10</f>
        <v>-12893</v>
      </c>
      <c r="BF25" s="24" t="s">
        <v>73</v>
      </c>
      <c r="BG25" s="23"/>
      <c r="BH25" s="9"/>
      <c r="BI25" s="9"/>
    </row>
    <row r="26" spans="4:61" x14ac:dyDescent="0.25"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6" t="s">
        <v>46</v>
      </c>
      <c r="AB26" t="s">
        <v>61</v>
      </c>
      <c r="AD26" s="1" t="str">
        <f>MID(_xlfn.BASE(65535+$C$11+1,2,16),1,1)</f>
        <v>1</v>
      </c>
      <c r="AE26" s="1" t="str">
        <f>MID(_xlfn.BASE(65535+$C$11+1,2,16),2,1)</f>
        <v>1</v>
      </c>
      <c r="AF26" s="1" t="str">
        <f>MID(_xlfn.BASE(65535+$C$11+1,2,16),3,1)</f>
        <v>0</v>
      </c>
      <c r="AG26" s="1" t="str">
        <f>MID(_xlfn.BASE(65535+$C$11+1,2,16),4,1)</f>
        <v>0</v>
      </c>
      <c r="AH26" s="1" t="s">
        <v>44</v>
      </c>
      <c r="AI26" s="1" t="str">
        <f>MID(_xlfn.BASE(65535+$C$11+1,2,16),5,1)</f>
        <v>1</v>
      </c>
      <c r="AJ26" s="1" t="str">
        <f>MID(_xlfn.BASE(65535+$C$11+1,2,16),6,1)</f>
        <v>0</v>
      </c>
      <c r="AK26" s="1" t="str">
        <f>MID(_xlfn.BASE(65535+$C$11+1,2,16),7,1)</f>
        <v>1</v>
      </c>
      <c r="AL26" s="1" t="str">
        <f>MID(_xlfn.BASE(65535+$C$11+1,2,16),8,1)</f>
        <v>1</v>
      </c>
      <c r="AM26" s="1" t="s">
        <v>44</v>
      </c>
      <c r="AN26" s="1" t="str">
        <f>MID(_xlfn.BASE(65535+$C$11+1,2,16),9,1)</f>
        <v>0</v>
      </c>
      <c r="AO26" s="1" t="str">
        <f>MID(_xlfn.BASE(65535+$C$11+1,2,16),10,1)</f>
        <v>0</v>
      </c>
      <c r="AP26" s="1" t="str">
        <f>MID(_xlfn.BASE(65535+$C$11+1,2,16),11,1)</f>
        <v>0</v>
      </c>
      <c r="AQ26" s="1" t="str">
        <f>MID(_xlfn.BASE(65535+$C$11+1,2,16),12,1)</f>
        <v>1</v>
      </c>
      <c r="AR26" s="1" t="s">
        <v>44</v>
      </c>
      <c r="AS26" s="1" t="str">
        <f>MID(_xlfn.BASE(65535+$C$11+1,2,16),13,1)</f>
        <v>0</v>
      </c>
      <c r="AT26" s="1" t="str">
        <f>MID(_xlfn.BASE(65535+$C$11+1,2,16),14,1)</f>
        <v>1</v>
      </c>
      <c r="AU26" s="1" t="str">
        <f>MID(_xlfn.BASE(65535+$C$11+1,2,16),15,1)</f>
        <v>0</v>
      </c>
      <c r="AV26" s="1" t="str">
        <f>MID(_xlfn.BASE(65535+$C$11+1,2,16),16,1)</f>
        <v>1</v>
      </c>
      <c r="BA26" s="3" t="s">
        <v>46</v>
      </c>
      <c r="BB26" t="s">
        <v>62</v>
      </c>
      <c r="BD26">
        <f>C11</f>
        <v>-13547</v>
      </c>
      <c r="BF26" s="23"/>
      <c r="BG26" s="23"/>
      <c r="BH26" s="9"/>
      <c r="BI26" s="9"/>
    </row>
    <row r="27" spans="4:61" x14ac:dyDescent="0.25"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3" t="s">
        <v>48</v>
      </c>
      <c r="AC27" s="3" t="s">
        <v>48</v>
      </c>
      <c r="AD27" s="3" t="s">
        <v>49</v>
      </c>
      <c r="AE27" s="3" t="s">
        <v>49</v>
      </c>
      <c r="AF27" s="3" t="s">
        <v>49</v>
      </c>
      <c r="AG27" s="3" t="s">
        <v>49</v>
      </c>
      <c r="AH27" s="3" t="s">
        <v>49</v>
      </c>
      <c r="AI27" s="3" t="s">
        <v>49</v>
      </c>
      <c r="AJ27" s="3" t="s">
        <v>49</v>
      </c>
      <c r="AK27" s="3" t="s">
        <v>49</v>
      </c>
      <c r="AL27" s="3" t="s">
        <v>49</v>
      </c>
      <c r="AM27" s="3" t="s">
        <v>49</v>
      </c>
      <c r="AN27" s="3" t="s">
        <v>49</v>
      </c>
      <c r="AO27" s="3" t="s">
        <v>49</v>
      </c>
      <c r="AP27" s="3" t="s">
        <v>49</v>
      </c>
      <c r="AQ27" s="3" t="s">
        <v>49</v>
      </c>
      <c r="AR27" s="3" t="s">
        <v>49</v>
      </c>
      <c r="AS27" s="3" t="s">
        <v>49</v>
      </c>
      <c r="AT27" s="3" t="s">
        <v>49</v>
      </c>
      <c r="AU27" s="3" t="s">
        <v>49</v>
      </c>
      <c r="AV27" s="3" t="s">
        <v>49</v>
      </c>
      <c r="AZ27" s="3" t="s">
        <v>52</v>
      </c>
      <c r="BB27" s="3" t="s">
        <v>55</v>
      </c>
      <c r="BC27" s="3" t="s">
        <v>56</v>
      </c>
      <c r="BD27" s="3" t="s">
        <v>55</v>
      </c>
      <c r="BF27" s="23"/>
      <c r="BG27" s="23"/>
      <c r="BH27" s="9"/>
      <c r="BI27" s="9"/>
    </row>
    <row r="28" spans="4:61" x14ac:dyDescent="0.25"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D28">
        <f>IF(AND(OR(AE25+AE26=2,AE28=0),AE25+AE26+AE28&gt;0),MOD(AD25+AD26+1,2),MOD(AD25+AD26,2))</f>
        <v>1</v>
      </c>
      <c r="AE28">
        <f>IF(AND(OR(AF25+AF26=2,AF28=0),AF25+AF26+AF28&gt;0),MOD(AE25+AE26+1,2),MOD(AE25+AE26,2))</f>
        <v>0</v>
      </c>
      <c r="AF28">
        <f>IF(AND(OR(AG25+AG26=2,AG28=0),AG25+AG26+AG28&gt;0),MOD(AF25+AF26+1,2),MOD(AF25+AF26,2))</f>
        <v>0</v>
      </c>
      <c r="AG28">
        <f>IF(AND(OR(AI25+AI26=2,AI28=0), AI25+AI26+AI28&gt;0),MOD(AG25+AG26+1,2),MOD(AG25+AG26,2))</f>
        <v>1</v>
      </c>
      <c r="AH28" t="s">
        <v>44</v>
      </c>
      <c r="AI28">
        <f t="shared" ref="AI28:AJ28" si="33">IF(AND(OR(AJ25+AJ26=2,AJ28=0),AJ25+AJ26+AJ28&gt;0),MOD(AI25+AI26+1,2),MOD(AI25+AI26,2))</f>
        <v>1</v>
      </c>
      <c r="AJ28">
        <f t="shared" si="33"/>
        <v>0</v>
      </c>
      <c r="AK28">
        <f>IF(AND(OR(AL25+AL26=2,AL28=0),AL25+AL26+AL28&gt;0),MOD(AK25+AK26+1,2),MOD(AK25+AK26,2))</f>
        <v>0</v>
      </c>
      <c r="AL28">
        <f>IF(AND(OR(AN25+AN26=2,AN28=0),AN25+AN26+AN28&gt;0),MOD(AL25+AL26+1,2),MOD(AL25+AL26,2))</f>
        <v>0</v>
      </c>
      <c r="AM28" t="s">
        <v>44</v>
      </c>
      <c r="AN28">
        <f>IF(AND(OR(AO25+AO26=2,AO28=0),AO25+AO26+AO28&gt;0),MOD(AN25+AN26+1,2),MOD(AN25+AN26,2))</f>
        <v>1</v>
      </c>
      <c r="AO28">
        <f>IF(AND(OR(AP25+AP26=2,AP28=0),AP25+AP26+AP28&gt;0),MOD(AO25+AO26+1,2),MOD(AO25+AO26,2))</f>
        <v>0</v>
      </c>
      <c r="AP28">
        <f>IF(AND(OR(AQ25+AQ26=2,AQ28=0),AQ25+AQ26+AQ28&gt;0),MOD(AP25+AP26+1,2),MOD(AP25+AP26,2))</f>
        <v>1</v>
      </c>
      <c r="AQ28">
        <f>IF(AND(OR(AS25+AS26=2,AS28=0),AS25+AS26+AS28&gt;0),MOD(AQ25+AQ26+1,2),MOD(AQ25+AQ26,2))</f>
        <v>1</v>
      </c>
      <c r="AR28" t="s">
        <v>44</v>
      </c>
      <c r="AS28">
        <f>IF(AND(OR(AT25+AT26=2,AT28=0),AT25+AT26+AT28&gt;0),MOD(AS25+AS26+1,2),MOD(AS25+AS26,2))</f>
        <v>1</v>
      </c>
      <c r="AT28">
        <f>IF(AND(OR(AU25+AU26=2,AU28=0),AU25+AU26+AU28&gt;0),MOD(AT25+AT26+1,2),MOD(AT25+AT26,2))</f>
        <v>0</v>
      </c>
      <c r="AU28">
        <f>IF(AND(OR(AV25+AV26=2,AV28=0),AV25+AV26+AV28&gt;0),MOD(AU25+AU26+1,2),MOD(AU25+AU26,2))</f>
        <v>0</v>
      </c>
      <c r="AV28">
        <f>MOD((AV25+AV26),2)</f>
        <v>0</v>
      </c>
      <c r="AW28" t="s">
        <v>50</v>
      </c>
      <c r="AX28">
        <f>IF(AD28=1, -(65536-SUM(AD28*POWER(2,15),AE28*POWER(2,14),AF28*POWER(2,13),AG28*POWER(2,12),AI28*POWER(2,11),AJ28*POWER(2,10),AK28*POWER(2,9),AL28*POWER(2,8),AN28*POWER(2,7),AO28*POWER(2,6),AP28*POWER(2,5),AQ28*POWER(2,4),AS28*POWER(2,3),AT28*POWER(2,2),AU28*POWER(2,1),AV28*POWER(2,0))), SUM(AD28*POWER(2,15),AE28*POWER(2,14),AF28*POWER(2,13),AG28*POWER(2,12),AI28*POWER(2,11),AJ28*POWER(2,10),AK28*POWER(2,9),AL28*POWER(2,8),AN28*POWER(2,7),AO28*POWER(2,6),AP28*POWER(2,5),AQ28*POWER(2,4),AS28*POWER(2,3),AT28*POWER(2,2),AU28*POWER(2,1),AV28*POWER(2,0)))</f>
        <v>-26440</v>
      </c>
      <c r="AY28" s="8" t="s">
        <v>51</v>
      </c>
      <c r="BD28">
        <f>BD25+BD26</f>
        <v>-26440</v>
      </c>
      <c r="BE28" s="8" t="s">
        <v>51</v>
      </c>
      <c r="BF28" s="23"/>
      <c r="BG28" s="23"/>
      <c r="BH28" s="9"/>
      <c r="BI28" s="9"/>
    </row>
    <row r="29" spans="4:61" x14ac:dyDescent="0.25"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BF29" s="9"/>
      <c r="BG29" s="9"/>
      <c r="BH29" s="9"/>
      <c r="BI29" s="9"/>
    </row>
    <row r="30" spans="4:61" x14ac:dyDescent="0.25"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D30" s="22" t="s">
        <v>67</v>
      </c>
      <c r="AE30" s="22"/>
      <c r="AF30" s="22"/>
      <c r="AG30">
        <v>1</v>
      </c>
      <c r="AI30" s="22" t="s">
        <v>68</v>
      </c>
      <c r="AJ30" s="22"/>
      <c r="AK30" s="22"/>
      <c r="AL30">
        <v>1</v>
      </c>
      <c r="AN30" s="22" t="s">
        <v>69</v>
      </c>
      <c r="AO30" s="22"/>
      <c r="AP30" s="22"/>
      <c r="AQ30">
        <v>0</v>
      </c>
      <c r="AS30" s="22" t="s">
        <v>70</v>
      </c>
      <c r="AT30" s="22"/>
      <c r="AU30" s="22"/>
      <c r="AV30">
        <v>0</v>
      </c>
      <c r="AX30" s="10" t="s">
        <v>75</v>
      </c>
      <c r="AY30">
        <v>1</v>
      </c>
      <c r="AZ30" s="1" t="s">
        <v>71</v>
      </c>
      <c r="BA30">
        <v>0</v>
      </c>
    </row>
    <row r="31" spans="4:61" x14ac:dyDescent="0.25"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4:61" ht="15" customHeight="1" x14ac:dyDescent="0.25"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20"/>
      <c r="AA32" s="12"/>
      <c r="AB32" t="s">
        <v>61</v>
      </c>
      <c r="AD32" s="1" t="str">
        <f>MID(_xlfn.BASE(65535+$C$11+1,2,16),1,1)</f>
        <v>1</v>
      </c>
      <c r="AE32" s="1" t="str">
        <f>MID(_xlfn.BASE(65535+$C$11+1,2,16),2,1)</f>
        <v>1</v>
      </c>
      <c r="AF32" s="1" t="str">
        <f>MID(_xlfn.BASE(65535+$C$11+1,2,16),3,1)</f>
        <v>0</v>
      </c>
      <c r="AG32" s="1" t="str">
        <f>MID(_xlfn.BASE(65535+$C$11+1,2,16),4,1)</f>
        <v>0</v>
      </c>
      <c r="AH32" s="1" t="s">
        <v>44</v>
      </c>
      <c r="AI32" s="1" t="str">
        <f>MID(_xlfn.BASE(65535+$C$11+1,2,16),5,1)</f>
        <v>1</v>
      </c>
      <c r="AJ32" s="1" t="str">
        <f>MID(_xlfn.BASE(65535+$C$11+1,2,16),6,1)</f>
        <v>0</v>
      </c>
      <c r="AK32" s="1" t="str">
        <f>MID(_xlfn.BASE(65535+$C$11+1,2,16),7,1)</f>
        <v>1</v>
      </c>
      <c r="AL32" s="1" t="str">
        <f>MID(_xlfn.BASE(65535+$C$11+1,2,16),8,1)</f>
        <v>1</v>
      </c>
      <c r="AM32" s="1" t="s">
        <v>44</v>
      </c>
      <c r="AN32" s="1" t="str">
        <f>MID(_xlfn.BASE(65535+$C$11+1,2,16),9,1)</f>
        <v>0</v>
      </c>
      <c r="AO32" s="1" t="str">
        <f>MID(_xlfn.BASE(65535+$C$11+1,2,16),10,1)</f>
        <v>0</v>
      </c>
      <c r="AP32" s="1" t="str">
        <f>MID(_xlfn.BASE(65535+$C$11+1,2,16),11,1)</f>
        <v>0</v>
      </c>
      <c r="AQ32" s="1" t="str">
        <f>MID(_xlfn.BASE(65535+$C$11+1,2,16),12,1)</f>
        <v>1</v>
      </c>
      <c r="AR32" s="1" t="s">
        <v>44</v>
      </c>
      <c r="AS32" s="1" t="str">
        <f>MID(_xlfn.BASE(65535+$C$11+1,2,16),13,1)</f>
        <v>0</v>
      </c>
      <c r="AT32" s="1" t="str">
        <f>MID(_xlfn.BASE(65535+$C$11+1,2,16),14,1)</f>
        <v>1</v>
      </c>
      <c r="AU32" s="1" t="str">
        <f>MID(_xlfn.BASE(65535+$C$11+1,2,16),15,1)</f>
        <v>0</v>
      </c>
      <c r="AV32" s="1" t="str">
        <f>MID(_xlfn.BASE(65535+$C$11+1,2,16),16,1)</f>
        <v>1</v>
      </c>
      <c r="BB32" t="s">
        <v>62</v>
      </c>
      <c r="BD32">
        <f>C11</f>
        <v>-13547</v>
      </c>
      <c r="BF32" s="21" t="s">
        <v>76</v>
      </c>
      <c r="BG32" s="21"/>
      <c r="BH32" s="11"/>
      <c r="BI32" s="11"/>
    </row>
    <row r="33" spans="4:61" x14ac:dyDescent="0.25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6" t="s">
        <v>46</v>
      </c>
      <c r="AB33" t="s">
        <v>63</v>
      </c>
      <c r="AD33" s="1" t="str">
        <f>MID(_xlfn.BASE(65535+$C$12+1,2,16),1,1)</f>
        <v>1</v>
      </c>
      <c r="AE33" s="1" t="str">
        <f>MID(_xlfn.BASE(65535+$C$12+1,2,16),2,1)</f>
        <v>0</v>
      </c>
      <c r="AF33" s="1" t="str">
        <f>MID(_xlfn.BASE(65535+$C$12+1,2,16),3,1)</f>
        <v>0</v>
      </c>
      <c r="AG33" s="1" t="str">
        <f>MID(_xlfn.BASE(65535+$C$12+1,2,16),4,1)</f>
        <v>1</v>
      </c>
      <c r="AH33" s="1" t="s">
        <v>44</v>
      </c>
      <c r="AI33" s="1" t="str">
        <f>MID(_xlfn.BASE(65535+$C$12+1,2,16),5,1)</f>
        <v>1</v>
      </c>
      <c r="AJ33" s="1" t="str">
        <f>MID(_xlfn.BASE(65535+$C$12+1,2,16),6,1)</f>
        <v>0</v>
      </c>
      <c r="AK33" s="1" t="str">
        <f>MID(_xlfn.BASE(65535+$C$12+1,2,16),7,1)</f>
        <v>0</v>
      </c>
      <c r="AL33" s="1" t="str">
        <f>MID(_xlfn.BASE(65535+$C$12+1,2,16),8,1)</f>
        <v>0</v>
      </c>
      <c r="AM33" s="1" t="s">
        <v>44</v>
      </c>
      <c r="AN33" s="1" t="str">
        <f>MID(_xlfn.BASE(65535+$C$12+1,2,16),9,1)</f>
        <v>1</v>
      </c>
      <c r="AO33" s="1" t="str">
        <f>MID(_xlfn.BASE(65535+$C$12+1,2,16),10,1)</f>
        <v>0</v>
      </c>
      <c r="AP33" s="1" t="str">
        <f>MID(_xlfn.BASE(65535+$C$12+1,2,16),11,1)</f>
        <v>1</v>
      </c>
      <c r="AQ33" s="1" t="str">
        <f>MID(_xlfn.BASE(65535+$C$12+1,2,16),12,1)</f>
        <v>1</v>
      </c>
      <c r="AR33" s="1" t="s">
        <v>44</v>
      </c>
      <c r="AS33" s="1" t="str">
        <f>MID(_xlfn.BASE(65535+$C$12+1,2,16),13,1)</f>
        <v>1</v>
      </c>
      <c r="AT33" s="1" t="str">
        <f>MID(_xlfn.BASE(65535+$C$12+1,2,16),14,1)</f>
        <v>0</v>
      </c>
      <c r="AU33" s="1" t="str">
        <f>MID(_xlfn.BASE(65535+$C$12+1,2,16),15,1)</f>
        <v>0</v>
      </c>
      <c r="AV33" s="1" t="str">
        <f>MID(_xlfn.BASE(65535+$C$12+1,2,16),16,1)</f>
        <v>0</v>
      </c>
      <c r="BA33" s="3" t="s">
        <v>46</v>
      </c>
      <c r="BB33" t="s">
        <v>64</v>
      </c>
      <c r="BD33">
        <f>C12</f>
        <v>-26440</v>
      </c>
      <c r="BF33" s="21"/>
      <c r="BG33" s="21"/>
      <c r="BH33" s="11"/>
      <c r="BI33" s="11"/>
    </row>
    <row r="34" spans="4:61" x14ac:dyDescent="0.25"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3" t="s">
        <v>48</v>
      </c>
      <c r="AC34" s="3" t="s">
        <v>48</v>
      </c>
      <c r="AD34" s="3" t="s">
        <v>49</v>
      </c>
      <c r="AE34" s="3" t="s">
        <v>49</v>
      </c>
      <c r="AF34" s="3" t="s">
        <v>49</v>
      </c>
      <c r="AG34" s="3" t="s">
        <v>49</v>
      </c>
      <c r="AH34" s="3" t="s">
        <v>49</v>
      </c>
      <c r="AI34" s="3" t="s">
        <v>49</v>
      </c>
      <c r="AJ34" s="3" t="s">
        <v>49</v>
      </c>
      <c r="AK34" s="3" t="s">
        <v>49</v>
      </c>
      <c r="AL34" s="3" t="s">
        <v>49</v>
      </c>
      <c r="AM34" s="3" t="s">
        <v>49</v>
      </c>
      <c r="AN34" s="3" t="s">
        <v>49</v>
      </c>
      <c r="AO34" s="3" t="s">
        <v>49</v>
      </c>
      <c r="AP34" s="3" t="s">
        <v>49</v>
      </c>
      <c r="AQ34" s="3" t="s">
        <v>49</v>
      </c>
      <c r="AR34" s="3" t="s">
        <v>49</v>
      </c>
      <c r="AS34" s="3" t="s">
        <v>49</v>
      </c>
      <c r="AT34" s="3" t="s">
        <v>49</v>
      </c>
      <c r="AU34" s="3" t="s">
        <v>49</v>
      </c>
      <c r="AV34" s="3" t="s">
        <v>49</v>
      </c>
      <c r="AZ34" s="3" t="s">
        <v>52</v>
      </c>
      <c r="BB34" s="3" t="s">
        <v>55</v>
      </c>
      <c r="BC34" s="3" t="s">
        <v>56</v>
      </c>
      <c r="BD34" s="3" t="s">
        <v>55</v>
      </c>
      <c r="BF34" s="21"/>
      <c r="BG34" s="21"/>
      <c r="BH34" s="11"/>
      <c r="BI34" s="11"/>
    </row>
    <row r="35" spans="4:61" x14ac:dyDescent="0.25"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D35">
        <f>IF(AND(OR(AE32+AE33=2,AE35=0),AE32+AE33+AE35&gt;0),MOD(AD32+AD33+1,2),MOD(AD32+AD33,2))</f>
        <v>0</v>
      </c>
      <c r="AE35">
        <f>IF(AND(OR(AF32+AF33=2,AF35=0),AF32+AF33+AF35&gt;0),MOD(AE32+AE33+1,2),MOD(AE32+AE33,2))</f>
        <v>1</v>
      </c>
      <c r="AF35">
        <f>IF(AND(OR(AG32+AG33=2,AG35=0),AG32+AG33+AG35&gt;0),MOD(AF32+AF33+1,2),MOD(AF32+AF33,2))</f>
        <v>1</v>
      </c>
      <c r="AG35">
        <f>IF(AND(OR(AI32+AI33=2,AI35=0), AI32+AI33+AI35&gt;0),MOD(AG32+AG33+1,2),MOD(AG32+AG33,2))</f>
        <v>0</v>
      </c>
      <c r="AH35" t="s">
        <v>44</v>
      </c>
      <c r="AI35">
        <f t="shared" ref="AI35:AJ35" si="34">IF(AND(OR(AJ32+AJ33=2,AJ35=0),AJ32+AJ33+AJ35&gt;0),MOD(AI32+AI33+1,2),MOD(AI32+AI33,2))</f>
        <v>0</v>
      </c>
      <c r="AJ35">
        <f t="shared" si="34"/>
        <v>0</v>
      </c>
      <c r="AK35">
        <f>IF(AND(OR(AL32+AL33=2,AL35=0),AL32+AL33+AL35&gt;0),MOD(AK32+AK33+1,2),MOD(AK32+AK33,2))</f>
        <v>1</v>
      </c>
      <c r="AL35">
        <f>IF(AND(OR(AN32+AN33=2,AN35=0),AN32+AN33+AN35&gt;0),MOD(AL32+AL33+1,2),MOD(AL32+AL33,2))</f>
        <v>1</v>
      </c>
      <c r="AM35" t="s">
        <v>44</v>
      </c>
      <c r="AN35">
        <f>IF(AND(OR(AO32+AO33=2,AO35=0),AO32+AO33+AO35&gt;0),MOD(AN32+AN33+1,2),MOD(AN32+AN33,2))</f>
        <v>1</v>
      </c>
      <c r="AO35">
        <f>IF(AND(OR(AP32+AP33=2,AP35=0),AP32+AP33+AP35&gt;0),MOD(AO32+AO33+1,2),MOD(AO32+AO33,2))</f>
        <v>1</v>
      </c>
      <c r="AP35">
        <f>IF(AND(OR(AQ32+AQ33=2,AQ35=0),AQ32+AQ33+AQ35&gt;0),MOD(AP32+AP33+1,2),MOD(AP32+AP33,2))</f>
        <v>0</v>
      </c>
      <c r="AQ35">
        <f>IF(AND(OR(AS32+AS33=2,AS35=0),AS32+AS33+AS35&gt;0),MOD(AQ32+AQ33+1,2),MOD(AQ32+AQ33,2))</f>
        <v>0</v>
      </c>
      <c r="AR35" t="s">
        <v>44</v>
      </c>
      <c r="AS35">
        <f>IF(AND(OR(AT32+AT33=2,AT35=0),AT32+AT33+AT35&gt;0),MOD(AS32+AS33+1,2),MOD(AS32+AS33,2))</f>
        <v>1</v>
      </c>
      <c r="AT35">
        <f>IF(AND(OR(AU32+AU33=2,AU35=0),AU32+AU33+AU35&gt;0),MOD(AT32+AT33+1,2),MOD(AT32+AT33,2))</f>
        <v>1</v>
      </c>
      <c r="AU35">
        <f>IF(AND(OR(AV32+AV33=2,AV35=0),AV32+AV33+AV35&gt;0),MOD(AU32+AU33+1,2),MOD(AU32+AU33,2))</f>
        <v>0</v>
      </c>
      <c r="AV35">
        <f>MOD((AV32+AV33),2)</f>
        <v>1</v>
      </c>
      <c r="AW35" t="s">
        <v>50</v>
      </c>
      <c r="AX35">
        <f>IF(AD35=1, -(65536-SUM(AD35*POWER(2,15),AE35*POWER(2,14),AF35*POWER(2,13),AG35*POWER(2,12),AI35*POWER(2,11),AJ35*POWER(2,10),AK35*POWER(2,9),AL35*POWER(2,8),AN35*POWER(2,7),AO35*POWER(2,6),AP35*POWER(2,5),AQ35*POWER(2,4),AS35*POWER(2,3),AT35*POWER(2,2),AU35*POWER(2,1),AV35*POWER(2,0))), SUM(AD35*POWER(2,15),AE35*POWER(2,14),AF35*POWER(2,13),AG35*POWER(2,12),AI35*POWER(2,11),AJ35*POWER(2,10),AK35*POWER(2,9),AL35*POWER(2,8),AN35*POWER(2,7),AO35*POWER(2,6),AP35*POWER(2,5),AQ35*POWER(2,4),AS35*POWER(2,3),AT35*POWER(2,2),AU35*POWER(2,1),AV35*POWER(2,0)))</f>
        <v>25549</v>
      </c>
      <c r="AY35" s="8" t="s">
        <v>51</v>
      </c>
      <c r="BD35">
        <f>BD32+BD33</f>
        <v>-39987</v>
      </c>
      <c r="BE35" s="8" t="s">
        <v>51</v>
      </c>
      <c r="BF35" s="21"/>
      <c r="BG35" s="21"/>
      <c r="BH35" s="11"/>
      <c r="BI35" s="11"/>
    </row>
    <row r="36" spans="4:61" ht="15" customHeight="1" x14ac:dyDescent="0.25"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E36" t="str">
        <f>MID($Z$35,6,1)</f>
        <v/>
      </c>
      <c r="BF36" s="11"/>
      <c r="BG36" s="11"/>
      <c r="BH36" s="11"/>
      <c r="BI36" s="11"/>
    </row>
    <row r="37" spans="4:61" x14ac:dyDescent="0.25"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D37" s="22" t="s">
        <v>67</v>
      </c>
      <c r="AE37" s="22"/>
      <c r="AF37" s="22"/>
      <c r="AG37">
        <v>1</v>
      </c>
      <c r="AI37" s="22" t="s">
        <v>68</v>
      </c>
      <c r="AJ37" s="22"/>
      <c r="AK37" s="22"/>
      <c r="AL37">
        <v>0</v>
      </c>
      <c r="AN37" s="22" t="s">
        <v>69</v>
      </c>
      <c r="AO37" s="22"/>
      <c r="AP37" s="22"/>
      <c r="AQ37">
        <v>0</v>
      </c>
      <c r="AS37" s="22" t="s">
        <v>70</v>
      </c>
      <c r="AT37" s="22"/>
      <c r="AU37" s="22"/>
      <c r="AV37">
        <v>0</v>
      </c>
      <c r="AX37" s="10" t="s">
        <v>75</v>
      </c>
      <c r="AY37">
        <v>0</v>
      </c>
      <c r="AZ37" s="1" t="s">
        <v>71</v>
      </c>
      <c r="BA37">
        <v>1</v>
      </c>
      <c r="BF37" s="11"/>
      <c r="BG37" s="11"/>
      <c r="BH37" s="11"/>
      <c r="BI37" s="11"/>
    </row>
    <row r="38" spans="4:61" x14ac:dyDescent="0.25"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4:61" x14ac:dyDescent="0.25"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20"/>
      <c r="AA39" s="12"/>
      <c r="AB39" t="s">
        <v>45</v>
      </c>
      <c r="AD39" s="1">
        <f>MOD(INT($C$4/POWER(2,15)),2)</f>
        <v>0</v>
      </c>
      <c r="AE39" s="1">
        <f>MOD(INT($C$4/POWER(2,14)),2)</f>
        <v>0</v>
      </c>
      <c r="AF39" s="1">
        <f>MOD(INT($C$4/POWER(2,13)),2)</f>
        <v>1</v>
      </c>
      <c r="AG39" s="1">
        <f>MOD(INT($C$4/POWER(2,12)),2)</f>
        <v>1</v>
      </c>
      <c r="AH39" s="1" t="s">
        <v>44</v>
      </c>
      <c r="AI39" s="1">
        <f>MOD(INT($C$4/POWER(2,11)),2)</f>
        <v>0</v>
      </c>
      <c r="AJ39" s="1">
        <f>MOD(INT($C$4/POWER(2,10)),2)</f>
        <v>0</v>
      </c>
      <c r="AK39" s="1">
        <f>MOD(INT($C$4/POWER(2,9)),2)</f>
        <v>1</v>
      </c>
      <c r="AL39" s="1">
        <f>MOD(INT($C$4/POWER(2,8)),2)</f>
        <v>0</v>
      </c>
      <c r="AM39" s="1" t="s">
        <v>44</v>
      </c>
      <c r="AN39" s="1">
        <f>MOD(INT($C$4/POWER(2,7)),2)</f>
        <v>0</v>
      </c>
      <c r="AO39" s="1">
        <f>MOD(INT($C$4/POWER(2,6)),2)</f>
        <v>1</v>
      </c>
      <c r="AP39" s="1">
        <f>MOD(INT($C$4/POWER(2,5)),2)</f>
        <v>0</v>
      </c>
      <c r="AQ39" s="1">
        <f>MOD(INT($C$4/POWER(2,4)),2)</f>
        <v>1</v>
      </c>
      <c r="AR39" s="1" t="s">
        <v>44</v>
      </c>
      <c r="AS39" s="1">
        <f>MOD(INT($C$4/POWER(2,3)),2)</f>
        <v>1</v>
      </c>
      <c r="AT39" s="1">
        <f>MOD(INT($C$4/POWER(2,2)),2)</f>
        <v>1</v>
      </c>
      <c r="AU39" s="1">
        <f>MOD(INT($C$4/2),2)</f>
        <v>0</v>
      </c>
      <c r="AV39" s="1">
        <f>MOD($C$4,2)</f>
        <v>1</v>
      </c>
      <c r="BB39" t="s">
        <v>53</v>
      </c>
      <c r="BD39">
        <f>C4</f>
        <v>12893</v>
      </c>
      <c r="BF39" s="23" t="s">
        <v>72</v>
      </c>
      <c r="BG39" s="23"/>
      <c r="BH39" s="9"/>
    </row>
    <row r="40" spans="4:61" x14ac:dyDescent="0.25"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6" t="s">
        <v>46</v>
      </c>
      <c r="AB40" t="s">
        <v>61</v>
      </c>
      <c r="AD40" s="1" t="str">
        <f>MID(_xlfn.BASE(65535+$C$11+1,2,16),1,1)</f>
        <v>1</v>
      </c>
      <c r="AE40" s="1" t="str">
        <f>MID(_xlfn.BASE(65535+$C$11+1,2,16),2,1)</f>
        <v>1</v>
      </c>
      <c r="AF40" s="1" t="str">
        <f>MID(_xlfn.BASE(65535+$C$11+1,2,16),3,1)</f>
        <v>0</v>
      </c>
      <c r="AG40" s="1" t="str">
        <f>MID(_xlfn.BASE(65535+$C$11+1,2,16),4,1)</f>
        <v>0</v>
      </c>
      <c r="AH40" s="1" t="s">
        <v>44</v>
      </c>
      <c r="AI40" s="1" t="str">
        <f>MID(_xlfn.BASE(65535+$C$11+1,2,16),5,1)</f>
        <v>1</v>
      </c>
      <c r="AJ40" s="1" t="str">
        <f>MID(_xlfn.BASE(65535+$C$11+1,2,16),6,1)</f>
        <v>0</v>
      </c>
      <c r="AK40" s="1" t="str">
        <f>MID(_xlfn.BASE(65535+$C$11+1,2,16),7,1)</f>
        <v>1</v>
      </c>
      <c r="AL40" s="1" t="str">
        <f>MID(_xlfn.BASE(65535+$C$11+1,2,16),8,1)</f>
        <v>1</v>
      </c>
      <c r="AM40" s="1" t="s">
        <v>44</v>
      </c>
      <c r="AN40" s="1" t="str">
        <f>MID(_xlfn.BASE(65535+$C$11+1,2,16),9,1)</f>
        <v>0</v>
      </c>
      <c r="AO40" s="1" t="str">
        <f>MID(_xlfn.BASE(65535+$C$11+1,2,16),10,1)</f>
        <v>0</v>
      </c>
      <c r="AP40" s="1" t="str">
        <f>MID(_xlfn.BASE(65535+$C$11+1,2,16),11,1)</f>
        <v>0</v>
      </c>
      <c r="AQ40" s="1" t="str">
        <f>MID(_xlfn.BASE(65535+$C$11+1,2,16),12,1)</f>
        <v>1</v>
      </c>
      <c r="AR40" s="1" t="s">
        <v>44</v>
      </c>
      <c r="AS40" s="1" t="str">
        <f>MID(_xlfn.BASE(65535+$C$11+1,2,16),13,1)</f>
        <v>0</v>
      </c>
      <c r="AT40" s="1" t="str">
        <f>MID(_xlfn.BASE(65535+$C$11+1,2,16),14,1)</f>
        <v>1</v>
      </c>
      <c r="AU40" s="1" t="str">
        <f>MID(_xlfn.BASE(65535+$C$11+1,2,16),15,1)</f>
        <v>0</v>
      </c>
      <c r="AV40" s="1" t="str">
        <f>MID(_xlfn.BASE(65535+$C$11+1,2,16),16,1)</f>
        <v>1</v>
      </c>
      <c r="BA40" s="3" t="s">
        <v>46</v>
      </c>
      <c r="BB40" t="s">
        <v>62</v>
      </c>
      <c r="BD40">
        <f>C11</f>
        <v>-13547</v>
      </c>
      <c r="BF40" s="23"/>
      <c r="BG40" s="23"/>
      <c r="BH40" s="9"/>
    </row>
    <row r="41" spans="4:61" x14ac:dyDescent="0.25"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3" t="s">
        <v>48</v>
      </c>
      <c r="AC41" s="3" t="s">
        <v>48</v>
      </c>
      <c r="AD41" s="3" t="s">
        <v>49</v>
      </c>
      <c r="AE41" s="3" t="s">
        <v>49</v>
      </c>
      <c r="AF41" s="3" t="s">
        <v>49</v>
      </c>
      <c r="AG41" s="3" t="s">
        <v>49</v>
      </c>
      <c r="AH41" s="3" t="s">
        <v>49</v>
      </c>
      <c r="AI41" s="3" t="s">
        <v>49</v>
      </c>
      <c r="AJ41" s="3" t="s">
        <v>49</v>
      </c>
      <c r="AK41" s="3" t="s">
        <v>49</v>
      </c>
      <c r="AL41" s="3" t="s">
        <v>49</v>
      </c>
      <c r="AM41" s="3" t="s">
        <v>49</v>
      </c>
      <c r="AN41" s="3" t="s">
        <v>49</v>
      </c>
      <c r="AO41" s="3" t="s">
        <v>49</v>
      </c>
      <c r="AP41" s="3" t="s">
        <v>49</v>
      </c>
      <c r="AQ41" s="3" t="s">
        <v>49</v>
      </c>
      <c r="AR41" s="3" t="s">
        <v>49</v>
      </c>
      <c r="AS41" s="3" t="s">
        <v>49</v>
      </c>
      <c r="AT41" s="3" t="s">
        <v>49</v>
      </c>
      <c r="AU41" s="3" t="s">
        <v>49</v>
      </c>
      <c r="AV41" s="3" t="s">
        <v>49</v>
      </c>
      <c r="AZ41" s="3" t="s">
        <v>52</v>
      </c>
      <c r="BB41" s="3" t="s">
        <v>55</v>
      </c>
      <c r="BC41" s="3" t="s">
        <v>56</v>
      </c>
      <c r="BD41" s="3" t="s">
        <v>55</v>
      </c>
      <c r="BF41" s="23"/>
      <c r="BG41" s="23"/>
      <c r="BH41" s="9"/>
    </row>
    <row r="42" spans="4:61" x14ac:dyDescent="0.25"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D42">
        <f>IF(AND(OR(AE39+AE40=2,AE42=0),AE39+AE40+AE42&gt;0),MOD(AD39+AD40+1,2),MOD(AD39+AD40,2))</f>
        <v>1</v>
      </c>
      <c r="AE42">
        <f>IF(AND(OR(AF39+AF40=2,AF42=0),AF39+AF40+AF42&gt;0),MOD(AE39+AE40+1,2),MOD(AE39+AE40,2))</f>
        <v>1</v>
      </c>
      <c r="AF42">
        <f>IF(AND(OR(AG39+AG40=2,AG42=0),AG39+AG40+AG42&gt;0),MOD(AF39+AF40+1,2),MOD(AF39+AF40,2))</f>
        <v>1</v>
      </c>
      <c r="AG42">
        <f>IF(AND(OR(AI39+AI40=2,AI42=0), AI39+AI40+AI42&gt;0),MOD(AG39+AG40+1,2),MOD(AG39+AG40,2))</f>
        <v>1</v>
      </c>
      <c r="AH42" t="s">
        <v>44</v>
      </c>
      <c r="AI42">
        <f t="shared" ref="AI42:AJ42" si="35">IF(AND(OR(AJ39+AJ40=2,AJ42=0),AJ39+AJ40+AJ42&gt;0),MOD(AI39+AI40+1,2),MOD(AI39+AI40,2))</f>
        <v>1</v>
      </c>
      <c r="AJ42">
        <f t="shared" si="35"/>
        <v>1</v>
      </c>
      <c r="AK42">
        <f>IF(AND(OR(AL39+AL40=2,AL42=0),AL39+AL40+AL42&gt;0),MOD(AK39+AK40+1,2),MOD(AK39+AK40,2))</f>
        <v>0</v>
      </c>
      <c r="AL42">
        <f>IF(AND(OR(AN39+AN40=2,AN42=0),AN39+AN40+AN42&gt;0),MOD(AL39+AL40+1,2),MOD(AL39+AL40,2))</f>
        <v>1</v>
      </c>
      <c r="AM42" t="s">
        <v>44</v>
      </c>
      <c r="AN42">
        <f>IF(AND(OR(AO39+AO40=2,AO42=0),AO39+AO40+AO42&gt;0),MOD(AN39+AN40+1,2),MOD(AN39+AN40,2))</f>
        <v>0</v>
      </c>
      <c r="AO42">
        <f>IF(AND(OR(AP39+AP40=2,AP42=0),AP39+AP40+AP42&gt;0),MOD(AO39+AO40+1,2),MOD(AO39+AO40,2))</f>
        <v>1</v>
      </c>
      <c r="AP42">
        <f>IF(AND(OR(AQ39+AQ40=2,AQ42=0),AQ39+AQ40+AQ42&gt;0),MOD(AP39+AP40+1,2),MOD(AP39+AP40,2))</f>
        <v>1</v>
      </c>
      <c r="AQ42">
        <f>IF(AND(OR(AS39+AS40=2,AS42=0),AS39+AS40+AS42&gt;0),MOD(AQ39+AQ40+1,2),MOD(AQ39+AQ40,2))</f>
        <v>1</v>
      </c>
      <c r="AR42" t="s">
        <v>44</v>
      </c>
      <c r="AS42">
        <f>IF(AND(OR(AT39+AT40=2,AT42=0),AT39+AT40+AT42&gt;0),MOD(AS39+AS40+1,2),MOD(AS39+AS40,2))</f>
        <v>0</v>
      </c>
      <c r="AT42">
        <f>IF(AND(OR(AU39+AU40=2,AU42=0),AU39+AU40+AU42&gt;0),MOD(AT39+AT40+1,2),MOD(AT39+AT40,2))</f>
        <v>0</v>
      </c>
      <c r="AU42">
        <f>IF(AND(OR(AV39+AV40=2,AV42=0),AV39+AV40+AV42&gt;0),MOD(AU39+AU40+1,2),MOD(AU39+AU40,2))</f>
        <v>1</v>
      </c>
      <c r="AV42">
        <f>MOD((AV39+AV40),2)</f>
        <v>0</v>
      </c>
      <c r="AW42" t="s">
        <v>50</v>
      </c>
      <c r="AX42">
        <f>IF(AD42=1, -(65536-SUM(AD42*POWER(2,15),AE42*POWER(2,14),AF42*POWER(2,13),AG42*POWER(2,12),AI42*POWER(2,11),AJ42*POWER(2,10),AK42*POWER(2,9),AL42*POWER(2,8),AN42*POWER(2,7),AO42*POWER(2,6),AP42*POWER(2,5),AQ42*POWER(2,4),AS42*POWER(2,3),AT42*POWER(2,2),AU42*POWER(2,1),AV42*POWER(2,0))), SUM(AD42*POWER(2,15),AE42*POWER(2,14),AF42*POWER(2,13),AG42*POWER(2,12),AI42*POWER(2,11),AJ42*POWER(2,10),AK42*POWER(2,9),AL42*POWER(2,8),AN42*POWER(2,7),AO42*POWER(2,6),AP42*POWER(2,5),AQ42*POWER(2,4),AS42*POWER(2,3),AT42*POWER(2,2),AU42*POWER(2,1),AV42*POWER(2,0)))</f>
        <v>-654</v>
      </c>
      <c r="AY42" s="8" t="s">
        <v>51</v>
      </c>
      <c r="BD42">
        <f>BD39+BD40</f>
        <v>-654</v>
      </c>
      <c r="BE42" s="8" t="s">
        <v>51</v>
      </c>
      <c r="BF42" s="23"/>
      <c r="BG42" s="23"/>
      <c r="BH42" s="9"/>
    </row>
    <row r="43" spans="4:61" x14ac:dyDescent="0.25"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4:61" x14ac:dyDescent="0.25"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D44" s="22" t="s">
        <v>67</v>
      </c>
      <c r="AE44" s="22"/>
      <c r="AF44" s="22"/>
      <c r="AG44">
        <v>0</v>
      </c>
      <c r="AI44" s="22" t="s">
        <v>68</v>
      </c>
      <c r="AJ44" s="22"/>
      <c r="AK44" s="22"/>
      <c r="AL44">
        <v>1</v>
      </c>
      <c r="AN44" s="22" t="s">
        <v>69</v>
      </c>
      <c r="AO44" s="22"/>
      <c r="AP44" s="22"/>
      <c r="AQ44">
        <v>1</v>
      </c>
      <c r="AS44" s="22" t="s">
        <v>70</v>
      </c>
      <c r="AT44" s="22"/>
      <c r="AU44" s="22"/>
      <c r="AV44">
        <v>0</v>
      </c>
      <c r="AX44" s="10" t="s">
        <v>75</v>
      </c>
      <c r="AY44">
        <v>1</v>
      </c>
      <c r="AZ44" s="1" t="s">
        <v>71</v>
      </c>
      <c r="BA44">
        <v>0</v>
      </c>
    </row>
    <row r="45" spans="4:61" x14ac:dyDescent="0.25"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4:61" x14ac:dyDescent="0.25"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t="s">
        <v>65</v>
      </c>
      <c r="AD46" s="1" t="str">
        <f>MID(_xlfn.BASE(65535+$C$14+1,2,16),1,1)</f>
        <v>1</v>
      </c>
      <c r="AE46" s="1" t="str">
        <f>MID(_xlfn.BASE(65535+$C$14+1,2,16),2,1)</f>
        <v>1</v>
      </c>
      <c r="AF46" s="1" t="str">
        <f>MID(_xlfn.BASE(65535+$C$14+1,2,16),3,1)</f>
        <v>1</v>
      </c>
      <c r="AG46" s="1" t="str">
        <f>MID(_xlfn.BASE(65535+$C$14+1,2,16),4,1)</f>
        <v>1</v>
      </c>
      <c r="AH46" s="1" t="s">
        <v>44</v>
      </c>
      <c r="AI46" s="1" t="str">
        <f>MID(_xlfn.BASE(65535+$C$14+1,2,16),5,1)</f>
        <v>1</v>
      </c>
      <c r="AJ46" s="1" t="str">
        <f>MID(_xlfn.BASE(65535+$C$14+1,2,16),6,1)</f>
        <v>1</v>
      </c>
      <c r="AK46" s="1" t="str">
        <f>MID(_xlfn.BASE(65535+$C$14+1,2,16),7,1)</f>
        <v>0</v>
      </c>
      <c r="AL46" s="1" t="str">
        <f>MID(_xlfn.BASE(65535+$C$14+1,2,16),8,1)</f>
        <v>1</v>
      </c>
      <c r="AM46" s="1" t="s">
        <v>44</v>
      </c>
      <c r="AN46" s="1" t="str">
        <f>MID(_xlfn.BASE(65535+$C$14+1,2,16),9,1)</f>
        <v>0</v>
      </c>
      <c r="AO46" s="1" t="str">
        <f>MID(_xlfn.BASE(65535+$C$14+1,2,16),10,1)</f>
        <v>1</v>
      </c>
      <c r="AP46" s="1" t="str">
        <f>MID(_xlfn.BASE(65535+$C$14+1,2,16),11,1)</f>
        <v>1</v>
      </c>
      <c r="AQ46" s="1" t="str">
        <f>MID(_xlfn.BASE(65535+$C$14+1,2,16),12,1)</f>
        <v>1</v>
      </c>
      <c r="AR46" s="1" t="s">
        <v>44</v>
      </c>
      <c r="AS46" s="1" t="str">
        <f>MID(_xlfn.BASE(65535+$C$14+1,2,16),13,1)</f>
        <v>0</v>
      </c>
      <c r="AT46" s="1" t="str">
        <f>MID(_xlfn.BASE(65535+$C$14+1,2,16),14,1)</f>
        <v>0</v>
      </c>
      <c r="AU46" s="1" t="str">
        <f>MID(_xlfn.BASE(65535+$C$14+1,2,16),15,1)</f>
        <v>1</v>
      </c>
      <c r="AV46" s="1" t="str">
        <f>MID(_xlfn.BASE(65535+$C$14+1,2,16),16,1)</f>
        <v>0</v>
      </c>
      <c r="BB46" t="s">
        <v>66</v>
      </c>
      <c r="BD46">
        <f>C14</f>
        <v>-654</v>
      </c>
      <c r="BF46" s="24" t="s">
        <v>73</v>
      </c>
      <c r="BG46" s="23"/>
    </row>
    <row r="47" spans="4:61" x14ac:dyDescent="0.25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6" t="s">
        <v>46</v>
      </c>
      <c r="AB47" t="s">
        <v>57</v>
      </c>
      <c r="AD47" s="1">
        <f>MOD(INT($C$6/POWER(2,15)),2)</f>
        <v>0</v>
      </c>
      <c r="AE47" s="1">
        <f>MOD(INT($C$6/POWER(2,14)),2)</f>
        <v>1</v>
      </c>
      <c r="AF47" s="1">
        <f>MOD(INT($C$6/POWER(2,13)),2)</f>
        <v>1</v>
      </c>
      <c r="AG47" s="1">
        <f>MOD(INT($C$6/POWER(2,12)),2)</f>
        <v>0</v>
      </c>
      <c r="AH47" s="7" t="s">
        <v>44</v>
      </c>
      <c r="AI47" s="1">
        <f>MOD(INT($C$6/POWER(2,11)),2)</f>
        <v>0</v>
      </c>
      <c r="AJ47" s="1">
        <f>MOD(INT($C$6/POWER(2,10)),2)</f>
        <v>1</v>
      </c>
      <c r="AK47" s="1">
        <f>MOD(INT($C$6/POWER(2,9)),2)</f>
        <v>1</v>
      </c>
      <c r="AL47" s="1">
        <f>MOD(INT($C$6/POWER(2,8)),2)</f>
        <v>1</v>
      </c>
      <c r="AM47" s="7" t="s">
        <v>44</v>
      </c>
      <c r="AN47" s="1">
        <f>MOD(INT($C$6/POWER(2,7)),2)</f>
        <v>0</v>
      </c>
      <c r="AO47" s="1">
        <f>MOD(INT($C$6/POWER(2,6)),2)</f>
        <v>1</v>
      </c>
      <c r="AP47" s="1">
        <f>MOD(INT($C$6/POWER(2,5)),2)</f>
        <v>0</v>
      </c>
      <c r="AQ47" s="1">
        <f>MOD(INT($C$6/POWER(2,4)),2)</f>
        <v>0</v>
      </c>
      <c r="AR47" s="7" t="s">
        <v>44</v>
      </c>
      <c r="AS47" s="1">
        <f>MOD(INT($C$6/POWER(2,3)),2)</f>
        <v>1</v>
      </c>
      <c r="AT47" s="1">
        <f>MOD(INT($C$6/POWER(2,2)),2)</f>
        <v>0</v>
      </c>
      <c r="AU47" s="1">
        <f>MOD(INT($C$6/2),2)</f>
        <v>0</v>
      </c>
      <c r="AV47" s="1">
        <f>MOD($C$6,2)</f>
        <v>0</v>
      </c>
      <c r="BA47" s="3" t="s">
        <v>46</v>
      </c>
      <c r="BB47" t="s">
        <v>58</v>
      </c>
      <c r="BD47">
        <f>C6</f>
        <v>26440</v>
      </c>
      <c r="BF47" s="23"/>
      <c r="BG47" s="23"/>
    </row>
    <row r="48" spans="4:61" x14ac:dyDescent="0.25"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3" t="s">
        <v>48</v>
      </c>
      <c r="AC48" s="3" t="s">
        <v>48</v>
      </c>
      <c r="AD48" s="3" t="s">
        <v>49</v>
      </c>
      <c r="AE48" s="3" t="s">
        <v>49</v>
      </c>
      <c r="AF48" s="3" t="s">
        <v>49</v>
      </c>
      <c r="AG48" s="3" t="s">
        <v>49</v>
      </c>
      <c r="AH48" s="3" t="s">
        <v>49</v>
      </c>
      <c r="AI48" s="3" t="s">
        <v>49</v>
      </c>
      <c r="AJ48" s="3" t="s">
        <v>49</v>
      </c>
      <c r="AK48" s="3" t="s">
        <v>49</v>
      </c>
      <c r="AL48" s="3" t="s">
        <v>49</v>
      </c>
      <c r="AM48" s="3" t="s">
        <v>49</v>
      </c>
      <c r="AN48" s="3" t="s">
        <v>49</v>
      </c>
      <c r="AO48" s="3" t="s">
        <v>49</v>
      </c>
      <c r="AP48" s="3" t="s">
        <v>49</v>
      </c>
      <c r="AQ48" s="3" t="s">
        <v>49</v>
      </c>
      <c r="AR48" s="3" t="s">
        <v>49</v>
      </c>
      <c r="AS48" s="3" t="s">
        <v>49</v>
      </c>
      <c r="AT48" s="3" t="s">
        <v>49</v>
      </c>
      <c r="AU48" s="3" t="s">
        <v>49</v>
      </c>
      <c r="AV48" s="3" t="s">
        <v>49</v>
      </c>
      <c r="AZ48" s="3" t="s">
        <v>52</v>
      </c>
      <c r="BB48" s="3" t="s">
        <v>55</v>
      </c>
      <c r="BC48" s="3" t="s">
        <v>56</v>
      </c>
      <c r="BD48" s="3" t="s">
        <v>55</v>
      </c>
      <c r="BF48" s="23"/>
      <c r="BG48" s="23"/>
    </row>
    <row r="49" spans="4:59" x14ac:dyDescent="0.25"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D49">
        <f>IF(AND(OR(AE46+AE47=2,AE49=0),AE46+AE47+AE49&gt;0),MOD(AD46+AD47+1,2),MOD(AD46+AD47,2))</f>
        <v>0</v>
      </c>
      <c r="AE49">
        <f>IF(AND(OR(AF46+AF47=2,AF49=0),AF46+AF47+AF49&gt;0),MOD(AE46+AE47+1,2),MOD(AE46+AE47,2))</f>
        <v>1</v>
      </c>
      <c r="AF49">
        <f>IF(AND(OR(AG46+AG47=2,AG49=0),AG46+AG47+AG49&gt;0),MOD(AF46+AF47+1,2),MOD(AF46+AF47,2))</f>
        <v>1</v>
      </c>
      <c r="AG49">
        <f>IF(AND(OR(AI46+AI47=2,AI49=0), AI46+AI47+AI49&gt;0),MOD(AG46+AG47+1,2),MOD(AG46+AG47,2))</f>
        <v>0</v>
      </c>
      <c r="AH49" t="s">
        <v>44</v>
      </c>
      <c r="AI49">
        <f t="shared" ref="AI49:AJ49" si="36">IF(AND(OR(AJ46+AJ47=2,AJ49=0),AJ46+AJ47+AJ49&gt;0),MOD(AI46+AI47+1,2),MOD(AI46+AI47,2))</f>
        <v>0</v>
      </c>
      <c r="AJ49">
        <f t="shared" si="36"/>
        <v>1</v>
      </c>
      <c r="AK49">
        <f>IF(AND(OR(AL46+AL47=2,AL49=0),AL46+AL47+AL49&gt;0),MOD(AK46+AK47+1,2),MOD(AK46+AK47,2))</f>
        <v>0</v>
      </c>
      <c r="AL49">
        <f>IF(AND(OR(AN46+AN47=2,AN49=0),AN46+AN47+AN49&gt;0),MOD(AL46+AL47+1,2),MOD(AL46+AL47,2))</f>
        <v>0</v>
      </c>
      <c r="AM49" t="s">
        <v>44</v>
      </c>
      <c r="AN49">
        <f>IF(AND(OR(AO46+AO47=2,AO49=0),AO46+AO47+AO49&gt;0),MOD(AN46+AN47+1,2),MOD(AN46+AN47,2))</f>
        <v>1</v>
      </c>
      <c r="AO49">
        <f>IF(AND(OR(AP46+AP47=2,AP49=0),AP46+AP47+AP49&gt;0),MOD(AO46+AO47+1,2),MOD(AO46+AO47,2))</f>
        <v>0</v>
      </c>
      <c r="AP49">
        <f>IF(AND(OR(AQ46+AQ47=2,AQ49=0),AQ46+AQ47+AQ49&gt;0),MOD(AP46+AP47+1,2),MOD(AP46+AP47,2))</f>
        <v>1</v>
      </c>
      <c r="AQ49">
        <f>IF(AND(OR(AS46+AS47=2,AS49=0),AS46+AS47+AS49&gt;0),MOD(AQ46+AQ47+1,2),MOD(AQ46+AQ47,2))</f>
        <v>1</v>
      </c>
      <c r="AR49" t="s">
        <v>44</v>
      </c>
      <c r="AS49">
        <f>IF(AND(OR(AT46+AT47=2,AT49=0),AT46+AT47+AT49&gt;0),MOD(AS46+AS47+1,2),MOD(AS46+AS47,2))</f>
        <v>1</v>
      </c>
      <c r="AT49">
        <f>IF(AND(OR(AU46+AU47=2,AU49=0),AU46+AU47+AU49&gt;0),MOD(AT46+AT47+1,2),MOD(AT46+AT47,2))</f>
        <v>0</v>
      </c>
      <c r="AU49">
        <f>IF(AND(OR(AV46+AV47=2,AV49=0),AV46+AV47+AV49&gt;0),MOD(AU46+AU47+1,2),MOD(AU46+AU47,2))</f>
        <v>1</v>
      </c>
      <c r="AV49">
        <f>MOD((AV46+AV47),2)</f>
        <v>0</v>
      </c>
      <c r="AW49" t="s">
        <v>50</v>
      </c>
      <c r="AX49">
        <f t="shared" ref="AX42:AX49" si="37">IF(AD49=1, -(65536-SUM(AD49*POWER(2,15),AE49*POWER(2,14),AF49*POWER(2,13),AG49*POWER(2,12),AI49*POWER(2,11),AJ49*POWER(2,10),AK49*POWER(2,9),AL49*POWER(2,8),AN49*POWER(2,7),AO49*POWER(2,6),AP49*POWER(2,5),AQ49*POWER(2,4),AS49*POWER(2,3),AT49*POWER(2,2),AU49*POWER(2,1),AV49*POWER(2,0))), SUM(AD49*POWER(2,15),AE49*POWER(2,14),AF49*POWER(2,13),AG49*POWER(2,12),AI49*POWER(2,11),AJ49*POWER(2,10),AK49*POWER(2,9),AL49*POWER(2,8),AN49*POWER(2,7),AO49*POWER(2,6),AP49*POWER(2,5),AQ49*POWER(2,4),AS49*POWER(2,3),AT49*POWER(2,2),AU49*POWER(2,1),AV49*POWER(2,0)))</f>
        <v>25786</v>
      </c>
      <c r="AY49" s="8" t="s">
        <v>51</v>
      </c>
      <c r="BD49">
        <f>BD46+BD47</f>
        <v>25786</v>
      </c>
      <c r="BE49" s="8" t="s">
        <v>51</v>
      </c>
      <c r="BF49" s="23"/>
      <c r="BG49" s="23"/>
    </row>
    <row r="50" spans="4:59" x14ac:dyDescent="0.25"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4:59" x14ac:dyDescent="0.25"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D51" s="22" t="s">
        <v>67</v>
      </c>
      <c r="AE51" s="22"/>
      <c r="AF51" s="22"/>
      <c r="AG51">
        <v>1</v>
      </c>
      <c r="AI51" s="22" t="s">
        <v>68</v>
      </c>
      <c r="AJ51" s="22"/>
      <c r="AK51" s="22"/>
      <c r="AL51">
        <v>0</v>
      </c>
      <c r="AN51" s="22" t="s">
        <v>69</v>
      </c>
      <c r="AO51" s="22"/>
      <c r="AP51" s="22"/>
      <c r="AQ51">
        <v>0</v>
      </c>
      <c r="AS51" s="22" t="s">
        <v>70</v>
      </c>
      <c r="AT51" s="22"/>
      <c r="AU51" s="22"/>
      <c r="AV51">
        <v>0</v>
      </c>
      <c r="AX51" s="10" t="s">
        <v>75</v>
      </c>
      <c r="AY51">
        <v>0</v>
      </c>
      <c r="AZ51" s="1" t="s">
        <v>71</v>
      </c>
      <c r="BA51">
        <v>0</v>
      </c>
    </row>
    <row r="52" spans="4:59" x14ac:dyDescent="0.25"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</sheetData>
  <mergeCells count="35">
    <mergeCell ref="BF46:BG49"/>
    <mergeCell ref="AD9:AF9"/>
    <mergeCell ref="AI9:AK9"/>
    <mergeCell ref="AN9:AP9"/>
    <mergeCell ref="BF11:BG14"/>
    <mergeCell ref="BF18:BG21"/>
    <mergeCell ref="BF25:BG28"/>
    <mergeCell ref="AD51:AF51"/>
    <mergeCell ref="AI51:AK51"/>
    <mergeCell ref="AN51:AP51"/>
    <mergeCell ref="AS51:AU51"/>
    <mergeCell ref="AD30:AF30"/>
    <mergeCell ref="AI30:AK30"/>
    <mergeCell ref="AN30:AP30"/>
    <mergeCell ref="AS30:AU30"/>
    <mergeCell ref="AD37:AF37"/>
    <mergeCell ref="AI37:AK37"/>
    <mergeCell ref="AN37:AP37"/>
    <mergeCell ref="AS37:AU37"/>
    <mergeCell ref="BF4:BG7"/>
    <mergeCell ref="AD44:AF44"/>
    <mergeCell ref="AI44:AK44"/>
    <mergeCell ref="AN44:AP44"/>
    <mergeCell ref="AS44:AU44"/>
    <mergeCell ref="AS9:AU9"/>
    <mergeCell ref="AD16:AF16"/>
    <mergeCell ref="AI16:AK16"/>
    <mergeCell ref="AN16:AP16"/>
    <mergeCell ref="AS16:AU16"/>
    <mergeCell ref="AD23:AF23"/>
    <mergeCell ref="AI23:AK23"/>
    <mergeCell ref="AN23:AP23"/>
    <mergeCell ref="AS23:AU23"/>
    <mergeCell ref="BF32:BG35"/>
    <mergeCell ref="BF39:BG42"/>
  </mergeCells>
  <phoneticPr fontId="2" type="noConversion"/>
  <conditionalFormatting sqref="G4:Y7">
    <cfRule type="cellIs" dxfId="0" priority="7" operator="equal">
      <formula>0</formula>
    </cfRule>
    <cfRule type="cellIs" dxfId="1" priority="6" operator="equal">
      <formula>1</formula>
    </cfRule>
    <cfRule type="cellIs" dxfId="2" priority="5" operator="equal">
      <formula>0</formula>
    </cfRule>
    <cfRule type="cellIs" dxfId="3" priority="4" operator="equal">
      <formula>1</formula>
    </cfRule>
    <cfRule type="cellIs" dxfId="4" priority="3" operator="equal">
      <formula>1</formula>
    </cfRule>
    <cfRule type="cellIs" dxfId="5" priority="2" operator="equal">
      <formula>1</formula>
    </cfRule>
    <cfRule type="cellIs" dxfId="6" priority="1" operator="equal">
      <formula>1</formula>
    </cfRule>
  </conditionalFormatting>
  <pageMargins left="0.70866141732283472" right="0.70866141732283472" top="0.74803149606299213" bottom="0.74803149606299213" header="0.31496062992125984" footer="0.31496062992125984"/>
  <pageSetup paperSize="9" scale="83" orientation="portrait" horizontalDpi="360" verticalDpi="360" r:id="rId1"/>
  <headerFooter>
    <oddHeader xml:space="preserve">&amp;LКравец Роман Денисович&amp;CВариант: 17&amp;R&amp;F
</oddHeader>
    <oddFooter>&amp;R&amp;D
&amp;T</oddFooter>
  </headerFooter>
  <rowBreaks count="1" manualBreakCount="1">
    <brk id="51" max="60" man="1"/>
  </rowBreaks>
  <colBreaks count="3" manualBreakCount="3">
    <brk id="25" max="52" man="1"/>
    <brk id="49" max="52" man="1"/>
    <brk id="57" max="5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897F-9EF7-459E-A799-9DE5088B299E}">
  <sheetPr codeName="Лист2"/>
  <dimension ref="A2:A13"/>
  <sheetViews>
    <sheetView workbookViewId="0">
      <selection activeCell="N4" sqref="N4"/>
    </sheetView>
  </sheetViews>
  <sheetFormatPr defaultRowHeight="15" x14ac:dyDescent="0.25"/>
  <sheetData>
    <row r="2" spans="1:1" x14ac:dyDescent="0.25">
      <c r="A2" t="s">
        <v>77</v>
      </c>
    </row>
    <row r="3" spans="1:1" x14ac:dyDescent="0.25">
      <c r="A3" t="s">
        <v>78</v>
      </c>
    </row>
    <row r="4" spans="1:1" x14ac:dyDescent="0.25">
      <c r="A4" t="s">
        <v>79</v>
      </c>
    </row>
    <row r="5" spans="1:1" x14ac:dyDescent="0.25">
      <c r="A5" t="s">
        <v>80</v>
      </c>
    </row>
    <row r="6" spans="1:1" x14ac:dyDescent="0.25">
      <c r="A6" t="s">
        <v>81</v>
      </c>
    </row>
    <row r="7" spans="1:1" x14ac:dyDescent="0.25">
      <c r="A7" t="s">
        <v>82</v>
      </c>
    </row>
    <row r="8" spans="1:1" x14ac:dyDescent="0.25">
      <c r="A8" t="s">
        <v>83</v>
      </c>
    </row>
    <row r="9" spans="1:1" x14ac:dyDescent="0.25">
      <c r="A9" t="s">
        <v>84</v>
      </c>
    </row>
    <row r="10" spans="1:1" x14ac:dyDescent="0.25">
      <c r="A10" t="s">
        <v>85</v>
      </c>
    </row>
    <row r="11" spans="1:1" x14ac:dyDescent="0.25">
      <c r="A11" t="s">
        <v>86</v>
      </c>
    </row>
    <row r="12" spans="1:1" x14ac:dyDescent="0.25">
      <c r="A12" t="s">
        <v>87</v>
      </c>
    </row>
    <row r="13" spans="1:1" x14ac:dyDescent="0.25">
      <c r="A13" t="s">
        <v>88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 Kravets</cp:lastModifiedBy>
  <cp:lastPrinted>2021-11-22T10:19:41Z</cp:lastPrinted>
  <dcterms:created xsi:type="dcterms:W3CDTF">2021-11-08T09:24:02Z</dcterms:created>
  <dcterms:modified xsi:type="dcterms:W3CDTF">2021-11-25T09:05:27Z</dcterms:modified>
</cp:coreProperties>
</file>