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07"/>
  <workbookPr/>
  <mc:AlternateContent xmlns:mc="http://schemas.openxmlformats.org/markup-compatibility/2006">
    <mc:Choice Requires="x15">
      <x15ac:absPath xmlns:x15ac="http://schemas.microsoft.com/office/spreadsheetml/2010/11/ac" url="C:\Users\Gebruiker\Medicine for Business\Medicine for Business - Documenten\10. Projecten\EramusMC\Research Suite\DRE\"/>
    </mc:Choice>
  </mc:AlternateContent>
  <xr:revisionPtr revIDLastSave="284" documentId="8_{26F187F5-74A4-4248-9351-5659D132A07E}" xr6:coauthVersionLast="45" xr6:coauthVersionMax="45" xr10:uidLastSave="{5F6FDDA7-8A9E-45A7-A278-B5464239A2FF}"/>
  <bookViews>
    <workbookView xWindow="-120" yWindow="-120" windowWidth="24240" windowHeight="13140" xr2:uid="{00000000-000D-0000-FFFF-FFFF00000000}"/>
  </bookViews>
  <sheets>
    <sheet name="Worspace Calc." sheetId="3" r:id="rId1"/>
    <sheet name="Scenario's subsidiering" sheetId="4" r:id="rId2"/>
    <sheet name="Pricing list VM's" sheetId="2" r:id="rId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3" l="1"/>
  <c r="K18" i="3" s="1"/>
  <c r="K28" i="4"/>
  <c r="K27" i="4" s="1"/>
  <c r="K26" i="4" s="1"/>
  <c r="K25" i="4" s="1"/>
  <c r="K24" i="4" s="1"/>
  <c r="K23" i="4" s="1"/>
  <c r="C12" i="4"/>
  <c r="M3" i="4"/>
  <c r="G3" i="4"/>
  <c r="F3" i="4"/>
  <c r="E3" i="4"/>
  <c r="J3" i="3"/>
  <c r="D3" i="3"/>
  <c r="C3" i="3"/>
  <c r="B3" i="3"/>
  <c r="K47" i="4"/>
  <c r="G47" i="4"/>
  <c r="C47" i="4"/>
  <c r="K36" i="4"/>
  <c r="G29" i="4"/>
  <c r="G28" i="4" s="1"/>
  <c r="G27" i="4" s="1"/>
  <c r="G26" i="4" s="1"/>
  <c r="G25" i="4" s="1"/>
  <c r="G24" i="4" s="1"/>
  <c r="G23" i="4" s="1"/>
  <c r="C29" i="4"/>
  <c r="C36" i="4" l="1"/>
  <c r="C28" i="4"/>
  <c r="C27" i="4" s="1"/>
  <c r="C26" i="4" s="1"/>
  <c r="C25" i="4" s="1"/>
  <c r="C24" i="4" s="1"/>
  <c r="C23" i="4" s="1"/>
  <c r="C46" i="4"/>
  <c r="C45" i="4" s="1"/>
  <c r="C44" i="4" s="1"/>
  <c r="C43" i="4" s="1"/>
  <c r="C42" i="4" s="1"/>
  <c r="C41" i="4" s="1"/>
  <c r="C40" i="4" s="1"/>
  <c r="C39" i="4" s="1"/>
  <c r="C38" i="4" s="1"/>
  <c r="C37" i="4" s="1"/>
  <c r="K46" i="4"/>
  <c r="K45" i="4" s="1"/>
  <c r="K44" i="4" s="1"/>
  <c r="K43" i="4" s="1"/>
  <c r="K42" i="4" s="1"/>
  <c r="K41" i="4" s="1"/>
  <c r="K40" i="4" s="1"/>
  <c r="K39" i="4" s="1"/>
  <c r="K38" i="4" s="1"/>
  <c r="K37" i="4" s="1"/>
  <c r="G36" i="4"/>
  <c r="G46" i="4" s="1"/>
  <c r="G45" i="4" s="1"/>
  <c r="G44" i="4" s="1"/>
  <c r="G43" i="4" s="1"/>
  <c r="G42" i="4" s="1"/>
  <c r="G41" i="4" s="1"/>
  <c r="G40" i="4" s="1"/>
  <c r="G39" i="4" s="1"/>
  <c r="G38" i="4" s="1"/>
  <c r="G37" i="4" s="1"/>
  <c r="F23" i="3"/>
  <c r="D31" i="3"/>
  <c r="H31" i="3" s="1"/>
  <c r="F31" i="3"/>
  <c r="G31" i="3"/>
  <c r="D29" i="3"/>
  <c r="H29" i="3" s="1"/>
  <c r="F29" i="3"/>
  <c r="G29" i="3"/>
  <c r="D30" i="3"/>
  <c r="H30" i="3" s="1"/>
  <c r="F30" i="3"/>
  <c r="G30" i="3"/>
  <c r="D24" i="3"/>
  <c r="H24" i="3" s="1"/>
  <c r="F24" i="3"/>
  <c r="G24" i="3"/>
  <c r="D25" i="3"/>
  <c r="H25" i="3" s="1"/>
  <c r="F25" i="3"/>
  <c r="G25" i="3"/>
  <c r="D26" i="3"/>
  <c r="H26" i="3" s="1"/>
  <c r="F26" i="3"/>
  <c r="G26" i="3"/>
  <c r="D27" i="3"/>
  <c r="H27" i="3" s="1"/>
  <c r="F27" i="3"/>
  <c r="G27" i="3"/>
  <c r="D28" i="3"/>
  <c r="H28" i="3" s="1"/>
  <c r="F28" i="3"/>
  <c r="G28" i="3"/>
  <c r="F18" i="3"/>
  <c r="G18" i="3"/>
  <c r="F19" i="3"/>
  <c r="G19" i="3"/>
  <c r="F20" i="3"/>
  <c r="G20" i="3"/>
  <c r="F21" i="3"/>
  <c r="G21" i="3"/>
  <c r="F22" i="3"/>
  <c r="G22" i="3"/>
  <c r="G23" i="3"/>
  <c r="G17" i="3"/>
  <c r="F17" i="3"/>
  <c r="H18" i="3"/>
  <c r="H19" i="3"/>
  <c r="D20" i="3"/>
  <c r="H20" i="3" s="1"/>
  <c r="D21" i="3"/>
  <c r="H21" i="3" s="1"/>
  <c r="D22" i="3"/>
  <c r="H22" i="3" s="1"/>
  <c r="D23" i="3"/>
  <c r="H23" i="3" s="1"/>
  <c r="H17" i="3"/>
  <c r="G16" i="3"/>
  <c r="F16"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C3" i="4" l="1"/>
  <c r="L3" i="4" s="1"/>
  <c r="C11" i="4" s="1"/>
  <c r="C13" i="4" s="1"/>
  <c r="D16" i="3"/>
  <c r="H16" i="3" s="1"/>
  <c r="L39" i="4"/>
  <c r="L43" i="4"/>
  <c r="L47" i="4"/>
  <c r="H39" i="4"/>
  <c r="H43" i="4"/>
  <c r="H47" i="4"/>
  <c r="D39" i="4"/>
  <c r="D43" i="4"/>
  <c r="D47" i="4"/>
  <c r="L28" i="4"/>
  <c r="L24" i="4"/>
  <c r="H27" i="4"/>
  <c r="H23" i="4"/>
  <c r="D27" i="4"/>
  <c r="L42" i="4"/>
  <c r="H42" i="4"/>
  <c r="D38" i="4"/>
  <c r="D46" i="4"/>
  <c r="L29" i="4"/>
  <c r="L25" i="4"/>
  <c r="H28" i="4"/>
  <c r="H24" i="4"/>
  <c r="D26" i="4"/>
  <c r="L40" i="4"/>
  <c r="L44" i="4"/>
  <c r="L36" i="4"/>
  <c r="H40" i="4"/>
  <c r="H44" i="4"/>
  <c r="H36" i="4"/>
  <c r="D40" i="4"/>
  <c r="D44" i="4"/>
  <c r="D36" i="4"/>
  <c r="L27" i="4"/>
  <c r="L23" i="4"/>
  <c r="H26" i="4"/>
  <c r="D24" i="4"/>
  <c r="D28" i="4"/>
  <c r="L37" i="4"/>
  <c r="L41" i="4"/>
  <c r="L45" i="4"/>
  <c r="H37" i="4"/>
  <c r="H41" i="4"/>
  <c r="H45" i="4"/>
  <c r="D37" i="4"/>
  <c r="D41" i="4"/>
  <c r="D45" i="4"/>
  <c r="D23" i="4"/>
  <c r="L26" i="4"/>
  <c r="H29" i="4"/>
  <c r="H25" i="4"/>
  <c r="D25" i="4"/>
  <c r="D29" i="4"/>
  <c r="L38" i="4"/>
  <c r="L46" i="4"/>
  <c r="H38" i="4"/>
  <c r="H46" i="4"/>
  <c r="D42" i="4"/>
  <c r="K17" i="3"/>
  <c r="K19" i="3" s="1"/>
  <c r="D48" i="4" l="1"/>
  <c r="H48" i="4"/>
  <c r="L48" i="4"/>
  <c r="L30" i="4"/>
  <c r="H30" i="4" l="1"/>
  <c r="D30" i="4" l="1"/>
</calcChain>
</file>

<file path=xl/sharedStrings.xml><?xml version="1.0" encoding="utf-8"?>
<sst xmlns="http://schemas.openxmlformats.org/spreadsheetml/2006/main" count="2100" uniqueCount="1043">
  <si>
    <t>VM lookup:</t>
  </si>
  <si>
    <t>VM series</t>
  </si>
  <si>
    <t>Cores</t>
  </si>
  <si>
    <t>Ram</t>
  </si>
  <si>
    <t>Omschrijving</t>
  </si>
  <si>
    <t>Extra Schijf / GPU</t>
  </si>
  <si>
    <t>B2S</t>
  </si>
  <si>
    <t># Gb</t>
  </si>
  <si>
    <t>€ bruto/ mth / GB</t>
  </si>
  <si>
    <t>€ netto / mth</t>
  </si>
  <si>
    <t>Surf Korting</t>
  </si>
  <si>
    <t>Surf administratiekosten</t>
  </si>
  <si>
    <t>BTW</t>
  </si>
  <si>
    <t># VM's</t>
  </si>
  <si>
    <t>x/v</t>
  </si>
  <si>
    <t># hours / mth</t>
  </si>
  <si>
    <t>€ bruto / hour</t>
  </si>
  <si>
    <t>VM 1</t>
  </si>
  <si>
    <t>v</t>
  </si>
  <si>
    <t>VM 2</t>
  </si>
  <si>
    <t>Compute</t>
  </si>
  <si>
    <t>VM 3</t>
  </si>
  <si>
    <t>Storage</t>
  </si>
  <si>
    <t>VM 4</t>
  </si>
  <si>
    <t>Totaal / WS / Maand</t>
  </si>
  <si>
    <t>VM 5</t>
  </si>
  <si>
    <t>x</t>
  </si>
  <si>
    <t>VM 6</t>
  </si>
  <si>
    <t>VM 7</t>
  </si>
  <si>
    <t>VM 8</t>
  </si>
  <si>
    <t>VM 9</t>
  </si>
  <si>
    <t>VM 10</t>
  </si>
  <si>
    <t>VM 11</t>
  </si>
  <si>
    <t>VM 12</t>
  </si>
  <si>
    <t>VM 13</t>
  </si>
  <si>
    <t>VM 14</t>
  </si>
  <si>
    <t>VM 15</t>
  </si>
  <si>
    <t>VM 16</t>
  </si>
  <si>
    <t>Choose your standard VM:</t>
  </si>
  <si>
    <t>VM hours "on"</t>
  </si>
  <si>
    <t>€ bruto/ mth / hr</t>
  </si>
  <si>
    <t>Discription</t>
  </si>
  <si>
    <t>€ netto/ mth</t>
  </si>
  <si>
    <t>Extra HDD/ GPU</t>
  </si>
  <si>
    <t>Aantal Gb</t>
  </si>
  <si>
    <t>Surf discount</t>
  </si>
  <si>
    <t>Surf admin. Costs</t>
  </si>
  <si>
    <t>Tax</t>
  </si>
  <si>
    <t>Total / WS / Mth</t>
  </si>
  <si>
    <t xml:space="preserve"> Scenario 1</t>
  </si>
  <si>
    <t xml:space="preserve"> Scenario 2</t>
  </si>
  <si>
    <t xml:space="preserve"> Scenario 3</t>
  </si>
  <si>
    <t># workspaces year end</t>
  </si>
  <si>
    <t>Discount</t>
  </si>
  <si>
    <t>Maand</t>
  </si>
  <si>
    <t># Workspaces</t>
  </si>
  <si>
    <t>Cost per mth (€)</t>
  </si>
  <si>
    <t>Totaal 2020</t>
  </si>
  <si>
    <t>Totaal 2021</t>
  </si>
  <si>
    <t>Exemplaar</t>
  </si>
  <si>
    <t>vCPU('s)</t>
  </si>
  <si>
    <t>RAM</t>
  </si>
  <si>
    <t>Tijdelijk opslag</t>
  </si>
  <si>
    <t>Prijs per uur</t>
  </si>
  <si>
    <t>Betalen-naar-gebruik met AHB</t>
  </si>
  <si>
    <t>1 jaar gereserveerd met AHB (% besparing)</t>
  </si>
  <si>
    <t>3 jaar gereserveerd met AHB (% besparing)</t>
  </si>
  <si>
    <t>Spot met AHB, (% besparing)</t>
  </si>
  <si>
    <t>Geschikt voor</t>
  </si>
  <si>
    <t>Extra schijf / GPU</t>
  </si>
  <si>
    <t>B1S</t>
  </si>
  <si>
    <t>1 GiB</t>
  </si>
  <si>
    <t>4 GiB</t>
  </si>
  <si>
    <t>€0,0102/uur</t>
  </si>
  <si>
    <t>€0,0059/uur (~42%)</t>
  </si>
  <si>
    <t>€0,0039/uur (~62%)</t>
  </si>
  <si>
    <t>– –Leeg</t>
  </si>
  <si>
    <t>De Bs-serie bestaat uit betaalbare virtuele machines die een goedkope optie vormen voor werkbelastingen die over het algemeen lage tot gemiddelde prestaties van een standaard CPU vereisen, maar soms aanzienlijk hogere CPU-prestaties nodig hebben als de vraag toeneemt. Deze werkbelastingen vereisen niet voortdurend volledig gebruik van de CPU, maar kennen af en toe pieken om bepaalde taken sneller uit te voeren. Veel toepassingen, zoals ontwikkelings- en testservers, webservers met weinig verkeer, kleine databases, microservices, servers voor proof-of-concepts, buildservers en code-opslagplaatsen, passen in dit model.</t>
  </si>
  <si>
    <t>B1MS</t>
  </si>
  <si>
    <t>2 GiB</t>
  </si>
  <si>
    <t>€0,0203/uur</t>
  </si>
  <si>
    <t>€0,0119/uur (~42%)</t>
  </si>
  <si>
    <t>€0,0077/uur (~62%)</t>
  </si>
  <si>
    <t>8 GiB</t>
  </si>
  <si>
    <t>€0,0405/uur</t>
  </si>
  <si>
    <t>€0,0237/uur (~42%)</t>
  </si>
  <si>
    <t>€0,0153/uur (~62%)</t>
  </si>
  <si>
    <t>B2MS</t>
  </si>
  <si>
    <t>16 GiB</t>
  </si>
  <si>
    <t>€0,0810/uur</t>
  </si>
  <si>
    <t>€0,0474/uur (~42%)</t>
  </si>
  <si>
    <t>€0,0305/uur (~62%)</t>
  </si>
  <si>
    <t>B4MS</t>
  </si>
  <si>
    <t>32 GiB</t>
  </si>
  <si>
    <t>€0,1620/uur</t>
  </si>
  <si>
    <t>€0,0948/uur (~41%)</t>
  </si>
  <si>
    <t>€0,0610/uur (~62%)</t>
  </si>
  <si>
    <t>B8MS</t>
  </si>
  <si>
    <t>64 GiB</t>
  </si>
  <si>
    <t>€0,3239/uur</t>
  </si>
  <si>
    <t>€0,1895/uur (~41%)</t>
  </si>
  <si>
    <t>€0,1220/uur (~62%)</t>
  </si>
  <si>
    <t>B12MS</t>
  </si>
  <si>
    <t>48 GiB</t>
  </si>
  <si>
    <t>96 GiB</t>
  </si>
  <si>
    <t>€0,4858/uur</t>
  </si>
  <si>
    <t>€0,2843/uur (~41%)</t>
  </si>
  <si>
    <t>€0,1829/uur (~62%)</t>
  </si>
  <si>
    <t>B16MS</t>
  </si>
  <si>
    <t>128 GiB</t>
  </si>
  <si>
    <t>€0,6477/uur</t>
  </si>
  <si>
    <t>€0,3791/uur (~41%)</t>
  </si>
  <si>
    <t>€0,2439/uur (~62%)</t>
  </si>
  <si>
    <t>B20MS</t>
  </si>
  <si>
    <t>80 GiB</t>
  </si>
  <si>
    <t>160 GiB</t>
  </si>
  <si>
    <t>€0,8096/uur</t>
  </si>
  <si>
    <t>€0,4738/uur (~41%)</t>
  </si>
  <si>
    <t>€0,3048/uur (~62%)</t>
  </si>
  <si>
    <t>A1 v2</t>
  </si>
  <si>
    <t>10 GiB</t>
  </si>
  <si>
    <t>€0,0346/uur</t>
  </si>
  <si>
    <t>€0,0062/uur (~82%)</t>
  </si>
  <si>
    <t>Av2 Standard is de nieuwste generatie virtuele machines uit de A-serie met vergelijkbare CPU-prestaties en een snellere schijf. Deze virtuele machines zijn geschikt voor ontwikkelworkloads, voor het bouwen van servers, codeopslag, websites met weinig verkeer en niet-intensief gebruikte webtoepassingen, microservices, voor experimenten met vroege versies van producten en voor kleine databases. Net als de vorige generatie van A Standard bieden virtuele machines van de variant Av2 taakverdeling en automatisch schalen, zonder dat u er extra voor betaalt.</t>
  </si>
  <si>
    <t>A2 v2</t>
  </si>
  <si>
    <t>20 GiB</t>
  </si>
  <si>
    <t>€0,0734/uur</t>
  </si>
  <si>
    <t>€0,0132/uur (~82%)</t>
  </si>
  <si>
    <t>A2m v2</t>
  </si>
  <si>
    <t>€0,1046/uur</t>
  </si>
  <si>
    <t>€0,0187/uur (~82%)</t>
  </si>
  <si>
    <t>A4 v2</t>
  </si>
  <si>
    <t>40 GiB</t>
  </si>
  <si>
    <t>€0,1544/uur</t>
  </si>
  <si>
    <t>€0,0276/uur (~82%)</t>
  </si>
  <si>
    <t>A4m v2</t>
  </si>
  <si>
    <t>€0,2193/uur</t>
  </si>
  <si>
    <t>€0,0392/uur (~82%)</t>
  </si>
  <si>
    <t>A8 v2</t>
  </si>
  <si>
    <t>€0,3230/uur</t>
  </si>
  <si>
    <t>€0,0578/uur (~82%)</t>
  </si>
  <si>
    <t>A8m v2</t>
  </si>
  <si>
    <t>€0,4605/uur</t>
  </si>
  <si>
    <t>€0,0823/uur (~82%)</t>
  </si>
  <si>
    <t>D2a v4</t>
  </si>
  <si>
    <t>50 GiB</t>
  </si>
  <si>
    <t>€0,0970/uur</t>
  </si>
  <si>
    <t>€0,0645/uur (~33%)</t>
  </si>
  <si>
    <t>€0,0444/uur (~54%)</t>
  </si>
  <si>
    <t>€0,0155/uur (~84%)</t>
  </si>
  <si>
    <r>
      <t>De Da v4-serie VM's zijn gebaseerd op de 2,35 GHz AMD EPYC</t>
    </r>
    <r>
      <rPr>
        <sz val="8"/>
        <color rgb="FF4C4C51"/>
        <rFont val="Segoe UI"/>
        <family val="2"/>
      </rPr>
      <t>TM</t>
    </r>
    <r>
      <rPr>
        <sz val="12"/>
        <color rgb="FF4C4C51"/>
        <rFont val="Segoe UI"/>
        <family val="2"/>
      </rPr>
      <t> 7452-processor waarmee tot 3,35 GHz kan worden behaald. De Dav4-VM-grootten bieden een combinatie van vCPU's, geheugen en tijdelijke opslag voor de vereisten van de meeste productieworkloads. Gegevensschijfopslag wordt apart van virtuele machines in rekening gebracht. Als u Premium SSD-schijfopslag wilt gebruiken, selecteert u de Das v4-VM's.</t>
    </r>
  </si>
  <si>
    <t>D4a v4</t>
  </si>
  <si>
    <t>100 GiB</t>
  </si>
  <si>
    <t>€0,1940/uur</t>
  </si>
  <si>
    <t>€0,1290/uur (~33%)</t>
  </si>
  <si>
    <t>€0,0888/uur (~54%)</t>
  </si>
  <si>
    <t>€0,0309/uur (~84%)</t>
  </si>
  <si>
    <t>D8a v4</t>
  </si>
  <si>
    <t>200 GiB</t>
  </si>
  <si>
    <t>€0,3880/uur</t>
  </si>
  <si>
    <t>€0,2580/uur (~33%)</t>
  </si>
  <si>
    <t>€0,1776/uur (~54%)</t>
  </si>
  <si>
    <t>€0,0618/uur (~84%)</t>
  </si>
  <si>
    <t>D16a v4</t>
  </si>
  <si>
    <t>400 GiB</t>
  </si>
  <si>
    <t>€0,7759/uur</t>
  </si>
  <si>
    <t>€0,5160/uur (~33%)</t>
  </si>
  <si>
    <t>€0,3551/uur (~54%)</t>
  </si>
  <si>
    <t>€0,1236/uur (~84%)</t>
  </si>
  <si>
    <t>D32a v4</t>
  </si>
  <si>
    <t>800 GiB</t>
  </si>
  <si>
    <t>€1,5517/uur</t>
  </si>
  <si>
    <t>€1,0320/uur (~33%)</t>
  </si>
  <si>
    <t>€0,7101/uur (~54%)</t>
  </si>
  <si>
    <t>€0,2472/uur (~84%)</t>
  </si>
  <si>
    <t>D48a v4</t>
  </si>
  <si>
    <t>192 GiB</t>
  </si>
  <si>
    <t>1.200 GiB</t>
  </si>
  <si>
    <t>€2,3276/uur</t>
  </si>
  <si>
    <t>€1,5480/uur (~33%)</t>
  </si>
  <si>
    <t>€1,0651/uur (~54%)</t>
  </si>
  <si>
    <t>€0,3708/uur (~84%)</t>
  </si>
  <si>
    <t>D64a v4</t>
  </si>
  <si>
    <t>256 GiB</t>
  </si>
  <si>
    <t>1.600 GiB</t>
  </si>
  <si>
    <t>€3,1034/uur</t>
  </si>
  <si>
    <t>€2,0640/uur (~33%)</t>
  </si>
  <si>
    <t>€1,4202/uur (~54%)</t>
  </si>
  <si>
    <t>€0,4944/uur (~84%)</t>
  </si>
  <si>
    <t>D96a v4</t>
  </si>
  <si>
    <t>384 GiB</t>
  </si>
  <si>
    <t>2.400 GiB</t>
  </si>
  <si>
    <t>€4,6551/uur</t>
  </si>
  <si>
    <t>€3,0960/uur (~33%)</t>
  </si>
  <si>
    <t>€2,1303/uur (~54%)</t>
  </si>
  <si>
    <t>€0,7416/uur (~84%)</t>
  </si>
  <si>
    <t>D2as v4</t>
  </si>
  <si>
    <t>€0,0252/uur (~74%)</t>
  </si>
  <si>
    <r>
      <t>De Das v4-serie VM's ondersteunen Premium SSD-schijfopslag en zijn gebaseerd op de 2,35 GHz AMD EPYC</t>
    </r>
    <r>
      <rPr>
        <sz val="8"/>
        <color rgb="FF4C4C51"/>
        <rFont val="Segoe UI"/>
        <family val="2"/>
      </rPr>
      <t>TM</t>
    </r>
    <r>
      <rPr>
        <sz val="12"/>
        <color rgb="FF4C4C51"/>
        <rFont val="Segoe UI"/>
        <family val="2"/>
      </rPr>
      <t> 7452-processor waarmee tot 3,35 GHz kan worden behaald. De Das v4-VM-grootten bieden een combinatie van vCPU's, geheugen en tijdelijke opslag voor de vereisten van de meeste productieworkloads.</t>
    </r>
  </si>
  <si>
    <t>D4as v4</t>
  </si>
  <si>
    <t>€0,0504/uur (~74%)</t>
  </si>
  <si>
    <t>D8as v4</t>
  </si>
  <si>
    <t>€0,1008/uur (~74%)</t>
  </si>
  <si>
    <t>D16as v4</t>
  </si>
  <si>
    <t>€0,2015/uur (~74%)</t>
  </si>
  <si>
    <t>D32as v4</t>
  </si>
  <si>
    <t>€0,4029/uur (~74%)</t>
  </si>
  <si>
    <t>D48as v4</t>
  </si>
  <si>
    <t>€0,6043/uur (~74%)</t>
  </si>
  <si>
    <t>D64as v4</t>
  </si>
  <si>
    <t>512 GiB</t>
  </si>
  <si>
    <t>€0,8057/uur (~74%)</t>
  </si>
  <si>
    <t>D96as v4</t>
  </si>
  <si>
    <t>768 GiB</t>
  </si>
  <si>
    <t>€1,2085/uur (~74%)</t>
  </si>
  <si>
    <t>D2 v3</t>
  </si>
  <si>
    <t>€0,1012/uur</t>
  </si>
  <si>
    <t>€0,0645/uur (~36%)</t>
  </si>
  <si>
    <t>€0,0444/uur (~56%)</t>
  </si>
  <si>
    <t>€0,0178/uur (~83%)</t>
  </si>
  <si>
    <t>De D2-64 v3-instanties zijn van de nieuwste Hyper-Threaded-generatie voor algemene beschikbaarheid die wordt uitgevoerd met zowel de 2,4 GHz Intel Xeon® E5-2673 v3- (Haswell) als de 2,3 GHz Intel Xeon® E5-2673 v4-processor (Broadwell). De grootten van de Dsv3-serie bieden een combinatie van vCPU('s), geheugen en lokale schijfcapaciteit die geschikt is voor de meeste productieworkloads.</t>
  </si>
  <si>
    <t>D4 v3</t>
  </si>
  <si>
    <t>€0,2024/uur</t>
  </si>
  <si>
    <t>€0,1289/uur (~36%)</t>
  </si>
  <si>
    <t>€0,0888/uur (~56%)</t>
  </si>
  <si>
    <t>€0,0355/uur (~83%)</t>
  </si>
  <si>
    <t>D8 v3</t>
  </si>
  <si>
    <t>€0,4048/uur</t>
  </si>
  <si>
    <t>€0,2579/uur (~36%)</t>
  </si>
  <si>
    <t>€0,1776/uur (~56%)</t>
  </si>
  <si>
    <t>€0,0709/uur (~83%)</t>
  </si>
  <si>
    <t>D16 v3</t>
  </si>
  <si>
    <t>€0,5158/uur (~36%)</t>
  </si>
  <si>
    <t>€0,3552/uur (~56%)</t>
  </si>
  <si>
    <t>€0,1417/uur (~83%)</t>
  </si>
  <si>
    <t>D32 v3</t>
  </si>
  <si>
    <t>€1,6192/uur</t>
  </si>
  <si>
    <t>€1,0315/uur (~36%)</t>
  </si>
  <si>
    <t>€0,7103/uur (~56%)</t>
  </si>
  <si>
    <t>€0,2834/uur (~83%)</t>
  </si>
  <si>
    <t>D48 v3</t>
  </si>
  <si>
    <t>€2,4288/uur</t>
  </si>
  <si>
    <t>€1,4005/uur (~42%)</t>
  </si>
  <si>
    <t>€0,9108/uur (~63%)</t>
  </si>
  <si>
    <t>€0,4251/uur (~83%)</t>
  </si>
  <si>
    <t>D64 v3</t>
  </si>
  <si>
    <t>€3,2383/uur</t>
  </si>
  <si>
    <t>€2,0629/uur (~36%)</t>
  </si>
  <si>
    <t>€1,4206/uur (~56%)</t>
  </si>
  <si>
    <t>€0,5667/uur (~83%)</t>
  </si>
  <si>
    <t>D2s v3</t>
  </si>
  <si>
    <t>€0,0184/uur (~82%)</t>
  </si>
  <si>
    <t>De Dsv3-serie biedt ondersteuning voor Premium Storage en is de recentste Hyper-Threaded-generatie voor algemene beschikbaarheid die wordt uitgevoerd met zowel de 2,4 GHz Intel Xeon® E5-2673 v3- (Haswell) als de 2,3 GHz Intel Xeon® E5-2673 v4-processor (Broadwell). De grootten van de Dsv3-serie bieden een combinatie van vCPU('s), geheugen en tijdelijke opslag die geschikt is voor de meeste productieworkloads.</t>
  </si>
  <si>
    <t>D4s v3</t>
  </si>
  <si>
    <t>€0,0368/uur (~82%)</t>
  </si>
  <si>
    <t>D8s v3</t>
  </si>
  <si>
    <t>€0,0735/uur (~82%)</t>
  </si>
  <si>
    <t>D16s v3</t>
  </si>
  <si>
    <t>€0,1469/uur (~82%)</t>
  </si>
  <si>
    <t>D32s v3</t>
  </si>
  <si>
    <t>€0,2938/uur (~82%)</t>
  </si>
  <si>
    <t>D48s v3</t>
  </si>
  <si>
    <t>€0,4406/uur (~82%)</t>
  </si>
  <si>
    <t>D64s v3</t>
  </si>
  <si>
    <t>€0,5875/uur (~82%)</t>
  </si>
  <si>
    <t>D1 v2</t>
  </si>
  <si>
    <t>3,5 GiB</t>
  </si>
  <si>
    <t>€0,0573/uur</t>
  </si>
  <si>
    <t>€0,0347/uur (~39%)</t>
  </si>
  <si>
    <t>€0,0238/uur (~58%)</t>
  </si>
  <si>
    <t>€0,0099/uur (~83%)</t>
  </si>
  <si>
    <t>D1-5 v2-exemplaren zijn gebaseerd op de Intel Xeon® E5-2673 v3-processor van 2,4 GHz (Haswell) of de Intel Xeon® E5-2673 v4-processor van 2,3 GHz (Broadwell). D1-5 v2-exemplaren bieden een krachtige combinatie van CPU, geheugen en lokale schijfcapaciteit voor de meeste productietoepassingen.</t>
  </si>
  <si>
    <t>D2 v2</t>
  </si>
  <si>
    <t>7 GiB</t>
  </si>
  <si>
    <t>€0,1147/uur</t>
  </si>
  <si>
    <t>€0,0695/uur (~39%)</t>
  </si>
  <si>
    <t>€0,0476/uur (~59%)</t>
  </si>
  <si>
    <t>€0,0197/uur (~83%)</t>
  </si>
  <si>
    <t>D3 v2</t>
  </si>
  <si>
    <t>14 GiB</t>
  </si>
  <si>
    <t>€0,2294/uur</t>
  </si>
  <si>
    <t>€0,1381/uur (~40%)</t>
  </si>
  <si>
    <t>€0,0952/uur (~59%)</t>
  </si>
  <si>
    <t>€0,0394/uur (~83%)</t>
  </si>
  <si>
    <t>D4 v2</t>
  </si>
  <si>
    <t>28 GiB</t>
  </si>
  <si>
    <t>€0,4588/uur</t>
  </si>
  <si>
    <t>€0,2769/uur (~40%)</t>
  </si>
  <si>
    <t>€0,1895/uur (~59%)</t>
  </si>
  <si>
    <t>€0,0788/uur (~83%)</t>
  </si>
  <si>
    <t>D5 v2</t>
  </si>
  <si>
    <t>56 GiB</t>
  </si>
  <si>
    <t>€0,9167/uur</t>
  </si>
  <si>
    <t>€0,5538/uur (~40%)</t>
  </si>
  <si>
    <t>€0,3798/uur (~59%)</t>
  </si>
  <si>
    <t>€0,1574/uur (~83%)</t>
  </si>
  <si>
    <t>DS1 v2</t>
  </si>
  <si>
    <t>€0,0095/uur (~84%)</t>
  </si>
  <si>
    <t>Permanente-opslagschijven worden apart van virtuele machines in rekening gebracht. Als u Premium Storage-schijven wilt gebruiken, gebruik dan virtuele machines van de variant Dsv2. De prijs- en factureringsmeters voor de Dsv2-grootten zijn gelijk aan die van de Dv2-serie. Prijzen voor schijven weergeven.</t>
  </si>
  <si>
    <t>DS2 v2</t>
  </si>
  <si>
    <t>€0,0189/uur (~84%)</t>
  </si>
  <si>
    <t>DS3 v2</t>
  </si>
  <si>
    <t>€0,0378/uur (~84%)</t>
  </si>
  <si>
    <t>DS4 v2</t>
  </si>
  <si>
    <t>€0,0755/uur (~84%)</t>
  </si>
  <si>
    <t>DS5 v2</t>
  </si>
  <si>
    <t>112 GiB</t>
  </si>
  <si>
    <t>€0,1508/uur (~84%)</t>
  </si>
  <si>
    <t>DC2s</t>
  </si>
  <si>
    <t>€0,2168/uur</t>
  </si>
  <si>
    <t>€0,0222/uur (~90%)</t>
  </si>
  <si>
    <t>De DC-serie is een nieuwe reeks virtuele machines in Azure waarmee de vertrouwelijkheid en integriteit van uw gegevens en code kunnen worden gewaarborgd terwijl deze in de openbare cloud worden verwerkt. Deze machines zijn voorzien van de nieuwste generatie 3,7 GHz Intel XEON E-2176G-processors met SGX-technologie. Met de Intel Turbo Boost Technology kunnen de machines tot wel 4,7 GHz bereiken. Met instanties uit de DC-serie kunnen klanten veilige toepassingen met enclaves bouwen voor het beschermen van hun code en gegevens terwijl deze worden gebruikt.</t>
  </si>
  <si>
    <t>DC4s</t>
  </si>
  <si>
    <t>€0,4335/uur</t>
  </si>
  <si>
    <t>€0,0444/uur (~90%)</t>
  </si>
  <si>
    <t>DC1s v2</t>
  </si>
  <si>
    <t>€0,1734/uur (~20%)</t>
  </si>
  <si>
    <t>€0,1301/uur (~40%)</t>
  </si>
  <si>
    <t>€0,0867/uur (~60%)</t>
  </si>
  <si>
    <t>De DCsv2-serie is de nieuwste generatie virtuele machines in de DC-serie in Azure waarmee de vertrouwelijkheid en integriteit van uw gegevens en code kunnen worden gewaarborgd terwijl deze in de openbare cloud worden verwerkt. Deze machines zijn voorzien van de nieuwste generatie 3,7 GHz Intel XEON E-2288G-processors met SGX-technologie. Met de Intel Turbo Boost Technology kunnen de machines tot wel 5,0 GHz bereiken. Met instanties uit de DC-serie kunnen klanten veilige toepassingen met enclaves bouwen voor het beschermen van hun code en gegevens terwijl deze worden gebruikt. Gebruik de DCsv2-serie voor een groter aantal grootten, 2x EPC-geheugen (Enclave Page Cache) en een hoger ondersteuningsniveau.</t>
  </si>
  <si>
    <t>DC2s v2</t>
  </si>
  <si>
    <t>€0,3468/uur (~20%)</t>
  </si>
  <si>
    <t>€0,2601/uur (~40%)</t>
  </si>
  <si>
    <t>€0,1734/uur (~60%)</t>
  </si>
  <si>
    <t>DC4s v2</t>
  </si>
  <si>
    <t>€0,8670/uur</t>
  </si>
  <si>
    <t>€0,6937/uur (~20%)</t>
  </si>
  <si>
    <t>€0,5202/uur (~40%)</t>
  </si>
  <si>
    <t>€0,3468/uur (~60%)</t>
  </si>
  <si>
    <t>DC8s v2</t>
  </si>
  <si>
    <t>N/A</t>
  </si>
  <si>
    <t>F2s v2</t>
  </si>
  <si>
    <t>€0,0819/uur</t>
  </si>
  <si>
    <t>€0,0485/uur (~41%)</t>
  </si>
  <si>
    <t>€0,0296/uur (~64%)</t>
  </si>
  <si>
    <t>€0,0161/uur (~80%)</t>
  </si>
  <si>
    <t>De virtuele machines uit de Fsv2-serie ondersteunen 2 GiB RAM en lokale tijdelijke opslag (SSD) van 8 GB per vCPU('s). Ze zijn geoptimaliseerd voor rekenintensieve werkbelastingen. De F-serie is hyper-threaded en gebaseerd op de Intel Xeon® Platinum 8168 (SkyLake)-processor, die met Intel Turbo Boost Technology 2.0 Turbo-kloksnelheden van 3,7 GHz voor één kern kan halen en doorlopende Turbo-kloksnelheden van maar liefst 3,4 GHz voor alle kernen. Deze virtuele machines zijn geschikt voor scenario's zoals batchverwerking, webservers, analyses en games.</t>
  </si>
  <si>
    <t>F4s v2</t>
  </si>
  <si>
    <t>€0,1637/uur</t>
  </si>
  <si>
    <t>€0,0970/uur (~41%)</t>
  </si>
  <si>
    <t>€0,0591/uur (~64%)</t>
  </si>
  <si>
    <t>€0,0321/uur (~80%)</t>
  </si>
  <si>
    <t>F8s v2</t>
  </si>
  <si>
    <t>€0,3273/uur</t>
  </si>
  <si>
    <t>€0,1938/uur (~41%)</t>
  </si>
  <si>
    <t>€0,1181/uur (~64%)</t>
  </si>
  <si>
    <t>€0,0641/uur (~80%)</t>
  </si>
  <si>
    <t>F16s v2</t>
  </si>
  <si>
    <t>€0,6545/uur</t>
  </si>
  <si>
    <t>€0,3876/uur (~41%)</t>
  </si>
  <si>
    <t>€0,2362/uur (~64%)</t>
  </si>
  <si>
    <t>€0,1282/uur (~80%)</t>
  </si>
  <si>
    <t>F32s v2</t>
  </si>
  <si>
    <t>€1,3089/uur</t>
  </si>
  <si>
    <t>€0,7753/uur (~41%)</t>
  </si>
  <si>
    <t>€0,4723/uur (~64%)</t>
  </si>
  <si>
    <t>€0,2563/uur (~80%)</t>
  </si>
  <si>
    <t>F48s v2</t>
  </si>
  <si>
    <t>€1,9633/uur</t>
  </si>
  <si>
    <t>€1,1629/uur (~41%)</t>
  </si>
  <si>
    <t>€0,7084/uur (~64%)</t>
  </si>
  <si>
    <t>€0,3844/uur (~80%)</t>
  </si>
  <si>
    <t>F64s v2</t>
  </si>
  <si>
    <t>€2,6177/uur</t>
  </si>
  <si>
    <t>€1,5505/uur (~41%)</t>
  </si>
  <si>
    <t>€0,9445/uur (~64%)</t>
  </si>
  <si>
    <t>€0,5126/uur (~80%)</t>
  </si>
  <si>
    <t>F72s v2</t>
  </si>
  <si>
    <t>144 GiB</t>
  </si>
  <si>
    <t>576 GiB</t>
  </si>
  <si>
    <t>€2,9449/uur</t>
  </si>
  <si>
    <t>€1,7443/uur (~41%)</t>
  </si>
  <si>
    <t>€1,0625/uur (~64%)</t>
  </si>
  <si>
    <t>€0,5766/uur (~80%)</t>
  </si>
  <si>
    <t>F1</t>
  </si>
  <si>
    <t>€0,0479/uur</t>
  </si>
  <si>
    <t>€0,0349/uur (~27%)</t>
  </si>
  <si>
    <t>€0,0238/uur (~50%)</t>
  </si>
  <si>
    <t>€0,0085/uur (~82%)</t>
  </si>
  <si>
    <t>De virtuele machines uit de F-serie ondersteunen 2 GiB RAM en een lokale SSD-schijf (solid-state drive) van 16 GB per CPU-kern en zijn geoptimaliseerd voor het berekenen van intensieve workloads. De F-serie is gebaseerd op de Intel Xeon® E5-2673 v3-processor (Haswell) van 2,4 GHz. Deze virtuele machines zijn geschikt voor scenario's zoals batchverwerking, webservers, analyses en games. Gebruik virtuele machines van de variant Fs voor permanente opslag en schaf afzonderlijk Premium-opslag aan. De prijs en factureringsmeters voor de Fs-grootten zijn gelijk aan die van de F-serie.</t>
  </si>
  <si>
    <t>F2</t>
  </si>
  <si>
    <t>€0,0962/uur</t>
  </si>
  <si>
    <t>€0,0697/uur (~28%)</t>
  </si>
  <si>
    <t>€0,0476/uur (~51%)</t>
  </si>
  <si>
    <t>€0,0170/uur (~82%)</t>
  </si>
  <si>
    <t>F4</t>
  </si>
  <si>
    <t>€0,1915/uur</t>
  </si>
  <si>
    <t>€0,1405/uur (~27%)</t>
  </si>
  <si>
    <t>€0,0937/uur (~51%)</t>
  </si>
  <si>
    <t>€0,0339/uur (~82%)</t>
  </si>
  <si>
    <t>F8</t>
  </si>
  <si>
    <t>€0,3829/uur</t>
  </si>
  <si>
    <t>€0,2801/uur (~27%)</t>
  </si>
  <si>
    <t>€0,1874/uur (~51%)</t>
  </si>
  <si>
    <t>€0,0677/uur (~82%)</t>
  </si>
  <si>
    <t>F16</t>
  </si>
  <si>
    <t>€0,7666/uur</t>
  </si>
  <si>
    <t>€0,5602/uur (~27%)</t>
  </si>
  <si>
    <t>€0,3755/uur (~51%)</t>
  </si>
  <si>
    <t>€0,1355/uur (~82%)</t>
  </si>
  <si>
    <t>F1s</t>
  </si>
  <si>
    <t>€0,0083/uur (~83%)</t>
  </si>
  <si>
    <t>F2s</t>
  </si>
  <si>
    <t>€0,0166/uur (~83%)</t>
  </si>
  <si>
    <t>F4s</t>
  </si>
  <si>
    <t>€0,0331/uur (~83%)</t>
  </si>
  <si>
    <t>F8s</t>
  </si>
  <si>
    <t>€0,0661/uur (~83%)</t>
  </si>
  <si>
    <t>F16s</t>
  </si>
  <si>
    <t>€0,1322/uur (~83%)</t>
  </si>
  <si>
    <t>E2 v3</t>
  </si>
  <si>
    <t>€0,1350/uur</t>
  </si>
  <si>
    <t>€0,0794/uur (~41%)</t>
  </si>
  <si>
    <t>€0,0508/uur (~62%)</t>
  </si>
  <si>
    <t>€0,0196/uur (~86%)</t>
  </si>
  <si>
    <t>E2-64 v3-exemplaren zijn de nieuwste generatie exemplaren met geoptimaliseerd hyper-threaded geheugen. De E2-64 v3-exemplaren zijn gebaseerd op de Intel Xeon® E5-2673 v4-processor (Broadwell) van 2,3 GHz. E2-64 v3-exemplaren zijn ideaal voor geheugenintensieve bedrijfstoepassingen. Permanente-opslagschijven worden apart van virtuele machines in rekening gebracht. Als u Premium Storage-schijven wilt gebruiken, gebruik dan virtuele machines van de variant Esv3. De prijs- en factureringsmeters voor de Esv3-grootten zijn gelijk aan die van de Ev3-serie. Prijzen voor schijven weergeven.</t>
  </si>
  <si>
    <t>E4 v3</t>
  </si>
  <si>
    <t>€0,2699/uur</t>
  </si>
  <si>
    <t>€0,1588/uur (~41%)</t>
  </si>
  <si>
    <t>€0,1015/uur (~62%)</t>
  </si>
  <si>
    <t>€0,0392/uur (~86%)</t>
  </si>
  <si>
    <t>E8 v3</t>
  </si>
  <si>
    <t>€0,5398/uur</t>
  </si>
  <si>
    <t>€0,3175/uur (~41%)</t>
  </si>
  <si>
    <t>€0,2030/uur (~62%)</t>
  </si>
  <si>
    <t>€0,0783/uur (~86%)</t>
  </si>
  <si>
    <t>E16 v3</t>
  </si>
  <si>
    <t>€1,0795/uur</t>
  </si>
  <si>
    <t>€0,6349/uur (~41%)</t>
  </si>
  <si>
    <t>€0,4060/uur (~62%)</t>
  </si>
  <si>
    <t>€0,1566/uur (~86%)</t>
  </si>
  <si>
    <t>E20 v3</t>
  </si>
  <si>
    <t>600 GiB</t>
  </si>
  <si>
    <t>€1,3493/uur</t>
  </si>
  <si>
    <t>€0,7535/uur (~44%)</t>
  </si>
  <si>
    <t>€0,5060/uur (~63%)</t>
  </si>
  <si>
    <t>€0,1957/uur (~86%)</t>
  </si>
  <si>
    <t>E32 v3</t>
  </si>
  <si>
    <t>€2,1589/uur</t>
  </si>
  <si>
    <t>€1,2698/uur (~41%)</t>
  </si>
  <si>
    <t>€0,8120/uur (~62%)</t>
  </si>
  <si>
    <t>€0,3131/uur (~86%)</t>
  </si>
  <si>
    <t>E48 v3</t>
  </si>
  <si>
    <t>€3,0756/uur</t>
  </si>
  <si>
    <t>€1,8084/uur (~41%)</t>
  </si>
  <si>
    <t>€1,2142/uur (~61%)</t>
  </si>
  <si>
    <t>€0,4460/uur (~86%)</t>
  </si>
  <si>
    <r>
      <t>E64i v3 </t>
    </r>
    <r>
      <rPr>
        <sz val="7"/>
        <color theme="1"/>
        <rFont val="Segoe UI"/>
        <family val="2"/>
      </rPr>
      <t>1</t>
    </r>
  </si>
  <si>
    <t>432 GiB</t>
  </si>
  <si>
    <t>€3,6903/uur</t>
  </si>
  <si>
    <t>€2,1691/uur (~41%)</t>
  </si>
  <si>
    <t>€1,4571/uur (~61%)</t>
  </si>
  <si>
    <t>€0,5351/uur (~86%)</t>
  </si>
  <si>
    <t>E64 v3</t>
  </si>
  <si>
    <t>€2,3936/uur (~35%)</t>
  </si>
  <si>
    <t>€1,5306/uur (~59%)</t>
  </si>
  <si>
    <t>E2a v4</t>
  </si>
  <si>
    <t>€0,1282/uur</t>
  </si>
  <si>
    <t>€0,0754/uur (~41%)</t>
  </si>
  <si>
    <t>€0,0507/uur (~61%)</t>
  </si>
  <si>
    <t>€0,0203/uur (~84%)</t>
  </si>
  <si>
    <r>
      <t>De Ea v4-serie VM's zijn gebaseerd op de 2,35 GHz AMD EPYC</t>
    </r>
    <r>
      <rPr>
        <sz val="8"/>
        <color rgb="FF4C4C51"/>
        <rFont val="Segoe UI"/>
        <family val="2"/>
      </rPr>
      <t>TM</t>
    </r>
    <r>
      <rPr>
        <sz val="12"/>
        <color rgb="FF4C4C51"/>
        <rFont val="Segoe UI"/>
        <family val="2"/>
      </rPr>
      <t> 7452-processor waarmee tot 3,35 GHz kan worden behaald. De VM's uit de Ea v4-serie zijn ideaal voor geheugenintensieve bedrijfstoepassingen. Gegevensschijfopslag wordt apart van virtuele machines in rekening gebracht. Als u Premium Storage-schijven wilt gebruiken, gebruikt u de grootten van de Eas v4-serie.</t>
    </r>
  </si>
  <si>
    <t>E4a v4</t>
  </si>
  <si>
    <t>€0,2564/uur</t>
  </si>
  <si>
    <t>€0,1508/uur (~41%)</t>
  </si>
  <si>
    <t>€0,1013/uur (~61%)</t>
  </si>
  <si>
    <t>€0,0406/uur (~84%)</t>
  </si>
  <si>
    <t>E8a v4</t>
  </si>
  <si>
    <t>€0,5128/uur</t>
  </si>
  <si>
    <t>€0,3016/uur (~41%)</t>
  </si>
  <si>
    <t>€0,2025/uur (~61%)</t>
  </si>
  <si>
    <t>€0,0811/uur (~84%)</t>
  </si>
  <si>
    <t>E16a v4</t>
  </si>
  <si>
    <t>€1,0255/uur</t>
  </si>
  <si>
    <t>€0,6031/uur (~41%)</t>
  </si>
  <si>
    <t>€0,4049/uur (~61%)</t>
  </si>
  <si>
    <t>€0,1621/uur (~84%)</t>
  </si>
  <si>
    <t>E20a v4</t>
  </si>
  <si>
    <t>500 GiB</t>
  </si>
  <si>
    <t>€1,2819/uur</t>
  </si>
  <si>
    <t>€0,7538/uur (~41%)</t>
  </si>
  <si>
    <t>€0,5061/uur (~61%)</t>
  </si>
  <si>
    <t>€0,2026/uur (~84%)</t>
  </si>
  <si>
    <t>E32a v4</t>
  </si>
  <si>
    <t>€2,0510/uur</t>
  </si>
  <si>
    <t>€1,2061/uur (~41%)</t>
  </si>
  <si>
    <t>€0,8097/uur (~61%)</t>
  </si>
  <si>
    <t>€0,3241/uur (~84%)</t>
  </si>
  <si>
    <t>E48a v4</t>
  </si>
  <si>
    <t>€3,0764/uur</t>
  </si>
  <si>
    <t>€1,8091/uur (~41%)</t>
  </si>
  <si>
    <t>€1,2146/uur (~61%)</t>
  </si>
  <si>
    <t>€0,4861/uur (~84%)</t>
  </si>
  <si>
    <t>E64a v4</t>
  </si>
  <si>
    <t>€4,1019/uur</t>
  </si>
  <si>
    <t>€2,4121/uur (~41%)</t>
  </si>
  <si>
    <t>€1,6194/uur (~61%)</t>
  </si>
  <si>
    <t>€0,6481/uur (~84%)</t>
  </si>
  <si>
    <t>E96a v4</t>
  </si>
  <si>
    <t>672 GiB</t>
  </si>
  <si>
    <t>€6,1528/uur</t>
  </si>
  <si>
    <t>€3,6182/uur (~41%)</t>
  </si>
  <si>
    <t>€2,4291/uur (~61%)</t>
  </si>
  <si>
    <t>€0,9722/uur (~84%)</t>
  </si>
  <si>
    <t>E2as v4</t>
  </si>
  <si>
    <t>De Eas v4-serie VM's ondersteunen Premium SSD-schijfopslag en zijn gebaseerd op de 2,35 GHz AMD EPYCTM 7452-processor waarmee tot 3,35 GHz kan worden behaald. De VM's uit de Eas v4-serie zijn ideaal voor geheugenintensieve bedrijfstoepassingen. Gegevensschijfopslag wordt apart van virtuele machines in rekening gebracht. De prijs- en factureringsmeters van VM's voor Eas v4-VM's zijn gelijk aan die van de Ea v4-serie VM's. Permanente-opslagschijven worden apart van virtuele machines in rekening gebracht. Prijzen voor schijven weergeven.</t>
  </si>
  <si>
    <t>E4as v4</t>
  </si>
  <si>
    <t>€0,0405/uur (~84%)</t>
  </si>
  <si>
    <t>E8as v4</t>
  </si>
  <si>
    <t>€0,0810/uur (~84%)</t>
  </si>
  <si>
    <t>E16as v4</t>
  </si>
  <si>
    <t>€0,1619/uur (~84%)</t>
  </si>
  <si>
    <t>E20as v4</t>
  </si>
  <si>
    <t>320 GiB</t>
  </si>
  <si>
    <t>€0,2023/uur (~84%)</t>
  </si>
  <si>
    <t>E32as v4</t>
  </si>
  <si>
    <t>€0,3237/uur (~84%)</t>
  </si>
  <si>
    <t>E48as v4</t>
  </si>
  <si>
    <t>€0,4855/uur (~84%)</t>
  </si>
  <si>
    <t>E64as v4</t>
  </si>
  <si>
    <t>1.024 GiB</t>
  </si>
  <si>
    <t>€0,6473/uur (~84%)</t>
  </si>
  <si>
    <t>E96as v4</t>
  </si>
  <si>
    <t>1.344 GiB</t>
  </si>
  <si>
    <t>€0,9709/uur (~84%)</t>
  </si>
  <si>
    <t>E2s v3</t>
  </si>
  <si>
    <t>€0,0190/uur (~86%)</t>
  </si>
  <si>
    <t>De ESv3-exemplaren zijn gebaseerd op de Intel Xeon® E5-2673 v4-processor (Broadwell) van 2,3 GHz en maken gebruik van Premium Storage. Exemplaren uit de Ev3-reeks zijn ideaal voor geheugenintensieve bedrijfstoepassingen. Permanente-opslagschijven worden apart van virtuele machines in rekening gebracht. Als u Premium Storage-schijven wilt gebruiken, gebruik dan virtuele machines van de variant Esv3. De prijs- en factureringsmeters voor de Esv3-grootten zijn gelijk aan die van de Ev3-serie. Prijzen voor schijven weergeven.</t>
  </si>
  <si>
    <t>E4s v3</t>
  </si>
  <si>
    <t>€0,0380/uur (~86%)</t>
  </si>
  <si>
    <t>E8s v3</t>
  </si>
  <si>
    <t>€0,0759/uur (~86%)</t>
  </si>
  <si>
    <t>E16s v3</t>
  </si>
  <si>
    <t>€0,1517/uur (~86%)</t>
  </si>
  <si>
    <t>E20s v3</t>
  </si>
  <si>
    <t>€0,1896/uur (~86%)</t>
  </si>
  <si>
    <t>E32s v3</t>
  </si>
  <si>
    <t>€0,3034/uur (~86%)</t>
  </si>
  <si>
    <t>E48s v3</t>
  </si>
  <si>
    <t>€0,4322/uur (~86%)</t>
  </si>
  <si>
    <r>
      <t>E64is v3 </t>
    </r>
    <r>
      <rPr>
        <sz val="7"/>
        <color theme="1"/>
        <rFont val="Segoe UI"/>
        <family val="2"/>
      </rPr>
      <t>1</t>
    </r>
  </si>
  <si>
    <t>864 GiB</t>
  </si>
  <si>
    <t>€0,5185/uur (~86%)</t>
  </si>
  <si>
    <t>E64s v3</t>
  </si>
  <si>
    <t>D11 v2</t>
  </si>
  <si>
    <t>€0,1603/uur</t>
  </si>
  <si>
    <t>€0,1039/uur (~35%)</t>
  </si>
  <si>
    <t>€0,0689/uur (~57%)</t>
  </si>
  <si>
    <t>€0,0245/uur (~85%)</t>
  </si>
  <si>
    <t>D11-15 v2-exemplaren zijn gebaseerd op de Intel Xeon® E5-2673 v3-processor van 2,4 GHz (Haswell) of de Intel Xeon® E5-2673 v4-processor van 2,3 GHz (Broadwell). De D11-15 v2 is ideaal voor geheugenintensieve bedrijfstoepassingen. De D15i v2-instantie is geïsoleerd voor hardware, speciaal voor een afzonderlijke klant.</t>
  </si>
  <si>
    <t>D12 v2</t>
  </si>
  <si>
    <t>€0,3197/uur</t>
  </si>
  <si>
    <t>€0,2078/uur (~35%)</t>
  </si>
  <si>
    <t>€0,1378/uur (~57%)</t>
  </si>
  <si>
    <t>€0,0488/uur (~85%)</t>
  </si>
  <si>
    <t>D13 v2</t>
  </si>
  <si>
    <t>€0,6401/uur</t>
  </si>
  <si>
    <t>€0,4158/uur (~35%)</t>
  </si>
  <si>
    <t>€0,2756/uur (~57%)</t>
  </si>
  <si>
    <t>€0,0977/uur (~85%)</t>
  </si>
  <si>
    <t>D14 v2</t>
  </si>
  <si>
    <t>€1,2802/uur</t>
  </si>
  <si>
    <t>€0,8317/uur (~35%)</t>
  </si>
  <si>
    <t>€0,5511/uur (~57%)</t>
  </si>
  <si>
    <t>€0,1954/uur (~85%)</t>
  </si>
  <si>
    <r>
      <t>D15i v2 </t>
    </r>
    <r>
      <rPr>
        <sz val="7"/>
        <color theme="1"/>
        <rFont val="Segoe UI"/>
        <family val="2"/>
      </rPr>
      <t>1</t>
    </r>
  </si>
  <si>
    <t>140 GiB</t>
  </si>
  <si>
    <t>1.000 GiB</t>
  </si>
  <si>
    <t>€1,5998/uur</t>
  </si>
  <si>
    <t>€0,9408/uur (~41%)</t>
  </si>
  <si>
    <t>€0,2442/uur (~85%)</t>
  </si>
  <si>
    <t>D15 v2</t>
  </si>
  <si>
    <t>€1,0395/uur (~35%)</t>
  </si>
  <si>
    <t>€0,6889/uur (~57%)</t>
  </si>
  <si>
    <t>DS11 v2</t>
  </si>
  <si>
    <t>€0,0242/uur (~85%)</t>
  </si>
  <si>
    <t>Gebruik virtuele machines van de variant Dsv2 voor permanente opslag en schaf afzonderlijk Premium-opslag aan. De prijs- en factureringsmeters voor de Dsv2-grootten zijn gelijk aan die van de Dv2-serie.</t>
  </si>
  <si>
    <t>DS12 v2</t>
  </si>
  <si>
    <t>€0,0482/uur (~85%)</t>
  </si>
  <si>
    <t>DS13 v2</t>
  </si>
  <si>
    <t>€0,0964/uur (~85%)</t>
  </si>
  <si>
    <t>DS14 v2</t>
  </si>
  <si>
    <t>224 GiB</t>
  </si>
  <si>
    <t>€0,1928/uur (~85%)</t>
  </si>
  <si>
    <r>
      <t>DS15i v2 </t>
    </r>
    <r>
      <rPr>
        <sz val="7"/>
        <color theme="1"/>
        <rFont val="Segoe UI"/>
        <family val="2"/>
      </rPr>
      <t>1</t>
    </r>
  </si>
  <si>
    <t>280 GiB</t>
  </si>
  <si>
    <t>€0,2410/uur (~85%)</t>
  </si>
  <si>
    <t>DS15 v2</t>
  </si>
  <si>
    <t>G1</t>
  </si>
  <si>
    <t>€0,5904/uur</t>
  </si>
  <si>
    <t>€0,0992/uur (~83%)</t>
  </si>
  <si>
    <t>Virtuele machines uit de G-serie zijn uitgerust met een Intel® Xeon®-processor uit de E5 v3-familie en bieden ongeëvenaarde rekencapaciteit waardoor ze grote databaseworkloads aankunnen, met name voor SAP, HANA, SQL Server, Hadoop, DataZen en Hortonworks. G5-exemplaar is geïsoleerd voor hardware, speciaal voor een afzonderlijke klant. Gebruik virtuele machines van de variant GS voor permanente opslag en schaf afzonderlijk Premium Storage aan. De prijs- en factureringsmeters voor de GS-grootten zijn gelijk aan die van de G-serie.</t>
  </si>
  <si>
    <t>G2</t>
  </si>
  <si>
    <t>€1,1807/uur</t>
  </si>
  <si>
    <t>€0,1984/uur (~83%)</t>
  </si>
  <si>
    <t>G3</t>
  </si>
  <si>
    <t>1.536 GiB</t>
  </si>
  <si>
    <t>€2,3613/uur</t>
  </si>
  <si>
    <t>€0,3967/uur (~83%)</t>
  </si>
  <si>
    <t>G4</t>
  </si>
  <si>
    <t>3.072 GiB</t>
  </si>
  <si>
    <t>€4,7225/uur</t>
  </si>
  <si>
    <t>€0,7934/uur (~83%)</t>
  </si>
  <si>
    <t>G5</t>
  </si>
  <si>
    <t>448 GiB</t>
  </si>
  <si>
    <t>6.144 GiB</t>
  </si>
  <si>
    <t>€8,4246/uur</t>
  </si>
  <si>
    <t>€1,4154/uur (~83%)</t>
  </si>
  <si>
    <t>Gs1</t>
  </si>
  <si>
    <t>€0,1107/uur (~81%)</t>
  </si>
  <si>
    <t>Gs2</t>
  </si>
  <si>
    <t>€0,2213/uur (~81%)</t>
  </si>
  <si>
    <t>Gs3</t>
  </si>
  <si>
    <t>€0,4425/uur (~81%)</t>
  </si>
  <si>
    <t>Gs4</t>
  </si>
  <si>
    <t>€0,8850/uur (~81%)</t>
  </si>
  <si>
    <t>Gs5</t>
  </si>
  <si>
    <t>896 GiB</t>
  </si>
  <si>
    <t>€1,5788/uur (~81%)</t>
  </si>
  <si>
    <t>M8ms</t>
  </si>
  <si>
    <t>219 GiB</t>
  </si>
  <si>
    <t>€1,8141/uur</t>
  </si>
  <si>
    <t>€1,0432/uur (~42%)</t>
  </si>
  <si>
    <t>€0,5075/uur (~72%)</t>
  </si>
  <si>
    <t>€0,2907/uur (~84%)</t>
  </si>
  <si>
    <r>
      <t>Virtuele machines uit de M-serie zijn hyper-threaded en voorzien van een </t>
    </r>
    <r>
      <rPr>
        <b/>
        <sz val="12"/>
        <color rgb="FF4C4C51"/>
        <rFont val="Segoe UI"/>
        <family val="2"/>
      </rPr>
      <t>Intel® Xeon®-processor, E7-8890 v3 2,5 GHz (Haswell)</t>
    </r>
    <r>
      <rPr>
        <sz val="12"/>
        <color rgb="FF4C4C51"/>
        <rFont val="Segoe UI"/>
        <family val="2"/>
      </rPr>
      <t>. De M-serie heeft maximaal 128 kerngeheugens en 4,0 TiB geheugen en biedt daarmee een ongeëvenaarde rekenkracht ter ondersteuning van grote werkbelastingen in het geheugen. Alle grootten van virtuele machines in de M-serie kunnen de permanente schijven van zowel Standard als Premium gebruiken. De prijs- en factureringsmeters voor de Ms-grootten zijn gelijk aan die van de M-serie. VM's uit de M-serie zijn SAP-gecertificeerd voor SAP HANA OLTP- en OLAP-workloads. Raadpleeg de SAP-oplossingen voor meer informatie over het uitvoeren van SAP HANA on Azure.</t>
    </r>
  </si>
  <si>
    <t>M16ms</t>
  </si>
  <si>
    <t>438 GiB</t>
  </si>
  <si>
    <t>€3,6281/uur</t>
  </si>
  <si>
    <t>€2,0865/uur (~42%)</t>
  </si>
  <si>
    <t>€1,0151/uur (~72%)</t>
  </si>
  <si>
    <t>€0,5813/uur (~84%)</t>
  </si>
  <si>
    <t>M32ts</t>
  </si>
  <si>
    <t>€2,7391/uur</t>
  </si>
  <si>
    <t>€1,5755/uur (~42%)</t>
  </si>
  <si>
    <t>€0,7665/uur (~72%)</t>
  </si>
  <si>
    <t>€0,4388/uur (~84%)</t>
  </si>
  <si>
    <t>M32ls</t>
  </si>
  <si>
    <t>€2,9074/uur</t>
  </si>
  <si>
    <t>€1,6720/uur (~42%)</t>
  </si>
  <si>
    <t>€0,8134/uur (~72%)</t>
  </si>
  <si>
    <t>€0,4658/uur (~84%)</t>
  </si>
  <si>
    <t>M32ms</t>
  </si>
  <si>
    <t>875 GiB</t>
  </si>
  <si>
    <t>€7,2561/uur</t>
  </si>
  <si>
    <t>€4,1728/uur (~42%)</t>
  </si>
  <si>
    <t>€2,0300/uur (~72%)</t>
  </si>
  <si>
    <t>€1,1625/uur (~84%)</t>
  </si>
  <si>
    <t>M64ls</t>
  </si>
  <si>
    <t>2.048 GiB</t>
  </si>
  <si>
    <t>€5,4798/uur</t>
  </si>
  <si>
    <t>€3,1514/uur (~42%)</t>
  </si>
  <si>
    <t>€1,5331/uur (~72%)</t>
  </si>
  <si>
    <t>€0,8779/uur (~84%)</t>
  </si>
  <si>
    <t>M64s</t>
  </si>
  <si>
    <t>€7,8739/uur</t>
  </si>
  <si>
    <t>€4,5158/uur (~43%)</t>
  </si>
  <si>
    <t>€2,1969/uur (~72%)</t>
  </si>
  <si>
    <t>€1,2614/uur (~84%)</t>
  </si>
  <si>
    <r>
      <t>M64 </t>
    </r>
    <r>
      <rPr>
        <sz val="7"/>
        <color theme="1"/>
        <rFont val="Segoe UI"/>
        <family val="2"/>
      </rPr>
      <t>1</t>
    </r>
  </si>
  <si>
    <t>7.168 GiB</t>
  </si>
  <si>
    <t>M64ms</t>
  </si>
  <si>
    <t>1.792 GiB</t>
  </si>
  <si>
    <t>€12,2043/uur</t>
  </si>
  <si>
    <t>€6,9994/uur (~43%)</t>
  </si>
  <si>
    <t>€3,4051/uur (~72%)</t>
  </si>
  <si>
    <t>€1,9552/uur (~84%)</t>
  </si>
  <si>
    <r>
      <t>M64m </t>
    </r>
    <r>
      <rPr>
        <sz val="7"/>
        <color theme="1"/>
        <rFont val="Segoe UI"/>
        <family val="2"/>
      </rPr>
      <t>1</t>
    </r>
  </si>
  <si>
    <t>M128s</t>
  </si>
  <si>
    <t>4.096 GiB</t>
  </si>
  <si>
    <t>€15,7470/uur</t>
  </si>
  <si>
    <t>€9,0317/uur (~43%)</t>
  </si>
  <si>
    <t>€4,3938/uur (~72%)</t>
  </si>
  <si>
    <t>€2,5227/uur (~84%)</t>
  </si>
  <si>
    <r>
      <t>M128 </t>
    </r>
    <r>
      <rPr>
        <sz val="7"/>
        <color theme="1"/>
        <rFont val="Segoe UI"/>
        <family val="2"/>
      </rPr>
      <t>1</t>
    </r>
  </si>
  <si>
    <t>14.336 GiB</t>
  </si>
  <si>
    <t>M128ms</t>
  </si>
  <si>
    <t>3.892 GiB</t>
  </si>
  <si>
    <t>€31,5084/uur</t>
  </si>
  <si>
    <t>€18,0707/uur (~43%)</t>
  </si>
  <si>
    <t>€8,7911/uur (~72%)</t>
  </si>
  <si>
    <t>€5,0477/uur (~84%)</t>
  </si>
  <si>
    <r>
      <t>M128m </t>
    </r>
    <r>
      <rPr>
        <sz val="7"/>
        <color theme="1"/>
        <rFont val="Segoe UI"/>
        <family val="2"/>
      </rPr>
      <t>1</t>
    </r>
  </si>
  <si>
    <t>M208s v2</t>
  </si>
  <si>
    <t>2.850 GiB</t>
  </si>
  <si>
    <t>€24,4583/uur</t>
  </si>
  <si>
    <t>€14,2247/uur (~42%)</t>
  </si>
  <si>
    <t>€6,8671/uur (~72%)</t>
  </si>
  <si>
    <t>€3,8620/uur (~84%)</t>
  </si>
  <si>
    <t>Virtuele machines uit de Mv2-serie zijn hyper-threaded en voorzien van een Intel® Xeon® Platinum 8180M-processor (Skylake) van 2,5 GHz. De Mv2-serie heeft maximaal 416 vCPU's en 12,0 TiB geheugen en biedt daarmee ongeëvenaarde rekenkracht ter ondersteuning van grote databases en workloads in het geheugen. Alle grootten van virtuele machines in de Mv2-serie kunnen de permanente schijven van zowel Standard als Premium gebruiken. De prijs- en factureringsmeters voor de Ms-grootten zijn gelijk aan die van de M-serie. VM's uit de Mv2-serie zijn gecertificeerd voor SAP HANA OLTP- en OLAP-workloads. Raadpleeg de SAP-oplossingen voor meer informatie over het uitvoeren van SAP HANA on Azure.</t>
  </si>
  <si>
    <t>M208ms v2</t>
  </si>
  <si>
    <t>5.700 GiB</t>
  </si>
  <si>
    <t>€48,9165/uur</t>
  </si>
  <si>
    <t>€28,4493/uur (~42%)</t>
  </si>
  <si>
    <t>€13,7342/uur (~72%)</t>
  </si>
  <si>
    <t>€7,7240/uur (~84%)</t>
  </si>
  <si>
    <t>M416s v2</t>
  </si>
  <si>
    <t>8.192 GiB</t>
  </si>
  <si>
    <t>€54,3541/uur</t>
  </si>
  <si>
    <t>€31,6118/uur (~42%)</t>
  </si>
  <si>
    <t>€15,2609/uur (~72%)</t>
  </si>
  <si>
    <t>€8,5826/uur (~84%)</t>
  </si>
  <si>
    <t>M416ms v2</t>
  </si>
  <si>
    <t>11.400 GiB</t>
  </si>
  <si>
    <t>€108,7014/uur</t>
  </si>
  <si>
    <t>€63,2171/uur (~42%)</t>
  </si>
  <si>
    <t>€30,5186/uur (~72%)</t>
  </si>
  <si>
    <t>€17,1640/uur (~84%)</t>
  </si>
  <si>
    <t>DS11-1 v2</t>
  </si>
  <si>
    <t>Deze nieuwe VM-grootten zijn geoptimaliseerd voor databaseworkloads zoals SQL Server of Oracle, die vaak hoge eisen stellen aan geheugen, opslag en I/O-bandbreedte maar niet een groot aantal CPU-kerngeheugens nodig hebben. Met deze grootten wordt het aantal vCPU's voor VM's beperkt om de kosten voor softwarelicenties te verlagen met behoud van dezelfde waarden voor geheugen, opslag en I/O-bandbreedte. De berekende licentiekosten voor SQL Server of Oracle blijven beperkt tot het aantal actieve vCPU's terwijl de rekenkosten, waaronder de kosten voor besturingssysteemlicenties vallen, gelijk zijn aan die van de oorspronkelijke grootte op basis van de 'onderliggende vCPU('s)'. Deze nieuwe VM-grootten zorgen ervoor dat workloads van klanten hetzelfde geheugen en dezelfde opslag en I/O -bandbreedte kunnen gebruiken, waarbij de kosten voor softwarelicenties worden geoptimaliseerd.</t>
  </si>
  <si>
    <t>DS12-1 v2</t>
  </si>
  <si>
    <t>DS12-2 v2</t>
  </si>
  <si>
    <t>E4-2s v3</t>
  </si>
  <si>
    <t>DS13-2 v2</t>
  </si>
  <si>
    <t>E8-2s v3</t>
  </si>
  <si>
    <t>DS13-4 v2</t>
  </si>
  <si>
    <t>E8-4s v3</t>
  </si>
  <si>
    <t>DS14-4 v2</t>
  </si>
  <si>
    <t>E16-4s v3</t>
  </si>
  <si>
    <t>Gs4-4</t>
  </si>
  <si>
    <t>DS14-8 v2</t>
  </si>
  <si>
    <t>E16-8s v3</t>
  </si>
  <si>
    <t>Gs4-8</t>
  </si>
  <si>
    <t>E32-8s v3</t>
  </si>
  <si>
    <t>M16-8ms</t>
  </si>
  <si>
    <t>Gs5-8</t>
  </si>
  <si>
    <t>E32-16s v3</t>
  </si>
  <si>
    <t>16 / 32</t>
  </si>
  <si>
    <t>E64-16s v3</t>
  </si>
  <si>
    <t>16 / 64</t>
  </si>
  <si>
    <t>Gs5-16</t>
  </si>
  <si>
    <t>M64-16ms</t>
  </si>
  <si>
    <t>1.750 GiB</t>
  </si>
  <si>
    <t>E64-32s v3</t>
  </si>
  <si>
    <t>32 / 64</t>
  </si>
  <si>
    <t>M64-32ms</t>
  </si>
  <si>
    <t>M128-32ms</t>
  </si>
  <si>
    <t>32 / 128</t>
  </si>
  <si>
    <t>3.800 GiB</t>
  </si>
  <si>
    <t>M128-64ms</t>
  </si>
  <si>
    <t>64 / 128</t>
  </si>
  <si>
    <t>L8s v2</t>
  </si>
  <si>
    <t>€0,6275/uur</t>
  </si>
  <si>
    <t>€0,3997/uur (~36%)</t>
  </si>
  <si>
    <t>€0,2655/uur (~58%)</t>
  </si>
  <si>
    <t>€0,1441/uur (~77%)</t>
  </si>
  <si>
    <t>De Lsv2-serie biedt hoge doorvoer, lage latentie, direct toegewezen lokale NVMe-opslag via de AMD EPYCTM 7551-processor met een versterking voor alle kernen van 2,55 GHz en een maximale versterking van 3,0 GHz. De VM's uit de Lsv2-serie zijn verkrijgbaar in groottes van 8 tot 80 vCPU('s) in een simultane multithreading configuratie. Er is 8 GiB geheugen per vCPU en één 1,92 TB NVMe SSD M.2-apparaat per 8 vCPU's, met maximaal 19,2 TB (10 x 1,92 TB) beschikbaar op de L80s v2.</t>
  </si>
  <si>
    <t>1 x 1,9 TB</t>
  </si>
  <si>
    <t>L16s v2</t>
  </si>
  <si>
    <t>€1,2549/uur</t>
  </si>
  <si>
    <t>€0,7994/uur (~36%)</t>
  </si>
  <si>
    <t>€0,5308/uur (~58%)</t>
  </si>
  <si>
    <t>€0,2882/uur (~77%)</t>
  </si>
  <si>
    <t>2 x 1,9 TB</t>
  </si>
  <si>
    <t>L32s v2</t>
  </si>
  <si>
    <t>€2,5097/uur</t>
  </si>
  <si>
    <t>€1,5987/uur (~36%)</t>
  </si>
  <si>
    <t>€1,0616/uur (~58%)</t>
  </si>
  <si>
    <t>€0,5763/uur (~77%)</t>
  </si>
  <si>
    <t>4 x 1,9 TB</t>
  </si>
  <si>
    <t>L48s v2</t>
  </si>
  <si>
    <t>480 GiB</t>
  </si>
  <si>
    <t>€3,7645/uur</t>
  </si>
  <si>
    <t>€2,3980/uur (~36%)</t>
  </si>
  <si>
    <t>€1,5924/uur (~58%)</t>
  </si>
  <si>
    <t>€0,8644/uur (~77%)</t>
  </si>
  <si>
    <t>6 x 1,9 TB</t>
  </si>
  <si>
    <t>L64s v2</t>
  </si>
  <si>
    <t>640 GiB</t>
  </si>
  <si>
    <t>€5,0194/uur</t>
  </si>
  <si>
    <t>€3,1974/uur (~36%)</t>
  </si>
  <si>
    <t>€2,1232/uur (~58%)</t>
  </si>
  <si>
    <t>€1,1525/uur (~77%)</t>
  </si>
  <si>
    <t>8 x 1,9 TB</t>
  </si>
  <si>
    <t>L80s v2</t>
  </si>
  <si>
    <t>€6,2742/uur</t>
  </si>
  <si>
    <t>€3,9967/uur (~36%)</t>
  </si>
  <si>
    <t>€2,6540/uur (~58%)</t>
  </si>
  <si>
    <t>€1,4406/uur (~77%)</t>
  </si>
  <si>
    <t>10 x 1,9 TB</t>
  </si>
  <si>
    <t>L4s</t>
  </si>
  <si>
    <t>678 GiB</t>
  </si>
  <si>
    <t>€0,3138/uur</t>
  </si>
  <si>
    <t>€0,2768/uur (~12%)</t>
  </si>
  <si>
    <t>€0,2517/uur (~20%)</t>
  </si>
  <si>
    <t>€0,0450/uur (~86%)</t>
  </si>
  <si>
    <t>Exemplaren uit de Ls-serie zijn voor opslag geoptimaliseerde virtuele machines voor workloads met een lage latentie, zoals NoSQL-databases (bijvoorbeeld Cassandra, MongoDB en Redis). De Ls-serie heeft tot 32 CPU-kernen, is voorzien van de Intel® Xeon®-processor E5 v3-familie met 8 GiB RAM per kern, en biedt 768 GB tot 6 TB opslagruimte op lokale SSD-schijven (Solid State Drive). Dit exemplaar biedt ondersteuning voor Premium Storage.</t>
  </si>
  <si>
    <t>L8s</t>
  </si>
  <si>
    <t>1.388 GiB</t>
  </si>
  <si>
    <t>€0,5537/uur (~12%)</t>
  </si>
  <si>
    <t>€0,5033/uur (~20%)</t>
  </si>
  <si>
    <t>€0,0900/uur (~86%)</t>
  </si>
  <si>
    <t>L16s</t>
  </si>
  <si>
    <t>2.807 GiB</t>
  </si>
  <si>
    <t>€1,1073/uur (~12%)</t>
  </si>
  <si>
    <t>€1,0067/uur (~20%)</t>
  </si>
  <si>
    <t>€0,1800/uur (~86%)</t>
  </si>
  <si>
    <t>L32s</t>
  </si>
  <si>
    <t>5.630 GiB</t>
  </si>
  <si>
    <t>€2,2146/uur (~12%)</t>
  </si>
  <si>
    <t>€2,0133/uur (~20%)</t>
  </si>
  <si>
    <t>€0,3599/uur (~86%)</t>
  </si>
  <si>
    <t>NC6</t>
  </si>
  <si>
    <t>340 GiB</t>
  </si>
  <si>
    <t>€0,9833/uur</t>
  </si>
  <si>
    <t>€0,6014/uur (~39%)</t>
  </si>
  <si>
    <t>€0,4240/uur (~57%)</t>
  </si>
  <si>
    <t>€0,1199/uur (~88%)</t>
  </si>
  <si>
    <t>Virtuele machines van de N-serie zijn ideaal voor reken- en grafisch intensieve werkbelastingen, waardoor de innovatie van klanten wordt gestimuleerd via scenario's met hoogwaardige externe visualisatie, deep learning en predictive analytics. Virtuele machines van de N-serie bevatten het door NVIDIA Tesla aangedreven platform en NVIDIA GRID 2.0-technologie, waardoor de beste grafische ondersteuning wordt geboden die er in de cloud beschikbaar is. Verder biedt de N-serie een NC24r-configuratie met een netwerkinterface met lage latentie en hoge doorvoersnelheid die is geoptimaliseerd voor nauw gekoppelde werkbelastingen voor parallelle berekeningen.</t>
  </si>
  <si>
    <t>1X K80</t>
  </si>
  <si>
    <t>NC12</t>
  </si>
  <si>
    <t>680 GiB</t>
  </si>
  <si>
    <t>€1,9675/uur</t>
  </si>
  <si>
    <t>€1,2029/uur (~39%)</t>
  </si>
  <si>
    <t>€0,8480/uur (~57%)</t>
  </si>
  <si>
    <t>€0,2399/uur (~88%)</t>
  </si>
  <si>
    <t>2X K80</t>
  </si>
  <si>
    <t>NC24r</t>
  </si>
  <si>
    <t>1.440 GiB</t>
  </si>
  <si>
    <t>€4,3279/uur</t>
  </si>
  <si>
    <t>€2,6463/uur (~39%)</t>
  </si>
  <si>
    <t>€1,8655/uur (~57%)</t>
  </si>
  <si>
    <t>€0,5276/uur (~88%)</t>
  </si>
  <si>
    <t>4X K80</t>
  </si>
  <si>
    <t>NC24</t>
  </si>
  <si>
    <t>€3,9349/uur</t>
  </si>
  <si>
    <t>€2,4058/uur (~39%)</t>
  </si>
  <si>
    <t>€1,6959/uur (~57%)</t>
  </si>
  <si>
    <t>€0,4797/uur (~88%)</t>
  </si>
  <si>
    <t>NC6 Promo</t>
  </si>
  <si>
    <t>€0,4343/uur</t>
  </si>
  <si>
    <t>Virtuele Promo-machines uit de NC-serie bieden dezelfde configuraties als normale virtuele machines uit de NC-serie. De virtuele Promo-machines zijn gedurende een beperkte tijd beschikbaar en hebben een lagere prijs voor gebruik op aanvraag. Net als bij de reguliere virtuele machines uit de NC-serie zijn deze configuraties ideaal voor workloads met veel reken- en grafische bewerkingen. Er kan hierbij gebruik worden gemaakt van een platform met NVIDIA Tesla en de NVIDIA GRID 2.0-technologie.</t>
  </si>
  <si>
    <t>1x K80</t>
  </si>
  <si>
    <t>NC12 Promo</t>
  </si>
  <si>
    <t>€0,8686/uur</t>
  </si>
  <si>
    <t>2x K80</t>
  </si>
  <si>
    <t>NC24 Promo</t>
  </si>
  <si>
    <t>€1,7364/uur</t>
  </si>
  <si>
    <t>NC24r Promo</t>
  </si>
  <si>
    <t>€1,9101/uur</t>
  </si>
  <si>
    <t>NC6s v2</t>
  </si>
  <si>
    <t>336 GiB</t>
  </si>
  <si>
    <t>€2,2618/uur</t>
  </si>
  <si>
    <t>€1,3832/uur (~39%)</t>
  </si>
  <si>
    <t>€0,9752/uur (~57%)</t>
  </si>
  <si>
    <t>€0,2432/uur (~89%)</t>
  </si>
  <si>
    <t>De NCsv2-serie met virtuele machines is een nieuwe toevoeging aan de GPU-productgroep en voorziet in de volgende generatie van de virtuele machines uit de populaire NC-serie, aangestuurd door NVIDIA Tesla P100 GPU's. Klanten met traditionele HPC-workloads profiteren met deze bijgewerkte GPU's van verbeterde prestaties die reservoirmodellering, DNA-sequentiëring, eiwitanalyse, Monte Carlo-simulaties en andere scenario's mogelijk maken. Deze nieuwe GPU's bieden meer dan een verdubbeling van de verwerkingsprestaties van de huidige NC-serie. En net als voor de NC serie bieden we een configuratie met InfiniBand-netwerken aan voor workloads waarvoor snelle interconnect vereist is, zoals voor de olie en gas-, auto- of genomicabranche, om niet alleen uitschaalmogelijkheden te versnellen maar ook de prestaties van losse instanties te verbeteren. Verder biedt de N-serie een NC24r-configuratie met een netwerkinterface met lage latentie en hoge doorvoersnelheid die is geoptimaliseerd voor nauw gekoppelde workloads voor parallelle berekeningen.</t>
  </si>
  <si>
    <t>1X P100</t>
  </si>
  <si>
    <t>NC12s v2</t>
  </si>
  <si>
    <t>€4,5235/uur</t>
  </si>
  <si>
    <t>€2,7667/uur (~39%)</t>
  </si>
  <si>
    <t>€1,9503/uur (~57%)</t>
  </si>
  <si>
    <t>€0,4863/uur (~89%)</t>
  </si>
  <si>
    <t>2X P100</t>
  </si>
  <si>
    <t>NC24rs v2</t>
  </si>
  <si>
    <t>€9,9544/uur</t>
  </si>
  <si>
    <t>€6,0865/uur (~39%)</t>
  </si>
  <si>
    <t>€4,2906/uur (~57%)</t>
  </si>
  <si>
    <t>€1,0701/uur (~89%)</t>
  </si>
  <si>
    <t>4X P100</t>
  </si>
  <si>
    <t>NC24s v2</t>
  </si>
  <si>
    <t>€9,0470/uur</t>
  </si>
  <si>
    <t>€5,5332/uur (~39%)</t>
  </si>
  <si>
    <t>€3,9006/uur (~57%)</t>
  </si>
  <si>
    <t>€0,9726/uur (~89%)</t>
  </si>
  <si>
    <t>NC6s v3</t>
  </si>
  <si>
    <t>€3,2240/uur</t>
  </si>
  <si>
    <t>€2,0536/uur (~36%)</t>
  </si>
  <si>
    <t>€1,2212/uur (~62%)</t>
  </si>
  <si>
    <t>€0,5239/uur (~84%)</t>
  </si>
  <si>
    <t>De NCsv3-serie met virtuele machines is een nieuwe toevoeging aan de GPU-productgroep en voorziet in de volgende generatie van de virtuele machines uit de populaire NC-serie, aangestuurd door NVIDIA Tesla V100 GPU's. Klanten met traditionele HPC-workloads profiteren met deze bijgewerkte GPU's van verbeterde prestaties die reservoirmodellering, DNA-sequentiëring, eiwitanalyse, Monte Carlo-simulaties en andere scenario's mogelijk maken. Deze nieuwe GPU's leveren tot 1,5 keer de verwerkingsprestaties van de huidige NCsv2-serie. En net als de andere NC-serie bieden we een configuratie (NC24rs v3) met InfiniBand-netwerken aan voor workloads waarvoor snelle interconnect vereist is, zoals voor de olie en gas-, auto- of genomicabranche, om niet alleen uitschaalmogelijkheden te versnellen maar ook de prestaties van losse instanties te verbeteren.</t>
  </si>
  <si>
    <t>1X V100</t>
  </si>
  <si>
    <t>NC12s v3</t>
  </si>
  <si>
    <t>€6,4479/uur</t>
  </si>
  <si>
    <t>€4,1072/uur (~36%)</t>
  </si>
  <si>
    <t>€2,4424/uur (~62%)</t>
  </si>
  <si>
    <t>€1,0478/uur (~84%)</t>
  </si>
  <si>
    <t>2X V100</t>
  </si>
  <si>
    <t>NC24rs v3</t>
  </si>
  <si>
    <t>€14,1852/uur</t>
  </si>
  <si>
    <t>€9,0358/uur (~36%)</t>
  </si>
  <si>
    <t>€5,3733/uur (~62%)</t>
  </si>
  <si>
    <t>€2,3051/uur (~84%)</t>
  </si>
  <si>
    <t>4X V100</t>
  </si>
  <si>
    <t>NC24s v3</t>
  </si>
  <si>
    <t>€12,8958/uur</t>
  </si>
  <si>
    <t>€8,2143/uur (~36%)</t>
  </si>
  <si>
    <t>€4,8848/uur (~62%)</t>
  </si>
  <si>
    <t>€2,0956/uur (~84%)</t>
  </si>
  <si>
    <t>NV6</t>
  </si>
  <si>
    <t>€1,1512/uur</t>
  </si>
  <si>
    <t>€0,7400/uur (~36%)</t>
  </si>
  <si>
    <t>€0,5372/uur (~53%)</t>
  </si>
  <si>
    <t>€0,1293/uur (~89%)</t>
  </si>
  <si>
    <t>Virtuele machines van de N-serie zijn ideaal voor reken- en grafisch intensieve werkbelastingen, waardoor de innovatie van klanten wordt gestimuleerd via scenario's met hoogwaardige externe visualisatie, deep learning en predictive analytics. Virtuele machines van de N-serie bevatten het door NVIDIA Tesla aangedreven platform en NVIDIA GRID 2.0-technologie, waardoor de beste grafische ondersteuning wordt geboden die er in de cloud beschikbaar is.</t>
  </si>
  <si>
    <t>1X M60</t>
  </si>
  <si>
    <t>NV12</t>
  </si>
  <si>
    <t>€2,3023/uur</t>
  </si>
  <si>
    <t>€1,4800/uur (~36%)</t>
  </si>
  <si>
    <t>€1,0743/uur (~53%)</t>
  </si>
  <si>
    <t>€0,2586/uur (~89%)</t>
  </si>
  <si>
    <t>2X M60</t>
  </si>
  <si>
    <t>NV24</t>
  </si>
  <si>
    <t>€4,6045/uur</t>
  </si>
  <si>
    <t>€2,9600/uur (~36%)</t>
  </si>
  <si>
    <t>€2,1485/uur (~53%)</t>
  </si>
  <si>
    <t>€0,5171/uur (~89%)</t>
  </si>
  <si>
    <t>4X M60</t>
  </si>
  <si>
    <t>NV6 Promo</t>
  </si>
  <si>
    <t>€0,6907/uur</t>
  </si>
  <si>
    <t>Virtuele Promo-machines uit de NV-serie bieden dezelfde configuraties als normale virtuele machines uit de NV-serie. De virtuele Promo-machines zijn gedurende een beperkte tijd beschikbaar en hebben een lagere prijs voor gebruik op aanvraag. Net als bij de reguliere virtuele machines uit de NV-serie zijn deze configuraties ideaal voor workloads met veel reken- en grafische bewerkingen. Er kan hierbij gebruik worden gemaakt van een platform met NVIDIA Tesla en de NVIDIA GRID 2.0-technologie.</t>
  </si>
  <si>
    <t>1x M60</t>
  </si>
  <si>
    <t>NV12 Promo</t>
  </si>
  <si>
    <t>€1,3822/uur</t>
  </si>
  <si>
    <t>2x M60</t>
  </si>
  <si>
    <t>NV24 Promo</t>
  </si>
  <si>
    <t>€2,7644/uur</t>
  </si>
  <si>
    <t>NV12s v3</t>
  </si>
  <si>
    <t>736 GiB</t>
  </si>
  <si>
    <t>€1,2026/uur</t>
  </si>
  <si>
    <t>€0,7691/uur (~36%)</t>
  </si>
  <si>
    <t>€0,5288/uur (~56%)</t>
  </si>
  <si>
    <t>€0,1925/uur (~84%)</t>
  </si>
  <si>
    <t>Virtuele machines uit de NVv3-serie zijn voorzien van VIDIA Tesla M60 GPU's en NVIDIA GRID-technologie met Intel Broadwell CPU's. Deze virtuele machines zijn gericht op met GPU versnelde grafische toepassingen en virtuele desktops waar klanten hun gegevens willen visualiseren, resultaten willen simuleren voor weergave, willen werken aan CAD of inhoud willen renderen en streamen. Daarnaast kunnen deze virtuele machines enkelvoudige, nauwkeurige workloads uitvoeren zoals encoding en renderen. Virtuele NVv3-machines ondersteunen Premium Storage en worden geleverd met twee keer zoveel systeemgeheugen (RAM) in vergelijking met hun voorgangers uit de NV-serie. In tegenstelling tot de NVv2-serie zijn de NVv3-configuraties hyperthreaded.</t>
  </si>
  <si>
    <t>NV24s v3</t>
  </si>
  <si>
    <t>1.474 GiB</t>
  </si>
  <si>
    <t>€2,4035/uur</t>
  </si>
  <si>
    <t>€1,5382/uur (~36%)</t>
  </si>
  <si>
    <t>€1,0575/uur (~56%)</t>
  </si>
  <si>
    <t>€0,3846/uur (~84%)</t>
  </si>
  <si>
    <t>NV48s v3</t>
  </si>
  <si>
    <t>2.948 GiB</t>
  </si>
  <si>
    <t>€4,8069/uur</t>
  </si>
  <si>
    <t>€3,0764/uur (~36%)</t>
  </si>
  <si>
    <t>€2,1150/uur (~56%)</t>
  </si>
  <si>
    <t>€0,7691/uur (~84%)</t>
  </si>
  <si>
    <t>NV4as v4</t>
  </si>
  <si>
    <t>88 GiB</t>
  </si>
  <si>
    <t>€0,2455/uur</t>
  </si>
  <si>
    <t>€0,1573/uur (~36%)</t>
  </si>
  <si>
    <t>€0,1081/uur (~56%)</t>
  </si>
  <si>
    <t>€0,0452/uur (~82%)</t>
  </si>
  <si>
    <t>De NVv4 is een nieuwe toevoeging aan de GPU-familie. Deze is gebaseerd op de AMD Radeon Instinct MI25 GPU en is speciaal ontworpen om u te voorzien van ongeëvenaarde flexibiliteit voor GPU-brontoewijzing. U kunt nu kiezen voor VM's met een hele GPU voor de gehele periode tot 1/8e van een GPU. Dit maakt minder intensieve GPU-workloads op instapniveau goedkoper dan ooit tevoren, terwijl klanten nog steeds de mogelijkheid hebben op te schalen naar krachtige verwerkingscapaciteit met een hele GPU.</t>
  </si>
  <si>
    <t>1/8th MI25 (2GB VRAM)</t>
  </si>
  <si>
    <t>NV8as v4</t>
  </si>
  <si>
    <t>176 GiB</t>
  </si>
  <si>
    <t>€0,4909/uur</t>
  </si>
  <si>
    <t>€0,3145/uur (~36%)</t>
  </si>
  <si>
    <t>€0,2162/uur (~56%)</t>
  </si>
  <si>
    <t>€0,0904/uur (~82%)</t>
  </si>
  <si>
    <t>1/4th MI25 (4GB VRAM)</t>
  </si>
  <si>
    <t>NV16as v4</t>
  </si>
  <si>
    <t>352 GiB</t>
  </si>
  <si>
    <t>€0,4917/uur</t>
  </si>
  <si>
    <t>€0,4323/uur (~12%)</t>
  </si>
  <si>
    <t>€0,0906/uur (~82%)</t>
  </si>
  <si>
    <t>1/2 MI25 (8GB VRAM)</t>
  </si>
  <si>
    <t>NV32as v4</t>
  </si>
  <si>
    <t>700 GiB</t>
  </si>
  <si>
    <t>€1,9649/uur</t>
  </si>
  <si>
    <t>€1,2576/uur (~36%)</t>
  </si>
  <si>
    <t>€0,8646/uur (~56%)</t>
  </si>
  <si>
    <t>€0,3618/uur (~82%)</t>
  </si>
  <si>
    <t>1x MI25 (16GB VRAM)</t>
  </si>
  <si>
    <t>ND6s</t>
  </si>
  <si>
    <t>€0,2672/uur (~88%)</t>
  </si>
  <si>
    <t>De virtuele machines uit de NDs-serie vormen een nieuwe aanvulling op de GPU-serie en zijn speciaal ontworpen voor de behoeften van AI- en deep learning-workloads. Ze bieden uitstekende prestaties voor trainingen en deductie. De serie maakt gebruik van NVIDIA Tesla P40-GPU's op basis van de nieuwe Pascal-architectuur. Deze instanties bieden uitstekende prestaties voor FP32 (uiterst nauwkeurige bewerkingen met drijvende komma), voor AI-werkbelastingen met CNTK, TensorFlow, Caffe en andere frameworks. De NDs-serie biedt daarnaast een veel groter GPU-geheugen (24 GB), waardoor het mogelijk is om veel grotere modellen met een neuraal netwerk in te zetten. De NDs-serie biedt net als onze NC-serie een configuratie met een secundair netwerk met lage latentie en hoge doorvoersnelheid via RDMA en InfiniBand-connectiviteit. Zo kunt u grote trainingstaken uitvoeren waarvoor veel GPU's worden gebruikt. Verder biedt de N-serie een NDs24r-configuratie met een netwerkinterface met lage latentie en hoge doorvoersnelheid die is geoptimaliseerd voor nauw gekoppelde workloads voor parallelle berekeningen.</t>
  </si>
  <si>
    <t>1X P40</t>
  </si>
  <si>
    <t>ND12s</t>
  </si>
  <si>
    <t>€4,5227/uur</t>
  </si>
  <si>
    <t>€0,5342/uur (~88%)</t>
  </si>
  <si>
    <t>2X P40</t>
  </si>
  <si>
    <t>ND24rs</t>
  </si>
  <si>
    <t>€1,1757/uur (~88%)</t>
  </si>
  <si>
    <t>4X P40</t>
  </si>
  <si>
    <t>ND24s</t>
  </si>
  <si>
    <t>€9,0461/uur</t>
  </si>
  <si>
    <t>€1,0684/uur (~88%)</t>
  </si>
  <si>
    <t>ND40rs v2</t>
  </si>
  <si>
    <t>2.900 GiB</t>
  </si>
  <si>
    <t>€23,2127/uur</t>
  </si>
  <si>
    <t>€11,3742/uur (~51%)</t>
  </si>
  <si>
    <t>€4,1969/uur (~82%)</t>
  </si>
  <si>
    <t>De virtuele machine uit de NDv2-serie is de nieuwste, snelste en krachtigste toevoeging aan de GPU-reeks die speciaal is ontworpen voor de geavanceerde eisen van gedistribueerde HPC-, AI- en machine learning-workloads. De VM's beschikken over door 8 NVIDIA V100 Tensor Core met NVIDIA NVLink onderling verbonden GPU's met elk 32 GB geheugen, 40 niet-hyperthreaded Intel Xeon Platinum 8168-processorkernen en 672 GiB systeemgeheugen. Virtuele machines uit de NDv2-serie hebben EDR InfiniBand van 100 Gb/s met ondersteuning voor standaard-Mellanox OFED-stuurprogramma's en alle MPI-typen en -versies. De VM's uit de NDv2-serie met interconnectiviteit bieden met een totaal van 256 GB GPU-geheugen en InfiniBand van 100 GB/s eenvoudige schaalaanpassing naar cluster van supercomputerformaat die klaar zijn voor de meest veeleisende ML-modellen en gedistribueerde AI-trainingsworkloads die werken met Cuda, TensorFlow, Pytorch, Caffe en andere frameworks.</t>
  </si>
  <si>
    <t>8X V100 (NVlink)</t>
  </si>
  <si>
    <t>H8</t>
  </si>
  <si>
    <t>€0,8703/uur</t>
  </si>
  <si>
    <t>€0,5621/uur (~35%)</t>
  </si>
  <si>
    <t>€0,4050/uur (~53%)</t>
  </si>
  <si>
    <t>€0,1466/uur (~83%)</t>
  </si>
  <si>
    <t>De H-serie is een nieuwe serie, specifiek ontworpen voor het afhandelen van High Performance Computing-workloads zoals financieelrisicomodellen, seismische simulatie, reservoirsimulatie, moleculair modelleren en genoomonderzoek. De serie werkt op basis van de Intel Xeon E5-2667 v3 Haswell 3,2 GHz (3,6 GHz met turbo) met DDR 4-geheugen. Turbo is altijd ingeschakeld voor exemplaren van de H-serie. Twee van de H-serieconfiguraties (H16r, H16mr) hebben ook een tweede netwerkinterface met een lage latentie en een hoge doorvoer (RDMA), geoptimaliseerd en afgesteld voor nauw gekoppelde workload voor parallelle berekeningen zoals MPI-toepassingen.</t>
  </si>
  <si>
    <t>H8m</t>
  </si>
  <si>
    <t>€1,1663/uur</t>
  </si>
  <si>
    <t>€0,7532/uur (~35%)</t>
  </si>
  <si>
    <t>€0,5426/uur (~53%)</t>
  </si>
  <si>
    <t>€0,1965/uur (~83%)</t>
  </si>
  <si>
    <t>H16r</t>
  </si>
  <si>
    <t>2.000 GiB</t>
  </si>
  <si>
    <t>€1,9152/uur</t>
  </si>
  <si>
    <t>€1,2366/uur (~35%)</t>
  </si>
  <si>
    <t>€0,8908/uur (~53%)</t>
  </si>
  <si>
    <t>€0,3226/uur (~83%)</t>
  </si>
  <si>
    <t>H16</t>
  </si>
  <si>
    <t>€1,7415/uur</t>
  </si>
  <si>
    <t>€1,1242/uur (~35%)</t>
  </si>
  <si>
    <t>€0,8098/uur (~53%)</t>
  </si>
  <si>
    <t>€0,2933/uur (~83%)</t>
  </si>
  <si>
    <t>H16mr</t>
  </si>
  <si>
    <t>€2,5662/uur</t>
  </si>
  <si>
    <t>€1,6570/uur (~35%)</t>
  </si>
  <si>
    <t>€1,1937/uur (~53%)</t>
  </si>
  <si>
    <t>€0,4322/uur (~83%)</t>
  </si>
  <si>
    <t>H16m</t>
  </si>
  <si>
    <t>€2,3335/uur</t>
  </si>
  <si>
    <t>€1,5063/uur (~35%)</t>
  </si>
  <si>
    <t>€1,0852/uur (~53%)</t>
  </si>
  <si>
    <t>€0,3930/uur (~83%)</t>
  </si>
  <si>
    <t>H8 Promo</t>
  </si>
  <si>
    <t>€0,5229/uur</t>
  </si>
  <si>
    <t>Virtuele Promo-machines uit de H-serie bieden dezelfde configuraties als de normale virtuele machines uit de H-serie. De virtuele Promo-machines zijn gedurende een beperkte tijd beschikbaar en hebben een lagere prijs voor gebruik op aanvraag. Net als bij normale virtuele machines uit de H-serie zijn deze configuraties specifiek ontworpen voor het afhandelen van High Performance Computing-workloads zoals financieelrisicomodellen, seismische simulatie, reservoirsimulatie, moleculair modelleren en genoomonderzoek. De serie werkt op basis van de Intel Xeon E5-2667 v3 Haswell 3,2 GHz (3,6 GHz met turbo) met DDR 4-geheugen.</t>
  </si>
  <si>
    <t>H8m Promo</t>
  </si>
  <si>
    <t>€0,7008/uur</t>
  </si>
  <si>
    <t>H16 Promo</t>
  </si>
  <si>
    <t>€1,0466/uur</t>
  </si>
  <si>
    <t>H16r Promo</t>
  </si>
  <si>
    <t>H16m Promo</t>
  </si>
  <si>
    <t>€1,4025/uur</t>
  </si>
  <si>
    <t>H16mr Promo</t>
  </si>
  <si>
    <t>€1,4235/uur</t>
  </si>
  <si>
    <t>HB60rs</t>
  </si>
  <si>
    <t>240 GiB</t>
  </si>
  <si>
    <t>€2,4996/uur</t>
  </si>
  <si>
    <t>€2,1247/uur (~15%)</t>
  </si>
  <si>
    <t>€1,7497/uur (~30%)</t>
  </si>
  <si>
    <t>€0,4155/uur (~83%)</t>
  </si>
  <si>
    <t>Virtuele machines uit de HB-serie zijn geoptimaliseerd voor toepassingen die geheugenbandbreedte gebruiken, zoals vloeiende dynamics, expliciete beperkte elementanalyse en weermodellen. HB-VM’s zijn voorzien van 60 AMD EPYC 7551-processorkernen en 4 GB RAM-geheugen per CPU-kern, zonder hyperthreading. Virtuele machines uit de HB-serie bieden een geheugenbandbreedte van meer dan 260 GB/s. Dit is 33% sneller dan x86-alternatieven en 2,5x sneller dan wat de meeste HPC-klanten momenteel in hun datacenters hebben. Virtuele machines uit de HB-serie hebben EDR InfiniBand van 100 Gb/s met ondersteuning voor standaardstuurprogramma's van Mellanox/OFED en alle MPI-typen en -versies.</t>
  </si>
  <si>
    <t>HB120rs v2</t>
  </si>
  <si>
    <t>900 GiB</t>
  </si>
  <si>
    <t>€3,9467/uur</t>
  </si>
  <si>
    <t>€2,9601/uur (~25%)</t>
  </si>
  <si>
    <t>€1,9734/uur (~50%)</t>
  </si>
  <si>
    <t>€0,8427/uur (~79%)</t>
  </si>
  <si>
    <t>VM's uit de HBv2-serie zijn geoptimaliseerd voor toepassingen die geheugenbandbreedte gebruiken, zoals vloeiende dynamics, expliciete beperkte elementanalyse en weermodellen. HB-VM's zijn voorzien van 120 AMD EPYC™ processorkernen uit de 7002-serie en 4 GB RAM per CPU-kern, zonder hyperthreading. VM's uit de HBv2-serie bieden een geheugenbandbreedte van maximaal 350 GB/s. Dit is 45-50% sneller dan x86-alternatieven en 3x sneller dan wat de meeste HPC-klanten momenteel in hun datacenters hebben. VM's uit de HBv2-serie beschikken ook over 200 Gb/sec HDR InfiniBand van onze technologiepartners Mellanox.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</si>
</sst>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 #,##0.00"/>
    <numFmt numFmtId="165" formatCode="_ &quot;€&quot;\ * #,##0_ ;_ &quot;€&quot;\ * \-#,##0_ ;_ &quot;€&quot;\ * &quot;-&quot;??_ ;_ @_ "/>
    <numFmt numFmtId="166" formatCode="&quot;€&quot;\ #,##0.0000"/>
  </numFmts>
  <fonts count="18">
    <font>
      <sz val="11"/>
      <color theme="1"/>
      <name val="Calibri"/>
      <family val="2"/>
      <scheme val="minor"/>
    </font>
    <font>
      <sz val="12"/>
      <color rgb="FF4C4C51"/>
      <name val="Segoe UI"/>
      <family val="2"/>
    </font>
    <font>
      <sz val="11"/>
      <color theme="1"/>
      <name val="Segoe UI"/>
      <family val="2"/>
    </font>
    <font>
      <sz val="8"/>
      <color rgb="FF4C4C51"/>
      <name val="Segoe UI"/>
      <family val="2"/>
    </font>
    <font>
      <sz val="7"/>
      <color theme="1"/>
      <name val="Segoe UI"/>
      <family val="2"/>
    </font>
    <font>
      <b/>
      <sz val="12"/>
      <color rgb="FF4C4C51"/>
      <name val="Segoe UI"/>
      <family val="2"/>
    </font>
    <font>
      <sz val="11"/>
      <color theme="1"/>
      <name val="Calibri"/>
      <family val="2"/>
      <scheme val="minor"/>
    </font>
    <font>
      <b/>
      <sz val="11"/>
      <color theme="1"/>
      <name val="Calibri"/>
      <family val="2"/>
      <scheme val="minor"/>
    </font>
    <font>
      <sz val="16"/>
      <color theme="1"/>
      <name val="Calibri"/>
      <family val="2"/>
      <scheme val="minor"/>
    </font>
    <font>
      <b/>
      <sz val="14"/>
      <color theme="1"/>
      <name val="Calibri"/>
      <family val="2"/>
      <scheme val="minor"/>
    </font>
    <font>
      <b/>
      <sz val="2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12"/>
      <color rgb="FFFF0000"/>
      <name val="Calibri"/>
      <family val="2"/>
      <scheme val="minor"/>
    </font>
    <font>
      <sz val="8"/>
      <name val="Calibri"/>
      <family val="2"/>
      <scheme val="minor"/>
    </font>
    <font>
      <sz val="11"/>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92D050"/>
        <bgColor indexed="64"/>
      </patternFill>
    </fill>
  </fills>
  <borders count="2">
    <border>
      <left/>
      <right/>
      <top/>
      <bottom/>
      <diagonal/>
    </border>
    <border>
      <left/>
      <right/>
      <top style="thin">
        <color indexed="64"/>
      </top>
      <bottom/>
      <diagonal/>
    </border>
  </borders>
  <cellStyleXfs count="3">
    <xf numFmtId="0" fontId="0" fillId="0" borderId="0"/>
    <xf numFmtId="44" fontId="6" fillId="0" borderId="0" applyFont="0" applyFill="0" applyBorder="0" applyAlignment="0" applyProtection="0"/>
    <xf numFmtId="9" fontId="6" fillId="0" borderId="0" applyFont="0" applyFill="0" applyBorder="0" applyAlignment="0" applyProtection="0"/>
  </cellStyleXfs>
  <cellXfs count="45">
    <xf numFmtId="0" fontId="0" fillId="0" borderId="0" xfId="0"/>
    <xf numFmtId="0" fontId="0" fillId="0" borderId="0" xfId="0"/>
    <xf numFmtId="0" fontId="2" fillId="2" borderId="0" xfId="0" applyFont="1" applyFill="1" applyAlignment="1">
      <alignment horizontal="left" vertical="center" wrapText="1" indent="1"/>
    </xf>
    <xf numFmtId="0" fontId="0" fillId="2" borderId="0" xfId="0" applyFill="1"/>
    <xf numFmtId="0" fontId="7" fillId="0" borderId="0" xfId="0" applyFont="1"/>
    <xf numFmtId="0" fontId="0" fillId="3" borderId="0" xfId="0" applyFill="1"/>
    <xf numFmtId="0" fontId="0" fillId="4" borderId="0" xfId="0" applyFill="1"/>
    <xf numFmtId="165" fontId="0" fillId="4" borderId="0" xfId="1" applyNumberFormat="1" applyFont="1" applyFill="1"/>
    <xf numFmtId="0" fontId="0" fillId="4" borderId="1" xfId="0" applyFill="1" applyBorder="1"/>
    <xf numFmtId="0" fontId="7" fillId="4" borderId="1" xfId="0" applyFont="1" applyFill="1" applyBorder="1"/>
    <xf numFmtId="0" fontId="8" fillId="3" borderId="0" xfId="0" applyFont="1" applyFill="1"/>
    <xf numFmtId="0" fontId="9" fillId="4" borderId="0" xfId="0" applyFont="1" applyFill="1"/>
    <xf numFmtId="0" fontId="10" fillId="3" borderId="0" xfId="0" applyFont="1" applyFill="1"/>
    <xf numFmtId="0" fontId="11" fillId="4" borderId="0" xfId="0" applyFont="1" applyFill="1"/>
    <xf numFmtId="0" fontId="0" fillId="5" borderId="0" xfId="0" applyFill="1"/>
    <xf numFmtId="0" fontId="12" fillId="5" borderId="0" xfId="0" applyFont="1" applyFill="1"/>
    <xf numFmtId="1" fontId="0" fillId="4" borderId="0" xfId="0" applyNumberFormat="1" applyFill="1"/>
    <xf numFmtId="9" fontId="0" fillId="2" borderId="0" xfId="2" applyFont="1" applyFill="1"/>
    <xf numFmtId="0" fontId="13" fillId="3" borderId="0" xfId="0" applyFont="1" applyFill="1"/>
    <xf numFmtId="165" fontId="9" fillId="4" borderId="1" xfId="1" applyNumberFormat="1" applyFont="1" applyFill="1" applyBorder="1"/>
    <xf numFmtId="0" fontId="0" fillId="0" borderId="0" xfId="0" applyFill="1"/>
    <xf numFmtId="0" fontId="2" fillId="0" borderId="0" xfId="0" applyFont="1" applyFill="1" applyAlignment="1">
      <alignment horizontal="left" vertical="center" wrapText="1" indent="1"/>
    </xf>
    <xf numFmtId="0" fontId="0" fillId="0" borderId="0" xfId="0" applyFill="1" applyAlignment="1"/>
    <xf numFmtId="0" fontId="1" fillId="0" borderId="0" xfId="0" applyFont="1" applyFill="1" applyAlignment="1"/>
    <xf numFmtId="0" fontId="1" fillId="0" borderId="0" xfId="0" applyFont="1" applyFill="1" applyAlignment="1">
      <alignment vertical="center"/>
    </xf>
    <xf numFmtId="16" fontId="2" fillId="0" borderId="0" xfId="0" applyNumberFormat="1" applyFont="1" applyFill="1" applyAlignment="1">
      <alignment horizontal="left" vertical="center" wrapText="1" indent="1"/>
    </xf>
    <xf numFmtId="17" fontId="2" fillId="0" borderId="0" xfId="0" applyNumberFormat="1" applyFont="1" applyFill="1" applyAlignment="1">
      <alignment horizontal="left" vertical="center" wrapText="1" indent="1"/>
    </xf>
    <xf numFmtId="0" fontId="2" fillId="0" borderId="0" xfId="0" applyFont="1" applyFill="1" applyAlignment="1">
      <alignment horizontal="left" vertical="top" wrapText="1" indent="1"/>
    </xf>
    <xf numFmtId="164" fontId="2" fillId="0" borderId="0" xfId="0" applyNumberFormat="1" applyFont="1" applyFill="1" applyAlignment="1">
      <alignment horizontal="left" vertical="center" wrapText="1" indent="1"/>
    </xf>
    <xf numFmtId="0" fontId="0" fillId="5" borderId="0" xfId="0" applyFill="1" applyAlignment="1">
      <alignment horizontal="right" vertical="top"/>
    </xf>
    <xf numFmtId="0" fontId="0" fillId="5" borderId="0" xfId="0" applyFill="1" applyAlignment="1">
      <alignment horizontal="center" vertical="top"/>
    </xf>
    <xf numFmtId="0" fontId="0" fillId="2" borderId="0" xfId="0" applyFill="1" applyAlignment="1">
      <alignment horizontal="center" vertical="top"/>
    </xf>
    <xf numFmtId="0" fontId="14" fillId="6" borderId="1" xfId="0" applyFont="1" applyFill="1" applyBorder="1"/>
    <xf numFmtId="44" fontId="14" fillId="6" borderId="1" xfId="1" applyNumberFormat="1" applyFont="1" applyFill="1" applyBorder="1"/>
    <xf numFmtId="0" fontId="7" fillId="6" borderId="0" xfId="0" applyFont="1" applyFill="1"/>
    <xf numFmtId="164" fontId="0" fillId="5" borderId="0" xfId="0" applyNumberFormat="1" applyFill="1"/>
    <xf numFmtId="166" fontId="0" fillId="5" borderId="0" xfId="0" applyNumberFormat="1" applyFill="1"/>
    <xf numFmtId="0" fontId="12" fillId="5" borderId="0" xfId="0" applyFont="1" applyFill="1" applyAlignment="1">
      <alignment horizontal="center"/>
    </xf>
    <xf numFmtId="164" fontId="7" fillId="6" borderId="0" xfId="1" applyNumberFormat="1" applyFont="1" applyFill="1"/>
    <xf numFmtId="0" fontId="17" fillId="7" borderId="0" xfId="0" applyFont="1" applyFill="1"/>
    <xf numFmtId="0" fontId="16" fillId="7" borderId="0" xfId="0" applyFont="1" applyFill="1"/>
    <xf numFmtId="0" fontId="11" fillId="0" borderId="0" xfId="0" applyFont="1"/>
    <xf numFmtId="0" fontId="12" fillId="5" borderId="0" xfId="0" applyFont="1" applyFill="1" applyAlignment="1">
      <alignment horizontal="left"/>
    </xf>
    <xf numFmtId="0" fontId="0" fillId="5" borderId="0" xfId="0" applyNumberFormat="1" applyFill="1" applyAlignment="1">
      <alignment vertical="top" wrapText="1"/>
    </xf>
    <xf numFmtId="0" fontId="0" fillId="5" borderId="0" xfId="0" applyNumberFormat="1" applyFill="1" applyAlignment="1">
      <alignment vertical="top" wrapText="1"/>
    </xf>
  </cellXfs>
  <cellStyles count="3">
    <cellStyle name="Procent" xfId="2" builtinId="5"/>
    <cellStyle name="Standaard" xfId="0" builtinId="0"/>
    <cellStyle name="Valuta" xfId="1" builtinId="4"/>
  </cellStyles>
  <dxfs count="13">
    <dxf>
      <fill>
        <patternFill patternType="none">
          <fgColor indexed="64"/>
          <bgColor indexed="65"/>
        </patternFill>
      </fill>
    </dxf>
    <dxf>
      <font>
        <b val="0"/>
        <i val="0"/>
        <strike val="0"/>
        <condense val="0"/>
        <extend val="0"/>
        <outline val="0"/>
        <shadow val="0"/>
        <u val="none"/>
        <vertAlign val="baseline"/>
        <sz val="12"/>
        <color rgb="FF4C4C51"/>
        <name val="Segoe UI"/>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solid">
          <fgColor indexed="64"/>
          <bgColor rgb="FFFFFF00"/>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numFmt numFmtId="164" formatCode="&quot;€&quot;\ #,##0.00"/>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Segoe UI"/>
        <family val="2"/>
        <scheme val="none"/>
      </font>
      <fill>
        <patternFill patternType="none">
          <fgColor indexed="64"/>
          <bgColor indexed="65"/>
        </patternFill>
      </fill>
      <alignment horizontal="left" vertical="top" textRotation="0" wrapText="1"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12B62-8751-4BDF-A7E3-CACFD2EDE9A0}" name="Tabel2" displayName="Tabel2" ref="A1:K240" totalsRowShown="0" headerRowDxfId="12" dataDxfId="11">
  <autoFilter ref="A1:K240" xr:uid="{426CC5E1-4FBF-4C21-B955-FC7C5AEFC799}">
    <filterColumn colId="0">
      <filters>
        <filter val="NC12"/>
        <filter val="NC12 Promo"/>
        <filter val="NC12s v2"/>
        <filter val="NC12s v3"/>
        <filter val="NC24"/>
        <filter val="NC24 Promo"/>
        <filter val="NC24r"/>
        <filter val="NC24r Promo"/>
        <filter val="NC24rs v2"/>
        <filter val="NC24rs v3"/>
        <filter val="NC24s v2"/>
        <filter val="NC24s v3"/>
        <filter val="NC6"/>
        <filter val="NC6 Promo"/>
        <filter val="NC6s v2"/>
        <filter val="NC6s v3"/>
      </filters>
    </filterColumn>
  </autoFilter>
  <tableColumns count="11">
    <tableColumn id="1" xr3:uid="{D177D098-38CE-4E17-B696-8FE546D8E2F4}" name="Exemplaar" dataDxfId="10"/>
    <tableColumn id="2" xr3:uid="{315E16BE-ACEB-439E-B3AA-CF4252551798}" name="vCPU('s)" dataDxfId="9"/>
    <tableColumn id="3" xr3:uid="{EF777A63-F770-4FBB-BEFA-9D31095BFDD4}" name="RAM" dataDxfId="8"/>
    <tableColumn id="4" xr3:uid="{B3C59268-96D2-4981-A29E-8EA92D097ECB}" name="Tijdelijk opslag" dataDxfId="7"/>
    <tableColumn id="11" xr3:uid="{7D3882E8-A690-4E8A-B8F6-29F706CE951A}" name="Prijs per uur" dataDxfId="6">
      <calculatedColumnFormula>LEFT(Tabel2[[#This Row],[Betalen-naar-gebruik met AHB]],7)</calculatedColumnFormula>
    </tableColumn>
    <tableColumn id="5" xr3:uid="{8E3CCE90-54FA-4723-95F9-4F74AB548DAE}" name="Betalen-naar-gebruik met AHB" dataDxfId="5"/>
    <tableColumn id="6" xr3:uid="{E328F5E7-268C-4640-9466-ADD278ADB085}" name="1 jaar gereserveerd met AHB (% besparing)" dataDxfId="4"/>
    <tableColumn id="7" xr3:uid="{2C85D912-3290-4433-A1E7-80B7A15384E9}" name="3 jaar gereserveerd met AHB (% besparing)" dataDxfId="3"/>
    <tableColumn id="8" xr3:uid="{CB08FF08-32BA-4C86-A90E-8F21A98BB6B0}" name="Spot met AHB, (% besparing)" dataDxfId="2"/>
    <tableColumn id="9" xr3:uid="{503B79C0-E4F6-4BA7-8C2D-9DA90AECB858}" name="Geschikt voor" dataDxfId="1"/>
    <tableColumn id="10" xr3:uid="{D1EBF83D-2306-4F2C-A727-4111116B0D00}" name="Extra schijf / GPU"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908D0-882C-418A-964A-FD8BAD890A4F}">
  <dimension ref="A1:O66"/>
  <sheetViews>
    <sheetView tabSelected="1" topLeftCell="A5" workbookViewId="0">
      <selection activeCell="C14" sqref="C14"/>
    </sheetView>
  </sheetViews>
  <sheetFormatPr defaultRowHeight="15"/>
  <cols>
    <col min="1" max="1" width="13.85546875" customWidth="1"/>
    <col min="2" max="2" width="7.7109375" bestFit="1" customWidth="1"/>
    <col min="3" max="3" width="14.5703125" style="1" bestFit="1" customWidth="1"/>
    <col min="4" max="4" width="18.42578125" customWidth="1"/>
    <col min="5" max="5" width="13.42578125" customWidth="1"/>
    <col min="6" max="6" width="12.5703125" customWidth="1"/>
    <col min="7" max="7" width="15.140625" customWidth="1"/>
    <col min="8" max="8" width="16.140625" customWidth="1"/>
    <col min="9" max="9" width="13.140625" bestFit="1" customWidth="1"/>
    <col min="10" max="10" width="27" bestFit="1" customWidth="1"/>
    <col min="11" max="11" width="14.85546875" customWidth="1"/>
    <col min="12" max="12" width="21.28515625" bestFit="1" customWidth="1"/>
    <col min="13" max="13" width="13.140625" bestFit="1" customWidth="1"/>
    <col min="14" max="14" width="27" bestFit="1" customWidth="1"/>
    <col min="15" max="15" width="22.140625" bestFit="1" customWidth="1"/>
  </cols>
  <sheetData>
    <row r="1" spans="1:15" s="1" customFormat="1" ht="21">
      <c r="A1" s="41" t="s">
        <v>0</v>
      </c>
    </row>
    <row r="2" spans="1:15" s="1" customFormat="1" ht="15.75">
      <c r="A2" s="15" t="s">
        <v>1</v>
      </c>
      <c r="B2" s="15" t="s">
        <v>2</v>
      </c>
      <c r="C2" s="15" t="s">
        <v>3</v>
      </c>
      <c r="D2" s="15" t="s">
        <v>4</v>
      </c>
      <c r="E2" s="15"/>
      <c r="F2" s="15"/>
      <c r="G2" s="15"/>
      <c r="H2" s="15"/>
      <c r="I2" s="15"/>
      <c r="J2" s="15" t="s">
        <v>5</v>
      </c>
    </row>
    <row r="3" spans="1:15" s="1" customFormat="1" ht="15" customHeight="1">
      <c r="A3" s="31" t="s">
        <v>6</v>
      </c>
      <c r="B3" s="30">
        <f>VLOOKUP($A$3,Tabel2[[Exemplaar]:[Betalen-naar-gebruik met AHB]],2,FALSE)</f>
        <v>2</v>
      </c>
      <c r="C3" s="30" t="str">
        <f>VLOOKUP($A$3,Tabel2[[Exemplaar]:[Betalen-naar-gebruik met AHB]],3,FALSE)</f>
        <v>4 GiB</v>
      </c>
      <c r="D3" s="44" t="str">
        <f>VLOOKUP($A$3,Tabel2[[Exemplaar]:[Geschikt voor]],10,FALSE)</f>
        <v>De Bs-serie bestaat uit betaalbare virtuele machines die een goedkope optie vormen voor werkbelastingen die over het algemeen lage tot gemiddelde prestaties van een standaard CPU vereisen, maar soms aanzienlijk hogere CPU-prestaties nodig hebben als de vraag toeneemt. Deze werkbelastingen vereisen niet voortdurend volledig gebruik van de CPU, maar kennen af en toe pieken om bepaalde taken sneller uit te voeren. Veel toepassingen, zoals ontwikkelings- en testservers, webservers met weinig verkeer, kleine databases, microservices, servers voor proof-of-concepts, buildservers en code-opslagplaatsen, passen in dit model.</v>
      </c>
      <c r="E3" s="44"/>
      <c r="F3" s="44"/>
      <c r="G3" s="44"/>
      <c r="H3" s="44"/>
      <c r="I3" s="44"/>
      <c r="J3" s="30">
        <f>VLOOKUP($A$3,Tabel2[],11,FALSE)</f>
        <v>0</v>
      </c>
    </row>
    <row r="4" spans="1:15" s="1" customFormat="1">
      <c r="A4" s="14"/>
      <c r="B4" s="14"/>
      <c r="C4" s="14"/>
      <c r="D4" s="44"/>
      <c r="E4" s="44"/>
      <c r="F4" s="44"/>
      <c r="G4" s="44"/>
      <c r="H4" s="44"/>
      <c r="I4" s="44"/>
      <c r="J4" s="14"/>
    </row>
    <row r="5" spans="1:15" s="1" customFormat="1">
      <c r="A5" s="14"/>
      <c r="B5" s="14"/>
      <c r="C5" s="14"/>
      <c r="D5" s="44"/>
      <c r="E5" s="44"/>
      <c r="F5" s="44"/>
      <c r="G5" s="44"/>
      <c r="H5" s="44"/>
      <c r="I5" s="44"/>
      <c r="J5" s="14"/>
    </row>
    <row r="6" spans="1:15" s="1" customFormat="1">
      <c r="A6" s="14"/>
      <c r="B6" s="14"/>
      <c r="C6" s="14"/>
      <c r="D6" s="44"/>
      <c r="E6" s="44"/>
      <c r="F6" s="44"/>
      <c r="G6" s="44"/>
      <c r="H6" s="44"/>
      <c r="I6" s="44"/>
      <c r="J6" s="14"/>
    </row>
    <row r="7" spans="1:15" s="1" customFormat="1">
      <c r="A7" s="14"/>
      <c r="B7" s="14"/>
      <c r="C7" s="14"/>
      <c r="D7" s="44"/>
      <c r="E7" s="44"/>
      <c r="F7" s="44"/>
      <c r="G7" s="44"/>
      <c r="H7" s="44"/>
      <c r="I7" s="44"/>
      <c r="J7" s="14"/>
    </row>
    <row r="8" spans="1:15" s="1" customFormat="1">
      <c r="A8" s="14"/>
      <c r="B8" s="14"/>
      <c r="C8" s="14"/>
      <c r="D8" s="44"/>
      <c r="E8" s="44"/>
      <c r="F8" s="44"/>
      <c r="G8" s="44"/>
      <c r="H8" s="44"/>
      <c r="I8" s="44"/>
      <c r="J8" s="14"/>
    </row>
    <row r="9" spans="1:15" s="1" customFormat="1">
      <c r="A9" s="14"/>
      <c r="B9" s="14"/>
      <c r="C9" s="14"/>
      <c r="D9" s="44"/>
      <c r="E9" s="44"/>
      <c r="F9" s="44"/>
      <c r="G9" s="44"/>
      <c r="H9" s="44"/>
      <c r="I9" s="44"/>
      <c r="J9" s="14"/>
    </row>
    <row r="10" spans="1:15" s="1" customFormat="1"/>
    <row r="11" spans="1:15" s="1" customFormat="1">
      <c r="G11" s="4"/>
      <c r="O11" s="4"/>
    </row>
    <row r="12" spans="1:15" s="1" customFormat="1" ht="15.75">
      <c r="C12" s="15" t="s">
        <v>7</v>
      </c>
      <c r="D12" s="42" t="s">
        <v>8</v>
      </c>
      <c r="E12" s="42" t="s">
        <v>9</v>
      </c>
      <c r="J12" s="14" t="s">
        <v>10</v>
      </c>
      <c r="K12" s="35">
        <v>0.95</v>
      </c>
    </row>
    <row r="13" spans="1:15">
      <c r="A13" s="1"/>
      <c r="B13" s="1"/>
      <c r="C13" s="3">
        <v>500</v>
      </c>
      <c r="D13" s="36">
        <v>5.0999999999999997E-2</v>
      </c>
      <c r="E13" s="36">
        <f>C13*D13*K12*K13*K14</f>
        <v>30.777862499999998</v>
      </c>
      <c r="F13" s="1"/>
      <c r="G13" s="1"/>
      <c r="H13" s="1"/>
      <c r="I13" s="1"/>
      <c r="J13" s="14" t="s">
        <v>11</v>
      </c>
      <c r="K13" s="35">
        <v>1.05</v>
      </c>
      <c r="L13" s="1"/>
      <c r="M13" s="1"/>
      <c r="N13" s="1"/>
      <c r="O13" s="1"/>
    </row>
    <row r="14" spans="1:15">
      <c r="A14" s="1"/>
      <c r="B14" s="1"/>
      <c r="D14" s="1"/>
      <c r="E14" s="1"/>
      <c r="F14" s="1"/>
      <c r="G14" s="1"/>
      <c r="H14" s="1"/>
      <c r="I14" s="1"/>
      <c r="J14" s="14" t="s">
        <v>12</v>
      </c>
      <c r="K14" s="35">
        <v>1.21</v>
      </c>
      <c r="L14" s="1"/>
      <c r="M14" s="1"/>
      <c r="N14" s="1"/>
      <c r="O14" s="1"/>
    </row>
    <row r="15" spans="1:15" ht="15.75">
      <c r="A15" s="15" t="s">
        <v>13</v>
      </c>
      <c r="B15" s="15" t="s">
        <v>14</v>
      </c>
      <c r="C15" s="15" t="s">
        <v>15</v>
      </c>
      <c r="D15" s="37" t="s">
        <v>16</v>
      </c>
      <c r="E15" s="37" t="s">
        <v>1</v>
      </c>
      <c r="F15" s="37" t="s">
        <v>2</v>
      </c>
      <c r="G15" s="37" t="s">
        <v>3</v>
      </c>
      <c r="H15" s="37" t="s">
        <v>9</v>
      </c>
      <c r="I15" s="1"/>
      <c r="J15" s="1"/>
      <c r="K15" s="1"/>
      <c r="L15" s="1"/>
      <c r="M15" s="1"/>
      <c r="N15" s="1"/>
      <c r="O15" s="1"/>
    </row>
    <row r="16" spans="1:15">
      <c r="A16" s="14" t="s">
        <v>17</v>
      </c>
      <c r="B16" s="3" t="s">
        <v>18</v>
      </c>
      <c r="C16" s="3">
        <v>200</v>
      </c>
      <c r="D16" s="29" t="str">
        <f>IF(B16="v",VLOOKUP(E16,Tabel2[[Exemplaar]:[Betalen-naar-gebruik met AHB]],5,FALSE),0)</f>
        <v>€0,0405</v>
      </c>
      <c r="E16" s="31" t="s">
        <v>6</v>
      </c>
      <c r="F16" s="30">
        <f>VLOOKUP($E$16,Tabel2[[Exemplaar]:[Betalen-naar-gebruik met AHB]],2,FALSE)</f>
        <v>2</v>
      </c>
      <c r="G16" s="30" t="str">
        <f>VLOOKUP($E$16,Tabel2[[Exemplaar]:[Betalen-naar-gebruik met AHB]],3,FALSE)</f>
        <v>4 GiB</v>
      </c>
      <c r="H16" s="38">
        <f>($D16*$C16*$K$12*$K$13*$K$14)</f>
        <v>9.7764974999999978</v>
      </c>
      <c r="I16" s="1"/>
      <c r="J16" s="1"/>
      <c r="K16" s="1"/>
      <c r="L16" s="1"/>
      <c r="M16" s="1"/>
      <c r="N16" s="1"/>
      <c r="O16" s="1"/>
    </row>
    <row r="17" spans="1:14" ht="17.25" customHeight="1">
      <c r="A17" s="14" t="s">
        <v>19</v>
      </c>
      <c r="B17" s="3" t="s">
        <v>18</v>
      </c>
      <c r="C17" s="3">
        <v>200</v>
      </c>
      <c r="D17" s="29">
        <v>0</v>
      </c>
      <c r="E17" s="31" t="s">
        <v>6</v>
      </c>
      <c r="F17" s="30">
        <f>VLOOKUP(E17,Tabel2[[Exemplaar]:[Betalen-naar-gebruik met AHB]],2,FALSE)</f>
        <v>2</v>
      </c>
      <c r="G17" s="30" t="str">
        <f>VLOOKUP(E17,Tabel2[[Exemplaar]:[Betalen-naar-gebruik met AHB]],3,FALSE)</f>
        <v>4 GiB</v>
      </c>
      <c r="H17" s="38">
        <f t="shared" ref="H17:H31" si="0">($D17*$C17*$K$12*$K$13*$K$14)</f>
        <v>0</v>
      </c>
      <c r="I17" s="1"/>
      <c r="J17" s="34" t="s">
        <v>20</v>
      </c>
      <c r="K17" s="38">
        <f>SUM(H16:H31)</f>
        <v>9.7764974999999978</v>
      </c>
      <c r="L17" s="1"/>
      <c r="M17" s="1"/>
      <c r="N17" s="1"/>
    </row>
    <row r="18" spans="1:14">
      <c r="A18" s="14" t="s">
        <v>21</v>
      </c>
      <c r="B18" s="3" t="s">
        <v>18</v>
      </c>
      <c r="C18" s="3">
        <v>200</v>
      </c>
      <c r="D18" s="29">
        <v>0</v>
      </c>
      <c r="E18" s="31" t="s">
        <v>6</v>
      </c>
      <c r="F18" s="30">
        <f>VLOOKUP(E18,Tabel2[[Exemplaar]:[Betalen-naar-gebruik met AHB]],2,FALSE)</f>
        <v>2</v>
      </c>
      <c r="G18" s="30" t="str">
        <f>VLOOKUP(E18,Tabel2[[Exemplaar]:[Betalen-naar-gebruik met AHB]],3,FALSE)</f>
        <v>4 GiB</v>
      </c>
      <c r="H18" s="38">
        <f t="shared" si="0"/>
        <v>0</v>
      </c>
      <c r="I18" s="1"/>
      <c r="J18" s="34" t="s">
        <v>22</v>
      </c>
      <c r="K18" s="38">
        <f>E13</f>
        <v>30.777862499999998</v>
      </c>
      <c r="L18" s="1"/>
      <c r="M18" s="1"/>
      <c r="N18" s="1"/>
    </row>
    <row r="19" spans="1:14" ht="15.75">
      <c r="A19" s="14" t="s">
        <v>23</v>
      </c>
      <c r="B19" s="3" t="s">
        <v>18</v>
      </c>
      <c r="C19" s="3">
        <v>200</v>
      </c>
      <c r="D19" s="29">
        <v>0</v>
      </c>
      <c r="E19" s="31" t="s">
        <v>6</v>
      </c>
      <c r="F19" s="30">
        <f>VLOOKUP(E19,Tabel2[[Exemplaar]:[Betalen-naar-gebruik met AHB]],2,FALSE)</f>
        <v>2</v>
      </c>
      <c r="G19" s="30" t="str">
        <f>VLOOKUP(E19,Tabel2[[Exemplaar]:[Betalen-naar-gebruik met AHB]],3,FALSE)</f>
        <v>4 GiB</v>
      </c>
      <c r="H19" s="38">
        <f t="shared" si="0"/>
        <v>0</v>
      </c>
      <c r="I19" s="1"/>
      <c r="J19" s="32" t="s">
        <v>24</v>
      </c>
      <c r="K19" s="33">
        <f>SUM(K17:K18)</f>
        <v>40.554359999999996</v>
      </c>
      <c r="L19" s="1"/>
      <c r="M19" s="1"/>
      <c r="N19" s="1"/>
    </row>
    <row r="20" spans="1:14">
      <c r="A20" s="14" t="s">
        <v>25</v>
      </c>
      <c r="B20" s="3" t="s">
        <v>26</v>
      </c>
      <c r="C20" s="3">
        <v>100</v>
      </c>
      <c r="D20" s="29">
        <f>IF(B20="v",VLOOKUP(E20,Tabel2[[Exemplaar]:[Betalen-naar-gebruik met AHB]],5,FALSE),0)</f>
        <v>0</v>
      </c>
      <c r="E20" s="31" t="s">
        <v>6</v>
      </c>
      <c r="F20" s="30">
        <f>VLOOKUP(E20,Tabel2[[Exemplaar]:[Betalen-naar-gebruik met AHB]],2,FALSE)</f>
        <v>2</v>
      </c>
      <c r="G20" s="30" t="str">
        <f>VLOOKUP(E20,Tabel2[[Exemplaar]:[Betalen-naar-gebruik met AHB]],3,FALSE)</f>
        <v>4 GiB</v>
      </c>
      <c r="H20" s="38">
        <f t="shared" si="0"/>
        <v>0</v>
      </c>
      <c r="I20" s="1"/>
      <c r="J20" s="1"/>
      <c r="K20" s="1"/>
      <c r="L20" s="1"/>
      <c r="M20" s="1"/>
      <c r="N20" s="1"/>
    </row>
    <row r="21" spans="1:14">
      <c r="A21" s="14" t="s">
        <v>27</v>
      </c>
      <c r="B21" s="3" t="s">
        <v>26</v>
      </c>
      <c r="C21" s="3">
        <v>100</v>
      </c>
      <c r="D21" s="29">
        <f>IF(B21="v",VLOOKUP(E21,Tabel2[[Exemplaar]:[Betalen-naar-gebruik met AHB]],5,FALSE),0)</f>
        <v>0</v>
      </c>
      <c r="E21" s="31" t="s">
        <v>6</v>
      </c>
      <c r="F21" s="30">
        <f>VLOOKUP(E21,Tabel2[[Exemplaar]:[Betalen-naar-gebruik met AHB]],2,FALSE)</f>
        <v>2</v>
      </c>
      <c r="G21" s="30" t="str">
        <f>VLOOKUP(E21,Tabel2[[Exemplaar]:[Betalen-naar-gebruik met AHB]],3,FALSE)</f>
        <v>4 GiB</v>
      </c>
      <c r="H21" s="38">
        <f t="shared" si="0"/>
        <v>0</v>
      </c>
      <c r="I21" s="1"/>
      <c r="J21" s="1"/>
      <c r="K21" s="1"/>
      <c r="L21" s="1"/>
      <c r="M21" s="1"/>
      <c r="N21" s="1"/>
    </row>
    <row r="22" spans="1:14">
      <c r="A22" s="14" t="s">
        <v>28</v>
      </c>
      <c r="B22" s="3" t="s">
        <v>26</v>
      </c>
      <c r="C22" s="3">
        <v>100</v>
      </c>
      <c r="D22" s="29">
        <f>IF(B22="v",VLOOKUP(E22,Tabel2[[Exemplaar]:[Betalen-naar-gebruik met AHB]],5,FALSE),0)</f>
        <v>0</v>
      </c>
      <c r="E22" s="31" t="s">
        <v>6</v>
      </c>
      <c r="F22" s="30">
        <f>VLOOKUP(E22,Tabel2[[Exemplaar]:[Betalen-naar-gebruik met AHB]],2,FALSE)</f>
        <v>2</v>
      </c>
      <c r="G22" s="30" t="str">
        <f>VLOOKUP(E22,Tabel2[[Exemplaar]:[Betalen-naar-gebruik met AHB]],3,FALSE)</f>
        <v>4 GiB</v>
      </c>
      <c r="H22" s="38">
        <f t="shared" si="0"/>
        <v>0</v>
      </c>
      <c r="I22" s="1"/>
      <c r="J22" s="1"/>
      <c r="K22" s="1"/>
      <c r="L22" s="1"/>
      <c r="M22" s="1"/>
      <c r="N22" s="1"/>
    </row>
    <row r="23" spans="1:14" s="1" customFormat="1">
      <c r="A23" s="14" t="s">
        <v>29</v>
      </c>
      <c r="B23" s="3" t="s">
        <v>26</v>
      </c>
      <c r="C23" s="3">
        <v>100</v>
      </c>
      <c r="D23" s="29">
        <f>IF(B23="v",VLOOKUP(E23,Tabel2[[Exemplaar]:[Betalen-naar-gebruik met AHB]],5,FALSE),0)</f>
        <v>0</v>
      </c>
      <c r="E23" s="31" t="s">
        <v>6</v>
      </c>
      <c r="F23" s="30">
        <f>VLOOKUP(E23,Tabel2[[Exemplaar]:[Betalen-naar-gebruik met AHB]],2,FALSE)</f>
        <v>2</v>
      </c>
      <c r="G23" s="30" t="str">
        <f>VLOOKUP(E23,Tabel2[[Exemplaar]:[Betalen-naar-gebruik met AHB]],3,FALSE)</f>
        <v>4 GiB</v>
      </c>
      <c r="H23" s="38">
        <f t="shared" si="0"/>
        <v>0</v>
      </c>
    </row>
    <row r="24" spans="1:14" s="1" customFormat="1">
      <c r="A24" s="14" t="s">
        <v>30</v>
      </c>
      <c r="B24" s="3" t="s">
        <v>26</v>
      </c>
      <c r="C24" s="3">
        <v>100</v>
      </c>
      <c r="D24" s="29">
        <f>IF(B24="v",VLOOKUP(E24,Tabel2[[Exemplaar]:[Betalen-naar-gebruik met AHB]],5,FALSE),0)</f>
        <v>0</v>
      </c>
      <c r="E24" s="31" t="s">
        <v>6</v>
      </c>
      <c r="F24" s="30">
        <f>VLOOKUP(E24,Tabel2[[Exemplaar]:[Betalen-naar-gebruik met AHB]],2,FALSE)</f>
        <v>2</v>
      </c>
      <c r="G24" s="30" t="str">
        <f>VLOOKUP(E24,Tabel2[[Exemplaar]:[Betalen-naar-gebruik met AHB]],3,FALSE)</f>
        <v>4 GiB</v>
      </c>
      <c r="H24" s="38">
        <f t="shared" si="0"/>
        <v>0</v>
      </c>
    </row>
    <row r="25" spans="1:14" s="1" customFormat="1">
      <c r="A25" s="14" t="s">
        <v>31</v>
      </c>
      <c r="B25" s="3" t="s">
        <v>26</v>
      </c>
      <c r="C25" s="3">
        <v>100</v>
      </c>
      <c r="D25" s="29">
        <f>IF(B25="v",VLOOKUP(E25,Tabel2[[Exemplaar]:[Betalen-naar-gebruik met AHB]],5,FALSE),0)</f>
        <v>0</v>
      </c>
      <c r="E25" s="31" t="s">
        <v>6</v>
      </c>
      <c r="F25" s="30">
        <f>VLOOKUP(E25,Tabel2[[Exemplaar]:[Betalen-naar-gebruik met AHB]],2,FALSE)</f>
        <v>2</v>
      </c>
      <c r="G25" s="30" t="str">
        <f>VLOOKUP(E25,Tabel2[[Exemplaar]:[Betalen-naar-gebruik met AHB]],3,FALSE)</f>
        <v>4 GiB</v>
      </c>
      <c r="H25" s="38">
        <f t="shared" si="0"/>
        <v>0</v>
      </c>
    </row>
    <row r="26" spans="1:14" s="1" customFormat="1">
      <c r="A26" s="14" t="s">
        <v>32</v>
      </c>
      <c r="B26" s="3" t="s">
        <v>26</v>
      </c>
      <c r="C26" s="3">
        <v>100</v>
      </c>
      <c r="D26" s="29">
        <f>IF(B26="v",VLOOKUP(E26,Tabel2[[Exemplaar]:[Betalen-naar-gebruik met AHB]],5,FALSE),0)</f>
        <v>0</v>
      </c>
      <c r="E26" s="31" t="s">
        <v>6</v>
      </c>
      <c r="F26" s="30">
        <f>VLOOKUP(E26,Tabel2[[Exemplaar]:[Betalen-naar-gebruik met AHB]],2,FALSE)</f>
        <v>2</v>
      </c>
      <c r="G26" s="30" t="str">
        <f>VLOOKUP(E26,Tabel2[[Exemplaar]:[Betalen-naar-gebruik met AHB]],3,FALSE)</f>
        <v>4 GiB</v>
      </c>
      <c r="H26" s="38">
        <f t="shared" si="0"/>
        <v>0</v>
      </c>
    </row>
    <row r="27" spans="1:14" s="1" customFormat="1">
      <c r="A27" s="14" t="s">
        <v>33</v>
      </c>
      <c r="B27" s="3" t="s">
        <v>26</v>
      </c>
      <c r="C27" s="3">
        <v>100</v>
      </c>
      <c r="D27" s="29">
        <f>IF(B27="v",VLOOKUP(E27,Tabel2[[Exemplaar]:[Betalen-naar-gebruik met AHB]],5,FALSE),0)</f>
        <v>0</v>
      </c>
      <c r="E27" s="31" t="s">
        <v>6</v>
      </c>
      <c r="F27" s="30">
        <f>VLOOKUP(E27,Tabel2[[Exemplaar]:[Betalen-naar-gebruik met AHB]],2,FALSE)</f>
        <v>2</v>
      </c>
      <c r="G27" s="30" t="str">
        <f>VLOOKUP(E27,Tabel2[[Exemplaar]:[Betalen-naar-gebruik met AHB]],3,FALSE)</f>
        <v>4 GiB</v>
      </c>
      <c r="H27" s="38">
        <f t="shared" si="0"/>
        <v>0</v>
      </c>
    </row>
    <row r="28" spans="1:14" s="1" customFormat="1">
      <c r="A28" s="14" t="s">
        <v>34</v>
      </c>
      <c r="B28" s="3" t="s">
        <v>26</v>
      </c>
      <c r="C28" s="3">
        <v>100</v>
      </c>
      <c r="D28" s="29">
        <f>IF(B28="v",VLOOKUP(E28,Tabel2[[Exemplaar]:[Betalen-naar-gebruik met AHB]],5,FALSE),0)</f>
        <v>0</v>
      </c>
      <c r="E28" s="31" t="s">
        <v>6</v>
      </c>
      <c r="F28" s="30">
        <f>VLOOKUP(E28,Tabel2[[Exemplaar]:[Betalen-naar-gebruik met AHB]],2,FALSE)</f>
        <v>2</v>
      </c>
      <c r="G28" s="30" t="str">
        <f>VLOOKUP(E28,Tabel2[[Exemplaar]:[Betalen-naar-gebruik met AHB]],3,FALSE)</f>
        <v>4 GiB</v>
      </c>
      <c r="H28" s="38">
        <f t="shared" si="0"/>
        <v>0</v>
      </c>
    </row>
    <row r="29" spans="1:14" s="1" customFormat="1">
      <c r="A29" s="14" t="s">
        <v>35</v>
      </c>
      <c r="B29" s="3" t="s">
        <v>26</v>
      </c>
      <c r="C29" s="3">
        <v>101</v>
      </c>
      <c r="D29" s="29">
        <f>IF(B29="v",VLOOKUP(E29,Tabel2[[Exemplaar]:[Betalen-naar-gebruik met AHB]],5,FALSE),0)</f>
        <v>0</v>
      </c>
      <c r="E29" s="31" t="s">
        <v>6</v>
      </c>
      <c r="F29" s="30">
        <f>VLOOKUP(E29,Tabel2[[Exemplaar]:[Betalen-naar-gebruik met AHB]],2,FALSE)</f>
        <v>2</v>
      </c>
      <c r="G29" s="30" t="str">
        <f>VLOOKUP(E29,Tabel2[[Exemplaar]:[Betalen-naar-gebruik met AHB]],3,FALSE)</f>
        <v>4 GiB</v>
      </c>
      <c r="H29" s="38">
        <f t="shared" si="0"/>
        <v>0</v>
      </c>
    </row>
    <row r="30" spans="1:14" s="1" customFormat="1">
      <c r="A30" s="14" t="s">
        <v>36</v>
      </c>
      <c r="B30" s="3" t="s">
        <v>26</v>
      </c>
      <c r="C30" s="3">
        <v>102</v>
      </c>
      <c r="D30" s="29">
        <f>IF(B30="v",VLOOKUP(E30,Tabel2[[Exemplaar]:[Betalen-naar-gebruik met AHB]],5,FALSE),0)</f>
        <v>0</v>
      </c>
      <c r="E30" s="31" t="s">
        <v>6</v>
      </c>
      <c r="F30" s="30">
        <f>VLOOKUP(E30,Tabel2[[Exemplaar]:[Betalen-naar-gebruik met AHB]],2,FALSE)</f>
        <v>2</v>
      </c>
      <c r="G30" s="30" t="str">
        <f>VLOOKUP(E30,Tabel2[[Exemplaar]:[Betalen-naar-gebruik met AHB]],3,FALSE)</f>
        <v>4 GiB</v>
      </c>
      <c r="H30" s="38">
        <f t="shared" si="0"/>
        <v>0</v>
      </c>
    </row>
    <row r="31" spans="1:14" s="1" customFormat="1">
      <c r="A31" s="14" t="s">
        <v>37</v>
      </c>
      <c r="B31" s="3" t="s">
        <v>26</v>
      </c>
      <c r="C31" s="3">
        <v>103</v>
      </c>
      <c r="D31" s="29">
        <f>IF(B31="v",VLOOKUP(E31,Tabel2[[Exemplaar]:[Betalen-naar-gebruik met AHB]],5,FALSE),0)</f>
        <v>0</v>
      </c>
      <c r="E31" s="31" t="s">
        <v>6</v>
      </c>
      <c r="F31" s="30">
        <f>VLOOKUP(E31,Tabel2[[Exemplaar]:[Betalen-naar-gebruik met AHB]],2,FALSE)</f>
        <v>2</v>
      </c>
      <c r="G31" s="30" t="str">
        <f>VLOOKUP(E31,Tabel2[[Exemplaar]:[Betalen-naar-gebruik met AHB]],3,FALSE)</f>
        <v>4 GiB</v>
      </c>
      <c r="H31" s="38">
        <f t="shared" si="0"/>
        <v>0</v>
      </c>
    </row>
    <row r="32" spans="1:14" s="1" customFormat="1"/>
    <row r="33" spans="1:15" s="1" customFormat="1"/>
    <row r="34" spans="1:15">
      <c r="A34" s="1"/>
      <c r="B34" s="1"/>
      <c r="D34" s="1"/>
      <c r="E34" s="1"/>
      <c r="F34" s="1"/>
      <c r="G34" s="1"/>
      <c r="H34" s="1"/>
      <c r="I34" s="1"/>
      <c r="J34" s="1"/>
      <c r="K34" s="1"/>
      <c r="L34" s="1"/>
      <c r="M34" s="1"/>
      <c r="N34" s="1"/>
      <c r="O34" s="1"/>
    </row>
    <row r="35" spans="1:15">
      <c r="A35" s="1"/>
      <c r="B35" s="1"/>
      <c r="D35" s="1"/>
      <c r="E35" s="1"/>
      <c r="F35" s="1"/>
      <c r="G35" s="1"/>
      <c r="H35" s="1"/>
      <c r="I35" s="1"/>
      <c r="J35" s="1"/>
      <c r="K35" s="1"/>
      <c r="L35" s="1"/>
      <c r="M35" s="1"/>
      <c r="N35" s="1"/>
      <c r="O35" s="1"/>
    </row>
    <row r="36" spans="1:15" s="1" customFormat="1"/>
    <row r="37" spans="1:15">
      <c r="A37" s="1"/>
      <c r="B37" s="1"/>
      <c r="D37" s="1"/>
      <c r="E37" s="1"/>
      <c r="F37" s="1"/>
      <c r="G37" s="1"/>
      <c r="H37" s="1"/>
      <c r="I37" s="1"/>
      <c r="J37" s="1"/>
      <c r="K37" s="1"/>
      <c r="L37" s="1"/>
      <c r="M37" s="1"/>
      <c r="N37" s="1"/>
      <c r="O37" s="1"/>
    </row>
    <row r="38" spans="1:15">
      <c r="A38" s="1"/>
      <c r="B38" s="1"/>
      <c r="D38" s="1"/>
      <c r="E38" s="1"/>
      <c r="F38" s="1"/>
      <c r="G38" s="1"/>
      <c r="H38" s="1"/>
      <c r="I38" s="1"/>
      <c r="J38" s="1"/>
      <c r="K38" s="1"/>
      <c r="L38" s="1"/>
      <c r="M38" s="1"/>
      <c r="N38" s="1"/>
      <c r="O38" s="1"/>
    </row>
    <row r="39" spans="1:15" s="1" customFormat="1"/>
    <row r="40" spans="1:15">
      <c r="A40" s="1"/>
      <c r="B40" s="1"/>
      <c r="D40" s="1"/>
      <c r="E40" s="1"/>
      <c r="F40" s="1"/>
      <c r="G40" s="1"/>
      <c r="H40" s="1"/>
      <c r="I40" s="1"/>
      <c r="J40" s="1"/>
      <c r="K40" s="1"/>
      <c r="L40" s="1"/>
      <c r="M40" s="1"/>
      <c r="N40" s="1"/>
      <c r="O40" s="1"/>
    </row>
    <row r="41" spans="1:15">
      <c r="A41" s="1"/>
      <c r="B41" s="1"/>
      <c r="D41" s="1"/>
      <c r="E41" s="1"/>
      <c r="F41" s="1"/>
      <c r="G41" s="1"/>
      <c r="H41" s="1"/>
      <c r="I41" s="1"/>
      <c r="J41" s="1"/>
      <c r="K41" s="1"/>
      <c r="L41" s="1"/>
      <c r="M41" s="1"/>
      <c r="N41" s="1"/>
      <c r="O41" s="1"/>
    </row>
    <row r="42" spans="1:15">
      <c r="A42" s="1"/>
      <c r="B42" s="1"/>
      <c r="D42" s="1"/>
      <c r="E42" s="1"/>
      <c r="F42" s="1"/>
      <c r="G42" s="1"/>
      <c r="H42" s="1"/>
      <c r="I42" s="1"/>
      <c r="J42" s="1"/>
      <c r="K42" s="1"/>
      <c r="L42" s="1"/>
      <c r="M42" s="1"/>
      <c r="N42" s="1"/>
      <c r="O42" s="1"/>
    </row>
    <row r="43" spans="1:15">
      <c r="A43" s="1"/>
      <c r="B43" s="1"/>
      <c r="D43" s="1"/>
      <c r="E43" s="1"/>
      <c r="F43" s="1"/>
      <c r="G43" s="1"/>
      <c r="H43" s="1"/>
      <c r="I43" s="1"/>
      <c r="J43" s="1"/>
      <c r="K43" s="1"/>
      <c r="L43" s="1"/>
      <c r="M43" s="1"/>
      <c r="N43" s="1"/>
      <c r="O43" s="1"/>
    </row>
    <row r="44" spans="1:15">
      <c r="A44" s="1"/>
      <c r="B44" s="1"/>
      <c r="D44" s="1"/>
      <c r="E44" s="1"/>
      <c r="F44" s="1"/>
      <c r="G44" s="1"/>
      <c r="H44" s="1"/>
      <c r="I44" s="1"/>
      <c r="J44" s="1"/>
      <c r="K44" s="1"/>
      <c r="L44" s="1"/>
      <c r="M44" s="1"/>
      <c r="N44" s="1"/>
      <c r="O44" s="1"/>
    </row>
    <row r="45" spans="1:15">
      <c r="A45" s="1"/>
      <c r="B45" s="1"/>
      <c r="D45" s="1"/>
      <c r="E45" s="1"/>
      <c r="F45" s="1"/>
      <c r="G45" s="1"/>
      <c r="H45" s="1"/>
      <c r="I45" s="1"/>
      <c r="J45" s="1"/>
      <c r="K45" s="1"/>
      <c r="L45" s="1"/>
      <c r="M45" s="1"/>
      <c r="N45" s="1"/>
      <c r="O45" s="1"/>
    </row>
    <row r="46" spans="1:15">
      <c r="A46" s="1"/>
      <c r="B46" s="1"/>
      <c r="D46" s="1"/>
      <c r="E46" s="1"/>
      <c r="F46" s="1"/>
      <c r="G46" s="1"/>
      <c r="H46" s="1"/>
      <c r="I46" s="1"/>
      <c r="J46" s="1"/>
      <c r="K46" s="1"/>
      <c r="L46" s="1"/>
      <c r="M46" s="1"/>
      <c r="N46" s="1"/>
      <c r="O46" s="1"/>
    </row>
    <row r="47" spans="1:15">
      <c r="A47" s="1"/>
      <c r="B47" s="1"/>
      <c r="D47" s="1"/>
      <c r="E47" s="1"/>
      <c r="F47" s="1"/>
      <c r="G47" s="1"/>
      <c r="H47" s="1"/>
      <c r="I47" s="1"/>
      <c r="J47" s="1"/>
      <c r="K47" s="1"/>
      <c r="L47" s="1"/>
      <c r="M47" s="1"/>
      <c r="N47" s="1"/>
      <c r="O47" s="1"/>
    </row>
    <row r="48" spans="1:15">
      <c r="A48" s="1"/>
      <c r="B48" s="1"/>
      <c r="D48" s="1"/>
      <c r="E48" s="1"/>
      <c r="F48" s="1"/>
      <c r="G48" s="1"/>
      <c r="H48" s="1"/>
      <c r="I48" s="1"/>
      <c r="J48" s="1"/>
      <c r="K48" s="1"/>
      <c r="L48" s="1"/>
      <c r="M48" s="1"/>
      <c r="N48" s="1"/>
      <c r="O48" s="1"/>
    </row>
    <row r="49" spans="1:15">
      <c r="A49" s="1"/>
      <c r="B49" s="1"/>
      <c r="D49" s="1"/>
      <c r="E49" s="1"/>
      <c r="F49" s="1"/>
      <c r="G49" s="1"/>
      <c r="H49" s="1"/>
      <c r="I49" s="1"/>
      <c r="J49" s="1"/>
      <c r="K49" s="1"/>
      <c r="L49" s="1"/>
      <c r="M49" s="1"/>
      <c r="N49" s="1"/>
      <c r="O49" s="1"/>
    </row>
    <row r="50" spans="1:15">
      <c r="A50" s="1"/>
      <c r="B50" s="1"/>
      <c r="D50" s="1"/>
      <c r="E50" s="1"/>
      <c r="F50" s="1"/>
      <c r="G50" s="1"/>
      <c r="H50" s="1"/>
      <c r="I50" s="1"/>
      <c r="J50" s="1"/>
      <c r="K50" s="1"/>
      <c r="L50" s="1"/>
      <c r="M50" s="1"/>
      <c r="N50" s="1"/>
      <c r="O50" s="1"/>
    </row>
    <row r="51" spans="1:15">
      <c r="A51" s="1"/>
      <c r="B51" s="1"/>
      <c r="D51" s="1"/>
      <c r="E51" s="1"/>
      <c r="F51" s="1"/>
      <c r="G51" s="1"/>
      <c r="H51" s="1"/>
      <c r="I51" s="1"/>
      <c r="J51" s="1"/>
      <c r="K51" s="1"/>
      <c r="L51" s="1"/>
      <c r="M51" s="1"/>
      <c r="N51" s="1"/>
      <c r="O51" s="1"/>
    </row>
    <row r="52" spans="1:15">
      <c r="A52" s="1"/>
      <c r="B52" s="1"/>
      <c r="D52" s="1"/>
      <c r="E52" s="1"/>
      <c r="F52" s="1"/>
      <c r="G52" s="1"/>
      <c r="H52" s="1"/>
      <c r="I52" s="1"/>
      <c r="J52" s="1"/>
      <c r="K52" s="1"/>
      <c r="L52" s="1"/>
      <c r="M52" s="1"/>
      <c r="N52" s="1"/>
      <c r="O52" s="1"/>
    </row>
    <row r="53" spans="1:15" s="1" customFormat="1"/>
    <row r="54" spans="1:15" s="1" customFormat="1"/>
    <row r="55" spans="1:15" s="1" customFormat="1"/>
    <row r="56" spans="1:15" s="1" customFormat="1"/>
    <row r="57" spans="1:15">
      <c r="A57" s="1"/>
      <c r="B57" s="1"/>
      <c r="D57" s="1"/>
      <c r="E57" s="1"/>
      <c r="F57" s="1"/>
      <c r="G57" s="1"/>
      <c r="H57" s="1"/>
      <c r="I57" s="1"/>
      <c r="J57" s="1"/>
      <c r="K57" s="1"/>
      <c r="L57" s="1"/>
      <c r="M57" s="1"/>
      <c r="N57" s="1"/>
      <c r="O57" s="1"/>
    </row>
    <row r="58" spans="1:15">
      <c r="A58" s="1"/>
      <c r="B58" s="1"/>
      <c r="D58" s="1"/>
      <c r="E58" s="1"/>
      <c r="F58" s="1"/>
      <c r="G58" s="1"/>
      <c r="H58" s="1"/>
      <c r="I58" s="1"/>
      <c r="J58" s="1"/>
      <c r="K58" s="1"/>
      <c r="L58" s="1"/>
      <c r="M58" s="1"/>
      <c r="N58" s="1"/>
      <c r="O58" s="1"/>
    </row>
    <row r="59" spans="1:15">
      <c r="A59" s="1"/>
      <c r="B59" s="1"/>
      <c r="D59" s="1"/>
      <c r="E59" s="1"/>
      <c r="F59" s="1"/>
      <c r="G59" s="1"/>
      <c r="H59" s="1"/>
      <c r="I59" s="1"/>
      <c r="J59" s="1"/>
      <c r="K59" s="1"/>
      <c r="L59" s="1"/>
      <c r="M59" s="1"/>
      <c r="N59" s="1"/>
      <c r="O59" s="1"/>
    </row>
    <row r="60" spans="1:15">
      <c r="A60" s="1"/>
      <c r="B60" s="1"/>
      <c r="D60" s="1"/>
      <c r="E60" s="1"/>
      <c r="F60" s="1"/>
      <c r="G60" s="1"/>
      <c r="H60" s="1"/>
      <c r="I60" s="1"/>
      <c r="J60" s="1"/>
      <c r="K60" s="1"/>
      <c r="L60" s="1"/>
      <c r="M60" s="1"/>
      <c r="N60" s="1"/>
      <c r="O60" s="1"/>
    </row>
    <row r="61" spans="1:15">
      <c r="A61" s="1"/>
      <c r="B61" s="1"/>
      <c r="D61" s="1"/>
      <c r="E61" s="1"/>
      <c r="F61" s="1"/>
      <c r="G61" s="1"/>
      <c r="H61" s="1"/>
      <c r="I61" s="1"/>
      <c r="J61" s="1"/>
      <c r="K61" s="1"/>
      <c r="L61" s="1"/>
      <c r="M61" s="1"/>
      <c r="N61" s="1"/>
      <c r="O61" s="1"/>
    </row>
    <row r="62" spans="1:15">
      <c r="A62" s="1"/>
      <c r="B62" s="1"/>
      <c r="D62" s="1"/>
      <c r="E62" s="1"/>
      <c r="F62" s="1"/>
      <c r="G62" s="1"/>
      <c r="H62" s="1"/>
      <c r="I62" s="1"/>
      <c r="J62" s="1"/>
      <c r="K62" s="1"/>
      <c r="L62" s="1"/>
      <c r="M62" s="1"/>
      <c r="N62" s="1"/>
      <c r="O62" s="1"/>
    </row>
    <row r="63" spans="1:15">
      <c r="A63" s="1"/>
      <c r="B63" s="1"/>
      <c r="D63" s="1"/>
      <c r="E63" s="1"/>
      <c r="F63" s="1"/>
      <c r="G63" s="1"/>
      <c r="H63" s="1"/>
      <c r="I63" s="1"/>
      <c r="J63" s="1"/>
      <c r="K63" s="1"/>
      <c r="L63" s="1"/>
      <c r="M63" s="1"/>
      <c r="N63" s="1"/>
      <c r="O63" s="1"/>
    </row>
    <row r="64" spans="1:15">
      <c r="A64" s="1"/>
      <c r="B64" s="1"/>
      <c r="D64" s="1"/>
      <c r="E64" s="1"/>
      <c r="F64" s="1"/>
      <c r="G64" s="1"/>
      <c r="H64" s="1"/>
      <c r="I64" s="1"/>
      <c r="J64" s="1"/>
      <c r="K64" s="1"/>
      <c r="L64" s="1"/>
      <c r="M64" s="1"/>
      <c r="N64" s="1"/>
      <c r="O64" s="1"/>
    </row>
    <row r="65" spans="1:15">
      <c r="A65" s="1"/>
      <c r="B65" s="1"/>
      <c r="D65" s="1"/>
      <c r="E65" s="1"/>
      <c r="F65" s="1"/>
      <c r="G65" s="1"/>
      <c r="H65" s="1"/>
      <c r="I65" s="1"/>
      <c r="J65" s="1"/>
      <c r="K65" s="1"/>
      <c r="L65" s="1"/>
      <c r="M65" s="1"/>
      <c r="N65" s="1"/>
      <c r="O65" s="1"/>
    </row>
    <row r="66" spans="1:15">
      <c r="A66" s="1"/>
      <c r="B66" s="1"/>
      <c r="D66" s="1"/>
      <c r="E66" s="1"/>
      <c r="F66" s="1"/>
      <c r="G66" s="1"/>
      <c r="H66" s="1"/>
      <c r="I66" s="1"/>
      <c r="J66" s="1"/>
      <c r="K66" s="1"/>
      <c r="L66" s="1"/>
      <c r="M66" s="1"/>
      <c r="N66" s="1"/>
      <c r="O66" s="1"/>
    </row>
  </sheetData>
  <mergeCells count="1">
    <mergeCell ref="D3:I9"/>
  </mergeCells>
  <phoneticPr fontId="15"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400B2F15-FF2A-4E4C-B3DA-31BF7F4DE721}">
          <x14:formula1>
            <xm:f>'Pricing list VM''s'!$A$2:$A$240</xm:f>
          </x14:formula1>
          <xm:sqref>E16:E31 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CAB8-7B43-4E13-B739-1E7776A50ED9}">
  <dimension ref="A1:O48"/>
  <sheetViews>
    <sheetView topLeftCell="A18" workbookViewId="0">
      <selection activeCell="I38" sqref="I38"/>
    </sheetView>
  </sheetViews>
  <sheetFormatPr defaultRowHeight="15"/>
  <cols>
    <col min="1" max="1" width="9.5703125" bestFit="1" customWidth="1"/>
    <col min="2" max="2" width="17.7109375" customWidth="1"/>
    <col min="3" max="3" width="19.42578125" bestFit="1" customWidth="1"/>
    <col min="4" max="4" width="26" customWidth="1"/>
    <col min="5" max="5" width="13.140625" bestFit="1" customWidth="1"/>
    <col min="6" max="6" width="15" bestFit="1" customWidth="1"/>
    <col min="7" max="7" width="16.28515625" bestFit="1" customWidth="1"/>
    <col min="8" max="8" width="27" bestFit="1" customWidth="1"/>
    <col min="9" max="9" width="13.140625" bestFit="1" customWidth="1"/>
    <col min="10" max="10" width="15" bestFit="1" customWidth="1"/>
    <col min="11" max="11" width="13.7109375" customWidth="1"/>
    <col min="12" max="12" width="27" bestFit="1" customWidth="1"/>
    <col min="13" max="13" width="21.28515625" bestFit="1" customWidth="1"/>
    <col min="14" max="14" width="27" bestFit="1" customWidth="1"/>
  </cols>
  <sheetData>
    <row r="1" spans="2:13" s="1" customFormat="1" ht="18.75">
      <c r="B1" s="39" t="s">
        <v>38</v>
      </c>
      <c r="C1" s="40"/>
    </row>
    <row r="2" spans="2:13" ht="15.75">
      <c r="B2" s="37" t="s">
        <v>39</v>
      </c>
      <c r="C2" s="37" t="s">
        <v>40</v>
      </c>
      <c r="D2" s="37" t="s">
        <v>1</v>
      </c>
      <c r="E2" s="37" t="s">
        <v>2</v>
      </c>
      <c r="F2" s="37" t="s">
        <v>3</v>
      </c>
      <c r="G2" s="37" t="s">
        <v>41</v>
      </c>
      <c r="H2" s="37"/>
      <c r="I2" s="37"/>
      <c r="J2" s="37"/>
      <c r="K2" s="37"/>
      <c r="L2" s="37" t="s">
        <v>42</v>
      </c>
      <c r="M2" s="37" t="s">
        <v>43</v>
      </c>
    </row>
    <row r="3" spans="2:13">
      <c r="B3" s="3">
        <v>100</v>
      </c>
      <c r="C3" s="29" t="str">
        <f>VLOOKUP(D3,Tabel2[[Exemplaar]:[Betalen-naar-gebruik met AHB]],5,FALSE)</f>
        <v>€0,0405</v>
      </c>
      <c r="D3" s="31" t="s">
        <v>6</v>
      </c>
      <c r="E3" s="30">
        <f>VLOOKUP($D$3,Tabel2[[Exemplaar]:[Betalen-naar-gebruik met AHB]],2,FALSE)</f>
        <v>2</v>
      </c>
      <c r="F3" s="30" t="str">
        <f>VLOOKUP($D$3,Tabel2[[Exemplaar]:[Betalen-naar-gebruik met AHB]],3,FALSE)</f>
        <v>4 GiB</v>
      </c>
      <c r="G3" s="44" t="str">
        <f>VLOOKUP($D$3,Tabel2[[Exemplaar]:[Geschikt voor]],10,FALSE)</f>
        <v>De Bs-serie bestaat uit betaalbare virtuele machines die een goedkope optie vormen voor werkbelastingen die over het algemeen lage tot gemiddelde prestaties van een standaard CPU vereisen, maar soms aanzienlijk hogere CPU-prestaties nodig hebben als de vraag toeneemt. Deze werkbelastingen vereisen niet voortdurend volledig gebruik van de CPU, maar kennen af en toe pieken om bepaalde taken sneller uit te voeren. Veel toepassingen, zoals ontwikkelings- en testservers, webservers met weinig verkeer, kleine databases, microservices, servers voor proof-of-concepts, buildservers en code-opslagplaatsen, passen in dit model.</v>
      </c>
      <c r="H3" s="44"/>
      <c r="I3" s="44"/>
      <c r="J3" s="44"/>
      <c r="K3" s="44"/>
      <c r="L3" s="38">
        <f>($C3*$B3*C7*C8*C9)</f>
        <v>4.8882487499999989</v>
      </c>
      <c r="M3" s="30">
        <f>VLOOKUP($D$3,Tabel2[],11,FALSE)</f>
        <v>0</v>
      </c>
    </row>
    <row r="4" spans="2:13">
      <c r="B4" s="1"/>
      <c r="C4" s="1"/>
      <c r="D4" s="1"/>
      <c r="E4" s="1"/>
      <c r="F4" s="1"/>
      <c r="G4" s="44"/>
      <c r="H4" s="44"/>
      <c r="I4" s="44"/>
      <c r="J4" s="44"/>
      <c r="K4" s="44"/>
      <c r="L4" s="43"/>
      <c r="M4" s="14"/>
    </row>
    <row r="5" spans="2:13" ht="15.75">
      <c r="B5" s="15" t="s">
        <v>44</v>
      </c>
      <c r="C5" s="37" t="s">
        <v>8</v>
      </c>
      <c r="D5" s="1"/>
      <c r="E5" s="1"/>
      <c r="F5" s="1"/>
      <c r="G5" s="44"/>
      <c r="H5" s="44"/>
      <c r="I5" s="44"/>
      <c r="J5" s="44"/>
      <c r="K5" s="44"/>
      <c r="L5" s="43"/>
      <c r="M5" s="14"/>
    </row>
    <row r="6" spans="2:13">
      <c r="B6" s="3">
        <v>100</v>
      </c>
      <c r="C6" s="36">
        <v>5.0999999999999997E-2</v>
      </c>
      <c r="D6" s="1"/>
      <c r="E6" s="1"/>
      <c r="F6" s="1"/>
      <c r="G6" s="44"/>
      <c r="H6" s="44"/>
      <c r="I6" s="44"/>
      <c r="J6" s="44"/>
      <c r="K6" s="44"/>
      <c r="L6" s="43"/>
      <c r="M6" s="14"/>
    </row>
    <row r="7" spans="2:13">
      <c r="B7" s="1"/>
      <c r="C7" s="35">
        <v>0.95</v>
      </c>
      <c r="D7" s="14" t="s">
        <v>45</v>
      </c>
      <c r="E7" s="1"/>
      <c r="F7" s="1"/>
      <c r="G7" s="44"/>
      <c r="H7" s="44"/>
      <c r="I7" s="44"/>
      <c r="J7" s="44"/>
      <c r="K7" s="44"/>
      <c r="L7" s="43"/>
      <c r="M7" s="14"/>
    </row>
    <row r="8" spans="2:13">
      <c r="B8" s="1"/>
      <c r="C8" s="35">
        <v>1.05</v>
      </c>
      <c r="D8" s="14" t="s">
        <v>46</v>
      </c>
      <c r="E8" s="1"/>
      <c r="F8" s="1"/>
      <c r="G8" s="44"/>
      <c r="H8" s="44"/>
      <c r="I8" s="44"/>
      <c r="J8" s="44"/>
      <c r="K8" s="44"/>
      <c r="L8" s="43"/>
      <c r="M8" s="14"/>
    </row>
    <row r="9" spans="2:13">
      <c r="B9" s="1"/>
      <c r="C9" s="35">
        <v>1.21</v>
      </c>
      <c r="D9" s="14" t="s">
        <v>47</v>
      </c>
      <c r="E9" s="1"/>
      <c r="F9" s="1"/>
      <c r="G9" s="44"/>
      <c r="H9" s="44"/>
      <c r="I9" s="44"/>
      <c r="J9" s="44"/>
      <c r="K9" s="44"/>
      <c r="L9" s="43"/>
      <c r="M9" s="14"/>
    </row>
    <row r="10" spans="2:13">
      <c r="B10" s="1"/>
      <c r="C10" s="1"/>
      <c r="D10" s="1"/>
      <c r="E10" s="1"/>
      <c r="F10" s="1"/>
      <c r="G10" s="1"/>
      <c r="H10" s="1"/>
      <c r="I10" s="1"/>
      <c r="J10" s="1"/>
      <c r="K10" s="1"/>
      <c r="L10" s="1"/>
      <c r="M10" s="1"/>
    </row>
    <row r="11" spans="2:13">
      <c r="B11" s="34" t="s">
        <v>20</v>
      </c>
      <c r="C11" s="38">
        <f>SUM(L3)</f>
        <v>4.8882487499999989</v>
      </c>
      <c r="D11" s="1"/>
      <c r="E11" s="1"/>
      <c r="F11" s="1"/>
      <c r="G11" s="1"/>
      <c r="H11" s="1"/>
      <c r="I11" s="1"/>
      <c r="J11" s="1"/>
      <c r="K11" s="1"/>
      <c r="L11" s="1"/>
      <c r="M11" s="1"/>
    </row>
    <row r="12" spans="2:13">
      <c r="B12" s="34" t="s">
        <v>22</v>
      </c>
      <c r="C12" s="38">
        <f>B6*C9*C6*C7*C8</f>
        <v>6.155572499999999</v>
      </c>
      <c r="D12" s="1"/>
      <c r="E12" s="1"/>
      <c r="F12" s="1"/>
      <c r="G12" s="1"/>
      <c r="H12" s="1"/>
      <c r="I12" s="1"/>
      <c r="J12" s="1"/>
      <c r="K12" s="1"/>
      <c r="L12" s="1"/>
      <c r="M12" s="1"/>
    </row>
    <row r="13" spans="2:13" ht="15.75">
      <c r="B13" s="32" t="s">
        <v>48</v>
      </c>
      <c r="C13" s="33">
        <f>SUM(C11:C12)</f>
        <v>11.043821249999997</v>
      </c>
      <c r="D13" s="1"/>
      <c r="E13" s="1"/>
      <c r="F13" s="1"/>
      <c r="G13" s="1"/>
      <c r="H13" s="1"/>
      <c r="I13" s="1"/>
      <c r="J13" s="1"/>
      <c r="K13" s="1"/>
      <c r="L13" s="1"/>
      <c r="M13" s="1"/>
    </row>
    <row r="18" spans="1:15" ht="26.25">
      <c r="A18" s="12">
        <v>2020</v>
      </c>
      <c r="B18" s="11" t="s">
        <v>49</v>
      </c>
      <c r="C18" s="5"/>
      <c r="D18" s="5"/>
      <c r="E18" s="5"/>
      <c r="F18" s="13" t="s">
        <v>50</v>
      </c>
      <c r="G18" s="5"/>
      <c r="H18" s="5"/>
      <c r="I18" s="5"/>
      <c r="J18" s="13" t="s">
        <v>51</v>
      </c>
      <c r="K18" s="5"/>
      <c r="L18" s="5"/>
      <c r="M18" s="1"/>
      <c r="N18" s="1"/>
      <c r="O18" s="5"/>
    </row>
    <row r="19" spans="1:15" ht="21">
      <c r="A19" s="18"/>
      <c r="B19" s="6"/>
      <c r="C19" s="3">
        <v>130</v>
      </c>
      <c r="D19" s="6" t="s">
        <v>52</v>
      </c>
      <c r="E19" s="10"/>
      <c r="F19" s="6"/>
      <c r="G19" s="3">
        <v>300</v>
      </c>
      <c r="H19" s="6" t="s">
        <v>52</v>
      </c>
      <c r="I19" s="10"/>
      <c r="J19" s="6"/>
      <c r="K19" s="3">
        <v>500</v>
      </c>
      <c r="L19" s="6" t="s">
        <v>52</v>
      </c>
      <c r="M19" s="1"/>
      <c r="N19" s="1"/>
      <c r="O19" s="5"/>
    </row>
    <row r="20" spans="1:15">
      <c r="A20" s="18"/>
      <c r="B20" s="6"/>
      <c r="C20" s="17">
        <v>1</v>
      </c>
      <c r="D20" s="6" t="s">
        <v>53</v>
      </c>
      <c r="E20" s="5"/>
      <c r="F20" s="6"/>
      <c r="G20" s="17">
        <v>1</v>
      </c>
      <c r="H20" s="6" t="s">
        <v>53</v>
      </c>
      <c r="I20" s="5"/>
      <c r="J20" s="6"/>
      <c r="K20" s="17">
        <v>1</v>
      </c>
      <c r="L20" s="6" t="s">
        <v>53</v>
      </c>
      <c r="M20" s="1"/>
      <c r="N20" s="1"/>
      <c r="O20" s="5"/>
    </row>
    <row r="21" spans="1:15">
      <c r="A21" s="18"/>
      <c r="B21" s="6" t="s">
        <v>54</v>
      </c>
      <c r="C21" s="6" t="s">
        <v>55</v>
      </c>
      <c r="D21" s="6" t="s">
        <v>56</v>
      </c>
      <c r="E21" s="5"/>
      <c r="F21" s="6" t="s">
        <v>54</v>
      </c>
      <c r="G21" s="6" t="s">
        <v>55</v>
      </c>
      <c r="H21" s="6" t="s">
        <v>56</v>
      </c>
      <c r="I21" s="5"/>
      <c r="J21" s="6" t="s">
        <v>54</v>
      </c>
      <c r="K21" s="6" t="s">
        <v>55</v>
      </c>
      <c r="L21" s="6" t="s">
        <v>56</v>
      </c>
      <c r="M21" s="1"/>
      <c r="N21" s="1"/>
      <c r="O21" s="5"/>
    </row>
    <row r="22" spans="1:15">
      <c r="A22" s="18"/>
      <c r="B22" s="6">
        <v>5</v>
      </c>
      <c r="C22" s="16">
        <v>20</v>
      </c>
      <c r="D22" s="7">
        <v>0</v>
      </c>
      <c r="E22" s="5"/>
      <c r="F22" s="6">
        <v>5</v>
      </c>
      <c r="G22" s="16">
        <v>20</v>
      </c>
      <c r="H22" s="7">
        <v>0</v>
      </c>
      <c r="I22" s="5"/>
      <c r="J22" s="6">
        <v>5</v>
      </c>
      <c r="K22" s="6">
        <v>20</v>
      </c>
      <c r="L22" s="7">
        <v>0</v>
      </c>
      <c r="M22" s="1"/>
      <c r="N22" s="1"/>
      <c r="O22" s="5"/>
    </row>
    <row r="23" spans="1:15">
      <c r="A23" s="18"/>
      <c r="B23" s="6">
        <v>6</v>
      </c>
      <c r="C23" s="16">
        <f>C24-((C$29-C$22)/7)</f>
        <v>35.714285714285737</v>
      </c>
      <c r="D23" s="7">
        <f t="shared" ref="D23:D29" si="0">C$20*C23*$C$13</f>
        <v>394.42218750000012</v>
      </c>
      <c r="E23" s="5"/>
      <c r="F23" s="6">
        <v>6</v>
      </c>
      <c r="G23" s="16">
        <f>G24-((G$29-G$22)/7)</f>
        <v>60</v>
      </c>
      <c r="H23" s="7">
        <f>G$20*G23*$C$13</f>
        <v>662.62927499999978</v>
      </c>
      <c r="I23" s="5"/>
      <c r="J23" s="6">
        <v>6</v>
      </c>
      <c r="K23" s="16">
        <f>K24-((K$29-K$22)/7)</f>
        <v>88.571428571428655</v>
      </c>
      <c r="L23" s="7">
        <f>K$20*K23*$C$13</f>
        <v>978.16702500000065</v>
      </c>
      <c r="M23" s="1"/>
      <c r="N23" s="1"/>
      <c r="O23" s="5"/>
    </row>
    <row r="24" spans="1:15">
      <c r="A24" s="18"/>
      <c r="B24" s="6">
        <v>7</v>
      </c>
      <c r="C24" s="16">
        <f t="shared" ref="C24:C28" si="1">C25-((C$29-C$22)/7)</f>
        <v>51.428571428571452</v>
      </c>
      <c r="D24" s="7">
        <f t="shared" si="0"/>
        <v>567.96795000000009</v>
      </c>
      <c r="E24" s="5"/>
      <c r="F24" s="6">
        <v>7</v>
      </c>
      <c r="G24" s="16">
        <f t="shared" ref="G24:G28" si="2">G25-((G$29-G$22)/7)</f>
        <v>100</v>
      </c>
      <c r="H24" s="7">
        <f t="shared" ref="H24:H29" si="3">G$20*G24*$C$13</f>
        <v>1104.3821249999996</v>
      </c>
      <c r="I24" s="5"/>
      <c r="J24" s="6">
        <v>7</v>
      </c>
      <c r="K24" s="16">
        <f t="shared" ref="K24:K28" si="4">K25-((K$29-K$22)/7)</f>
        <v>157.14285714285722</v>
      </c>
      <c r="L24" s="7">
        <f t="shared" ref="L24:L29" si="5">K$20*K24*$C$13</f>
        <v>1735.4576250000005</v>
      </c>
      <c r="M24" s="1"/>
      <c r="N24" s="1"/>
      <c r="O24" s="5"/>
    </row>
    <row r="25" spans="1:15">
      <c r="A25" s="18"/>
      <c r="B25" s="6">
        <v>8</v>
      </c>
      <c r="C25" s="16">
        <f t="shared" si="1"/>
        <v>67.142857142857167</v>
      </c>
      <c r="D25" s="7">
        <f t="shared" si="0"/>
        <v>741.51371250000011</v>
      </c>
      <c r="E25" s="5"/>
      <c r="F25" s="6">
        <v>8</v>
      </c>
      <c r="G25" s="16">
        <f t="shared" si="2"/>
        <v>140</v>
      </c>
      <c r="H25" s="7">
        <f t="shared" si="3"/>
        <v>1546.1349749999995</v>
      </c>
      <c r="I25" s="5"/>
      <c r="J25" s="6">
        <v>8</v>
      </c>
      <c r="K25" s="16">
        <f t="shared" si="4"/>
        <v>225.71428571428578</v>
      </c>
      <c r="L25" s="7">
        <f t="shared" si="5"/>
        <v>2492.7482250000003</v>
      </c>
      <c r="M25" s="1"/>
      <c r="N25" s="1"/>
      <c r="O25" s="5"/>
    </row>
    <row r="26" spans="1:15">
      <c r="A26" s="18"/>
      <c r="B26" s="6">
        <v>9</v>
      </c>
      <c r="C26" s="16">
        <f t="shared" si="1"/>
        <v>82.857142857142875</v>
      </c>
      <c r="D26" s="7">
        <f t="shared" si="0"/>
        <v>915.05947499999991</v>
      </c>
      <c r="E26" s="5"/>
      <c r="F26" s="6">
        <v>9</v>
      </c>
      <c r="G26" s="16">
        <f t="shared" si="2"/>
        <v>180</v>
      </c>
      <c r="H26" s="7">
        <f t="shared" si="3"/>
        <v>1987.8878249999996</v>
      </c>
      <c r="I26" s="5"/>
      <c r="J26" s="6">
        <v>9</v>
      </c>
      <c r="K26" s="16">
        <f t="shared" si="4"/>
        <v>294.28571428571433</v>
      </c>
      <c r="L26" s="7">
        <f t="shared" si="5"/>
        <v>3250.0388249999996</v>
      </c>
      <c r="M26" s="1"/>
      <c r="N26" s="1"/>
      <c r="O26" s="5"/>
    </row>
    <row r="27" spans="1:15">
      <c r="A27" s="18"/>
      <c r="B27" s="6">
        <v>10</v>
      </c>
      <c r="C27" s="16">
        <f t="shared" si="1"/>
        <v>98.571428571428584</v>
      </c>
      <c r="D27" s="7">
        <f t="shared" si="0"/>
        <v>1088.6052374999999</v>
      </c>
      <c r="E27" s="5"/>
      <c r="F27" s="6">
        <v>10</v>
      </c>
      <c r="G27" s="16">
        <f t="shared" si="2"/>
        <v>220</v>
      </c>
      <c r="H27" s="7">
        <f t="shared" si="3"/>
        <v>2429.6406749999992</v>
      </c>
      <c r="I27" s="5"/>
      <c r="J27" s="6">
        <v>10</v>
      </c>
      <c r="K27" s="16">
        <f t="shared" si="4"/>
        <v>362.85714285714289</v>
      </c>
      <c r="L27" s="7">
        <f t="shared" si="5"/>
        <v>4007.3294249999994</v>
      </c>
      <c r="M27" s="1"/>
      <c r="N27" s="1"/>
      <c r="O27" s="5"/>
    </row>
    <row r="28" spans="1:15">
      <c r="A28" s="18"/>
      <c r="B28" s="6">
        <v>11</v>
      </c>
      <c r="C28" s="16">
        <f t="shared" si="1"/>
        <v>114.28571428571429</v>
      </c>
      <c r="D28" s="7">
        <f t="shared" si="0"/>
        <v>1262.1509999999998</v>
      </c>
      <c r="E28" s="5"/>
      <c r="F28" s="6">
        <v>11</v>
      </c>
      <c r="G28" s="16">
        <f t="shared" si="2"/>
        <v>260</v>
      </c>
      <c r="H28" s="7">
        <f t="shared" si="3"/>
        <v>2871.393524999999</v>
      </c>
      <c r="I28" s="5"/>
      <c r="J28" s="6">
        <v>11</v>
      </c>
      <c r="K28" s="16">
        <f t="shared" si="4"/>
        <v>431.42857142857144</v>
      </c>
      <c r="L28" s="7">
        <f t="shared" si="5"/>
        <v>4764.6200249999993</v>
      </c>
      <c r="M28" s="1"/>
      <c r="N28" s="1"/>
      <c r="O28" s="5"/>
    </row>
    <row r="29" spans="1:15">
      <c r="A29" s="18"/>
      <c r="B29" s="6">
        <v>12</v>
      </c>
      <c r="C29" s="6">
        <f>C19</f>
        <v>130</v>
      </c>
      <c r="D29" s="7">
        <f t="shared" si="0"/>
        <v>1435.6967624999995</v>
      </c>
      <c r="E29" s="5"/>
      <c r="F29" s="6">
        <v>12</v>
      </c>
      <c r="G29" s="6">
        <f>G19</f>
        <v>300</v>
      </c>
      <c r="H29" s="7">
        <f t="shared" si="3"/>
        <v>3313.1463749999989</v>
      </c>
      <c r="I29" s="5"/>
      <c r="J29" s="6">
        <v>12</v>
      </c>
      <c r="K29" s="6">
        <v>500</v>
      </c>
      <c r="L29" s="7">
        <f t="shared" si="5"/>
        <v>5521.9106249999986</v>
      </c>
      <c r="M29" s="1"/>
      <c r="N29" s="1"/>
      <c r="O29" s="5"/>
    </row>
    <row r="30" spans="1:15" ht="18.75">
      <c r="A30" s="18"/>
      <c r="B30" s="8"/>
      <c r="C30" s="9" t="s">
        <v>57</v>
      </c>
      <c r="D30" s="19">
        <f>SUM(D23:D29)</f>
        <v>6405.4163250000001</v>
      </c>
      <c r="E30" s="5"/>
      <c r="F30" s="8"/>
      <c r="G30" s="9" t="s">
        <v>57</v>
      </c>
      <c r="H30" s="19">
        <f>SUM(H23:H29)</f>
        <v>13915.214774999995</v>
      </c>
      <c r="I30" s="5"/>
      <c r="J30" s="8"/>
      <c r="K30" s="9" t="s">
        <v>57</v>
      </c>
      <c r="L30" s="19">
        <f>SUM(L23:L29)</f>
        <v>22750.271775000001</v>
      </c>
      <c r="M30" s="1"/>
      <c r="N30" s="1"/>
      <c r="O30" s="5"/>
    </row>
    <row r="31" spans="1:15">
      <c r="A31" s="1"/>
      <c r="B31" s="6"/>
      <c r="C31" s="6"/>
      <c r="D31" s="6"/>
      <c r="E31" s="1"/>
      <c r="F31" s="6"/>
      <c r="G31" s="6"/>
      <c r="H31" s="6"/>
      <c r="I31" s="1"/>
      <c r="J31" s="6"/>
      <c r="K31" s="6"/>
      <c r="L31" s="6"/>
      <c r="M31" s="1"/>
      <c r="N31" s="1"/>
      <c r="O31" s="1"/>
    </row>
    <row r="32" spans="1:15" ht="26.25">
      <c r="A32" s="12">
        <v>2021</v>
      </c>
      <c r="B32" s="6"/>
      <c r="C32" s="6"/>
      <c r="D32" s="6"/>
      <c r="E32" s="5"/>
      <c r="F32" s="6"/>
      <c r="G32" s="6"/>
      <c r="H32" s="6"/>
      <c r="I32" s="5"/>
      <c r="J32" s="6"/>
      <c r="K32" s="6"/>
      <c r="L32" s="6"/>
      <c r="M32" s="1"/>
      <c r="N32" s="1"/>
      <c r="O32" s="5"/>
    </row>
    <row r="33" spans="1:15" ht="21">
      <c r="A33" s="18"/>
      <c r="B33" s="6"/>
      <c r="C33" s="3">
        <v>300</v>
      </c>
      <c r="D33" s="6" t="s">
        <v>52</v>
      </c>
      <c r="E33" s="10"/>
      <c r="F33" s="13"/>
      <c r="G33" s="3">
        <v>500</v>
      </c>
      <c r="H33" s="6" t="s">
        <v>52</v>
      </c>
      <c r="I33" s="10"/>
      <c r="J33" s="13"/>
      <c r="K33" s="3">
        <v>1000</v>
      </c>
      <c r="L33" s="6" t="s">
        <v>52</v>
      </c>
      <c r="M33" s="1"/>
      <c r="N33" s="1"/>
      <c r="O33" s="5"/>
    </row>
    <row r="34" spans="1:15">
      <c r="A34" s="18"/>
      <c r="B34" s="6"/>
      <c r="C34" s="17">
        <v>0.5</v>
      </c>
      <c r="D34" s="6" t="s">
        <v>53</v>
      </c>
      <c r="E34" s="5"/>
      <c r="F34" s="6"/>
      <c r="G34" s="17">
        <v>0.5</v>
      </c>
      <c r="H34" s="6" t="s">
        <v>53</v>
      </c>
      <c r="I34" s="5"/>
      <c r="J34" s="6"/>
      <c r="K34" s="17">
        <v>0.5</v>
      </c>
      <c r="L34" s="6" t="s">
        <v>53</v>
      </c>
      <c r="M34" s="1"/>
      <c r="N34" s="1"/>
      <c r="O34" s="5"/>
    </row>
    <row r="35" spans="1:15">
      <c r="A35" s="18"/>
      <c r="B35" s="6" t="s">
        <v>54</v>
      </c>
      <c r="C35" s="6" t="s">
        <v>55</v>
      </c>
      <c r="D35" s="6" t="s">
        <v>56</v>
      </c>
      <c r="E35" s="5"/>
      <c r="F35" s="6" t="s">
        <v>54</v>
      </c>
      <c r="G35" s="6" t="s">
        <v>55</v>
      </c>
      <c r="H35" s="6" t="s">
        <v>56</v>
      </c>
      <c r="I35" s="5"/>
      <c r="J35" s="6" t="s">
        <v>54</v>
      </c>
      <c r="K35" s="6" t="s">
        <v>55</v>
      </c>
      <c r="L35" s="6" t="s">
        <v>56</v>
      </c>
      <c r="M35" s="1"/>
      <c r="N35" s="1"/>
      <c r="O35" s="5"/>
    </row>
    <row r="36" spans="1:15">
      <c r="A36" s="18"/>
      <c r="B36" s="6">
        <v>1</v>
      </c>
      <c r="C36" s="6">
        <f>C29</f>
        <v>130</v>
      </c>
      <c r="D36" s="7">
        <f>C$34*C36*$C$13</f>
        <v>717.84838124999976</v>
      </c>
      <c r="E36" s="5"/>
      <c r="F36" s="6">
        <v>1</v>
      </c>
      <c r="G36" s="6">
        <f>G29</f>
        <v>300</v>
      </c>
      <c r="H36" s="7">
        <f>G$34*G36*$C$13</f>
        <v>1656.5731874999994</v>
      </c>
      <c r="I36" s="5"/>
      <c r="J36" s="6">
        <v>1</v>
      </c>
      <c r="K36" s="6">
        <f>K29</f>
        <v>500</v>
      </c>
      <c r="L36" s="7">
        <f>K$34*K36*$C$13</f>
        <v>2760.9553124999993</v>
      </c>
      <c r="M36" s="1"/>
      <c r="N36" s="1"/>
      <c r="O36" s="5"/>
    </row>
    <row r="37" spans="1:15">
      <c r="A37" s="18"/>
      <c r="B37" s="6">
        <v>2</v>
      </c>
      <c r="C37" s="16">
        <f t="shared" ref="C37:C45" si="6">C38-((C$47-C$36)/11)</f>
        <v>145.45454545454538</v>
      </c>
      <c r="D37" s="7">
        <f>C$34*C37*$C$13</f>
        <v>803.18699999999933</v>
      </c>
      <c r="E37" s="5"/>
      <c r="F37" s="6">
        <v>2</v>
      </c>
      <c r="G37" s="16">
        <f t="shared" ref="G37:G45" si="7">G38-((G$47-G$36)/11)</f>
        <v>318.18181818181813</v>
      </c>
      <c r="H37" s="7">
        <f t="shared" ref="H37:H47" si="8">G$34*G37*$C$13</f>
        <v>1756.9715624999992</v>
      </c>
      <c r="I37" s="5"/>
      <c r="J37" s="6">
        <v>2</v>
      </c>
      <c r="K37" s="16">
        <f t="shared" ref="K37:K45" si="9">K38-((K$47-K$36)/11)</f>
        <v>545.45454545454504</v>
      </c>
      <c r="L37" s="7">
        <f t="shared" ref="L37:L47" si="10">K$34*K37*$C$13</f>
        <v>3011.9512499999969</v>
      </c>
      <c r="M37" s="1"/>
      <c r="N37" s="1"/>
      <c r="O37" s="5"/>
    </row>
    <row r="38" spans="1:15">
      <c r="A38" s="18"/>
      <c r="B38" s="6">
        <v>3</v>
      </c>
      <c r="C38" s="16">
        <f t="shared" si="6"/>
        <v>160.90909090909085</v>
      </c>
      <c r="D38" s="7">
        <f t="shared" ref="D38:D47" si="11">C$34*C38*$C$13</f>
        <v>888.52561874999947</v>
      </c>
      <c r="E38" s="5"/>
      <c r="F38" s="6">
        <v>3</v>
      </c>
      <c r="G38" s="16">
        <f t="shared" si="7"/>
        <v>336.36363636363632</v>
      </c>
      <c r="H38" s="7">
        <f t="shared" si="8"/>
        <v>1857.3699374999992</v>
      </c>
      <c r="I38" s="5"/>
      <c r="J38" s="6">
        <v>3</v>
      </c>
      <c r="K38" s="16">
        <f t="shared" si="9"/>
        <v>590.90909090909054</v>
      </c>
      <c r="L38" s="7">
        <f t="shared" si="10"/>
        <v>3262.9471874999972</v>
      </c>
      <c r="M38" s="1"/>
      <c r="N38" s="1"/>
      <c r="O38" s="5"/>
    </row>
    <row r="39" spans="1:15">
      <c r="A39" s="18"/>
      <c r="B39" s="6">
        <v>4</v>
      </c>
      <c r="C39" s="16">
        <f t="shared" si="6"/>
        <v>176.36363636363632</v>
      </c>
      <c r="D39" s="7">
        <f t="shared" si="11"/>
        <v>973.86423749999949</v>
      </c>
      <c r="E39" s="5"/>
      <c r="F39" s="6">
        <v>4</v>
      </c>
      <c r="G39" s="16">
        <f t="shared" si="7"/>
        <v>354.5454545454545</v>
      </c>
      <c r="H39" s="7">
        <f t="shared" si="8"/>
        <v>1957.7683124999992</v>
      </c>
      <c r="I39" s="5"/>
      <c r="J39" s="6">
        <v>4</v>
      </c>
      <c r="K39" s="16">
        <f t="shared" si="9"/>
        <v>636.36363636363603</v>
      </c>
      <c r="L39" s="7">
        <f t="shared" si="10"/>
        <v>3513.9431249999971</v>
      </c>
      <c r="M39" s="1"/>
      <c r="N39" s="1"/>
      <c r="O39" s="5"/>
    </row>
    <row r="40" spans="1:15">
      <c r="A40" s="18"/>
      <c r="B40" s="6">
        <v>5</v>
      </c>
      <c r="C40" s="16">
        <f t="shared" si="6"/>
        <v>191.81818181818178</v>
      </c>
      <c r="D40" s="7">
        <f t="shared" si="11"/>
        <v>1059.2028562499995</v>
      </c>
      <c r="E40" s="5"/>
      <c r="F40" s="6">
        <v>5</v>
      </c>
      <c r="G40" s="16">
        <f t="shared" si="7"/>
        <v>372.72727272727269</v>
      </c>
      <c r="H40" s="7">
        <f t="shared" si="8"/>
        <v>2058.1666874999992</v>
      </c>
      <c r="I40" s="5"/>
      <c r="J40" s="6">
        <v>5</v>
      </c>
      <c r="K40" s="16">
        <f t="shared" si="9"/>
        <v>681.81818181818153</v>
      </c>
      <c r="L40" s="7">
        <f t="shared" si="10"/>
        <v>3764.9390624999974</v>
      </c>
      <c r="M40" s="1"/>
      <c r="N40" s="1"/>
      <c r="O40" s="5"/>
    </row>
    <row r="41" spans="1:15">
      <c r="A41" s="18"/>
      <c r="B41" s="6">
        <v>6</v>
      </c>
      <c r="C41" s="16">
        <f t="shared" si="6"/>
        <v>207.27272727272725</v>
      </c>
      <c r="D41" s="7">
        <f t="shared" si="11"/>
        <v>1144.5414749999995</v>
      </c>
      <c r="E41" s="5"/>
      <c r="F41" s="6">
        <v>6</v>
      </c>
      <c r="G41" s="16">
        <f t="shared" si="7"/>
        <v>390.90909090909088</v>
      </c>
      <c r="H41" s="7">
        <f t="shared" si="8"/>
        <v>2158.5650624999994</v>
      </c>
      <c r="I41" s="5"/>
      <c r="J41" s="6">
        <v>6</v>
      </c>
      <c r="K41" s="16">
        <f t="shared" si="9"/>
        <v>727.27272727272702</v>
      </c>
      <c r="L41" s="7">
        <f t="shared" si="10"/>
        <v>4015.9349999999977</v>
      </c>
      <c r="M41" s="1"/>
      <c r="N41" s="1"/>
      <c r="O41" s="5"/>
    </row>
    <row r="42" spans="1:15">
      <c r="A42" s="18"/>
      <c r="B42" s="6">
        <v>7</v>
      </c>
      <c r="C42" s="16">
        <f t="shared" si="6"/>
        <v>222.72727272727272</v>
      </c>
      <c r="D42" s="7">
        <f t="shared" si="11"/>
        <v>1229.8800937499996</v>
      </c>
      <c r="E42" s="5"/>
      <c r="F42" s="6">
        <v>7</v>
      </c>
      <c r="G42" s="16">
        <f t="shared" si="7"/>
        <v>409.09090909090907</v>
      </c>
      <c r="H42" s="7">
        <f t="shared" si="8"/>
        <v>2258.9634374999991</v>
      </c>
      <c r="I42" s="5"/>
      <c r="J42" s="6">
        <v>7</v>
      </c>
      <c r="K42" s="16">
        <f t="shared" si="9"/>
        <v>772.72727272727252</v>
      </c>
      <c r="L42" s="7">
        <f t="shared" si="10"/>
        <v>4266.9309374999975</v>
      </c>
      <c r="M42" s="1"/>
      <c r="N42" s="1"/>
      <c r="O42" s="5"/>
    </row>
    <row r="43" spans="1:15">
      <c r="A43" s="18"/>
      <c r="B43" s="6">
        <v>8</v>
      </c>
      <c r="C43" s="16">
        <f t="shared" si="6"/>
        <v>238.18181818181819</v>
      </c>
      <c r="D43" s="7">
        <f t="shared" si="11"/>
        <v>1315.2187124999996</v>
      </c>
      <c r="E43" s="5"/>
      <c r="F43" s="6">
        <v>8</v>
      </c>
      <c r="G43" s="16">
        <f t="shared" si="7"/>
        <v>427.27272727272725</v>
      </c>
      <c r="H43" s="7">
        <f t="shared" si="8"/>
        <v>2359.3618124999994</v>
      </c>
      <c r="I43" s="5"/>
      <c r="J43" s="6">
        <v>8</v>
      </c>
      <c r="K43" s="16">
        <f t="shared" si="9"/>
        <v>818.18181818181802</v>
      </c>
      <c r="L43" s="7">
        <f t="shared" si="10"/>
        <v>4517.9268749999983</v>
      </c>
      <c r="M43" s="1"/>
      <c r="N43" s="1"/>
      <c r="O43" s="5"/>
    </row>
    <row r="44" spans="1:15">
      <c r="A44" s="18"/>
      <c r="B44" s="6">
        <v>9</v>
      </c>
      <c r="C44" s="16">
        <f t="shared" si="6"/>
        <v>253.63636363636365</v>
      </c>
      <c r="D44" s="7">
        <f t="shared" si="11"/>
        <v>1400.5573312499998</v>
      </c>
      <c r="E44" s="5"/>
      <c r="F44" s="6">
        <v>9</v>
      </c>
      <c r="G44" s="16">
        <f t="shared" si="7"/>
        <v>445.45454545454544</v>
      </c>
      <c r="H44" s="7">
        <f t="shared" si="8"/>
        <v>2459.7601874999991</v>
      </c>
      <c r="I44" s="5"/>
      <c r="J44" s="6">
        <v>9</v>
      </c>
      <c r="K44" s="16">
        <f t="shared" si="9"/>
        <v>863.63636363636351</v>
      </c>
      <c r="L44" s="7">
        <f t="shared" si="10"/>
        <v>4768.9228124999981</v>
      </c>
      <c r="M44" s="1"/>
      <c r="N44" s="1"/>
      <c r="O44" s="5"/>
    </row>
    <row r="45" spans="1:15">
      <c r="A45" s="18"/>
      <c r="B45" s="6">
        <v>10</v>
      </c>
      <c r="C45" s="16">
        <f t="shared" si="6"/>
        <v>269.09090909090912</v>
      </c>
      <c r="D45" s="7">
        <f t="shared" si="11"/>
        <v>1485.8959499999999</v>
      </c>
      <c r="E45" s="5"/>
      <c r="F45" s="6">
        <v>10</v>
      </c>
      <c r="G45" s="16">
        <f t="shared" si="7"/>
        <v>463.63636363636363</v>
      </c>
      <c r="H45" s="7">
        <f t="shared" si="8"/>
        <v>2560.1585624999993</v>
      </c>
      <c r="I45" s="5"/>
      <c r="J45" s="6">
        <v>10</v>
      </c>
      <c r="K45" s="16">
        <f t="shared" si="9"/>
        <v>909.09090909090901</v>
      </c>
      <c r="L45" s="7">
        <f t="shared" si="10"/>
        <v>5019.918749999998</v>
      </c>
      <c r="M45" s="1"/>
      <c r="N45" s="1"/>
      <c r="O45" s="5"/>
    </row>
    <row r="46" spans="1:15">
      <c r="A46" s="18"/>
      <c r="B46" s="6">
        <v>11</v>
      </c>
      <c r="C46" s="16">
        <f>C47-((C$47-C$36)/11)</f>
        <v>284.54545454545456</v>
      </c>
      <c r="D46" s="7">
        <f t="shared" si="11"/>
        <v>1571.2345687499997</v>
      </c>
      <c r="E46" s="5"/>
      <c r="F46" s="6">
        <v>11</v>
      </c>
      <c r="G46" s="16">
        <f>G47-((G$47-G$36)/11)</f>
        <v>481.81818181818181</v>
      </c>
      <c r="H46" s="7">
        <f t="shared" si="8"/>
        <v>2660.5569374999991</v>
      </c>
      <c r="I46" s="5"/>
      <c r="J46" s="6">
        <v>11</v>
      </c>
      <c r="K46" s="16">
        <f>K47-((K$47-K$36)/11)</f>
        <v>954.5454545454545</v>
      </c>
      <c r="L46" s="7">
        <f t="shared" si="10"/>
        <v>5270.9146874999988</v>
      </c>
      <c r="M46" s="1"/>
      <c r="N46" s="1"/>
      <c r="O46" s="5"/>
    </row>
    <row r="47" spans="1:15">
      <c r="A47" s="18"/>
      <c r="B47" s="6">
        <v>12</v>
      </c>
      <c r="C47" s="6">
        <f>C33</f>
        <v>300</v>
      </c>
      <c r="D47" s="7">
        <f t="shared" si="11"/>
        <v>1656.5731874999994</v>
      </c>
      <c r="E47" s="5"/>
      <c r="F47" s="6">
        <v>12</v>
      </c>
      <c r="G47" s="6">
        <f>G33</f>
        <v>500</v>
      </c>
      <c r="H47" s="7">
        <f t="shared" si="8"/>
        <v>2760.9553124999993</v>
      </c>
      <c r="I47" s="5"/>
      <c r="J47" s="6">
        <v>12</v>
      </c>
      <c r="K47" s="6">
        <f>K33</f>
        <v>1000</v>
      </c>
      <c r="L47" s="7">
        <f t="shared" si="10"/>
        <v>5521.9106249999986</v>
      </c>
      <c r="M47" s="1"/>
      <c r="N47" s="1"/>
      <c r="O47" s="5"/>
    </row>
    <row r="48" spans="1:15" ht="18.75">
      <c r="A48" s="18"/>
      <c r="B48" s="8"/>
      <c r="C48" s="9" t="s">
        <v>58</v>
      </c>
      <c r="D48" s="19">
        <f>SUM(D36:D47)</f>
        <v>14246.529412499998</v>
      </c>
      <c r="E48" s="5"/>
      <c r="F48" s="8"/>
      <c r="G48" s="9" t="s">
        <v>58</v>
      </c>
      <c r="H48" s="19">
        <f>SUM(H36:H47)</f>
        <v>26505.170999999991</v>
      </c>
      <c r="I48" s="5"/>
      <c r="J48" s="8"/>
      <c r="K48" s="9" t="s">
        <v>58</v>
      </c>
      <c r="L48" s="19">
        <f>SUM(L36:L47)</f>
        <v>49697.195624999978</v>
      </c>
      <c r="M48" s="1"/>
      <c r="N48" s="1"/>
      <c r="O48" s="5"/>
    </row>
  </sheetData>
  <mergeCells count="1">
    <mergeCell ref="G3:K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74AB4A-5924-4994-998A-0575EA4234F0}">
          <x14:formula1>
            <xm:f>'Pricing list VM''s'!$A$2:$A$240</xm:f>
          </x14:formula1>
          <xm:sqre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0"/>
  <sheetViews>
    <sheetView workbookViewId="0">
      <selection activeCell="J2" sqref="J2"/>
    </sheetView>
  </sheetViews>
  <sheetFormatPr defaultRowHeight="15"/>
  <cols>
    <col min="1" max="1" width="18" style="20" customWidth="1"/>
    <col min="2" max="3" width="13.140625" style="20" customWidth="1"/>
    <col min="4" max="4" width="19.28515625" style="20" customWidth="1"/>
    <col min="5" max="5" width="9.5703125" bestFit="1" customWidth="1"/>
    <col min="6" max="6" width="35.42578125" style="20" customWidth="1"/>
    <col min="7" max="8" width="47.85546875" style="20" customWidth="1"/>
    <col min="9" max="9" width="33.85546875" style="20" customWidth="1"/>
    <col min="10" max="10" width="52.42578125" style="22" customWidth="1"/>
    <col min="11" max="11" width="34" style="20" customWidth="1"/>
  </cols>
  <sheetData>
    <row r="1" spans="1:11" s="27" customFormat="1" ht="49.5">
      <c r="A1" s="27" t="s">
        <v>59</v>
      </c>
      <c r="B1" s="27" t="s">
        <v>60</v>
      </c>
      <c r="C1" s="27" t="s">
        <v>61</v>
      </c>
      <c r="D1" s="27" t="s">
        <v>62</v>
      </c>
      <c r="E1" s="27" t="s">
        <v>63</v>
      </c>
      <c r="F1" s="27" t="s">
        <v>64</v>
      </c>
      <c r="G1" s="27" t="s">
        <v>65</v>
      </c>
      <c r="H1" s="27" t="s">
        <v>66</v>
      </c>
      <c r="I1" s="27" t="s">
        <v>67</v>
      </c>
      <c r="J1" s="27" t="s">
        <v>68</v>
      </c>
      <c r="K1" s="27" t="s">
        <v>69</v>
      </c>
    </row>
    <row r="2" spans="1:11" ht="17.25" hidden="1">
      <c r="A2" s="21" t="s">
        <v>70</v>
      </c>
      <c r="B2" s="21">
        <v>1</v>
      </c>
      <c r="C2" s="21" t="s">
        <v>71</v>
      </c>
      <c r="D2" s="21" t="s">
        <v>72</v>
      </c>
      <c r="E2" s="28" t="str">
        <f>LEFT(Tabel2[[#This Row],[Betalen-naar-gebruik met AHB]],7)</f>
        <v>€0,0102</v>
      </c>
      <c r="F2" s="2" t="s">
        <v>73</v>
      </c>
      <c r="G2" s="21" t="s">
        <v>74</v>
      </c>
      <c r="H2" s="21" t="s">
        <v>75</v>
      </c>
      <c r="I2" s="21" t="s">
        <v>76</v>
      </c>
      <c r="J2" s="23" t="s">
        <v>77</v>
      </c>
    </row>
    <row r="3" spans="1:11" ht="17.25" hidden="1">
      <c r="A3" s="21" t="s">
        <v>78</v>
      </c>
      <c r="B3" s="21">
        <v>1</v>
      </c>
      <c r="C3" s="21" t="s">
        <v>79</v>
      </c>
      <c r="D3" s="21" t="s">
        <v>72</v>
      </c>
      <c r="E3" s="28" t="str">
        <f>LEFT(Tabel2[[#This Row],[Betalen-naar-gebruik met AHB]],7)</f>
        <v>€0,0203</v>
      </c>
      <c r="F3" s="2" t="s">
        <v>80</v>
      </c>
      <c r="G3" s="21" t="s">
        <v>81</v>
      </c>
      <c r="H3" s="21" t="s">
        <v>82</v>
      </c>
      <c r="I3" s="21" t="s">
        <v>76</v>
      </c>
      <c r="J3" s="23" t="s">
        <v>77</v>
      </c>
    </row>
    <row r="4" spans="1:11" ht="17.25" hidden="1">
      <c r="A4" s="21" t="s">
        <v>6</v>
      </c>
      <c r="B4" s="21">
        <v>2</v>
      </c>
      <c r="C4" s="21" t="s">
        <v>72</v>
      </c>
      <c r="D4" s="21" t="s">
        <v>83</v>
      </c>
      <c r="E4" s="28" t="str">
        <f>LEFT(Tabel2[[#This Row],[Betalen-naar-gebruik met AHB]],7)</f>
        <v>€0,0405</v>
      </c>
      <c r="F4" s="2" t="s">
        <v>84</v>
      </c>
      <c r="G4" s="21" t="s">
        <v>85</v>
      </c>
      <c r="H4" s="21" t="s">
        <v>86</v>
      </c>
      <c r="I4" s="21" t="s">
        <v>76</v>
      </c>
      <c r="J4" s="23" t="s">
        <v>77</v>
      </c>
    </row>
    <row r="5" spans="1:11" ht="17.25" hidden="1">
      <c r="A5" s="21" t="s">
        <v>87</v>
      </c>
      <c r="B5" s="21">
        <v>2</v>
      </c>
      <c r="C5" s="21" t="s">
        <v>83</v>
      </c>
      <c r="D5" s="21" t="s">
        <v>88</v>
      </c>
      <c r="E5" s="28" t="str">
        <f>LEFT(Tabel2[[#This Row],[Betalen-naar-gebruik met AHB]],7)</f>
        <v>€0,0810</v>
      </c>
      <c r="F5" s="2" t="s">
        <v>89</v>
      </c>
      <c r="G5" s="21" t="s">
        <v>90</v>
      </c>
      <c r="H5" s="21" t="s">
        <v>91</v>
      </c>
      <c r="I5" s="21" t="s">
        <v>76</v>
      </c>
      <c r="J5" s="23" t="s">
        <v>77</v>
      </c>
    </row>
    <row r="6" spans="1:11" ht="17.25" hidden="1">
      <c r="A6" s="21" t="s">
        <v>92</v>
      </c>
      <c r="B6" s="21">
        <v>4</v>
      </c>
      <c r="C6" s="21" t="s">
        <v>88</v>
      </c>
      <c r="D6" s="21" t="s">
        <v>93</v>
      </c>
      <c r="E6" s="28" t="str">
        <f>LEFT(Tabel2[[#This Row],[Betalen-naar-gebruik met AHB]],7)</f>
        <v>€0,1620</v>
      </c>
      <c r="F6" s="2" t="s">
        <v>94</v>
      </c>
      <c r="G6" s="21" t="s">
        <v>95</v>
      </c>
      <c r="H6" s="21" t="s">
        <v>96</v>
      </c>
      <c r="I6" s="21" t="s">
        <v>76</v>
      </c>
      <c r="J6" s="23" t="s">
        <v>77</v>
      </c>
    </row>
    <row r="7" spans="1:11" ht="17.25" hidden="1">
      <c r="A7" s="21" t="s">
        <v>97</v>
      </c>
      <c r="B7" s="21">
        <v>8</v>
      </c>
      <c r="C7" s="21" t="s">
        <v>93</v>
      </c>
      <c r="D7" s="21" t="s">
        <v>98</v>
      </c>
      <c r="E7" s="28" t="str">
        <f>LEFT(Tabel2[[#This Row],[Betalen-naar-gebruik met AHB]],7)</f>
        <v>€0,3239</v>
      </c>
      <c r="F7" s="2" t="s">
        <v>99</v>
      </c>
      <c r="G7" s="21" t="s">
        <v>100</v>
      </c>
      <c r="H7" s="21" t="s">
        <v>101</v>
      </c>
      <c r="I7" s="21" t="s">
        <v>76</v>
      </c>
      <c r="J7" s="23" t="s">
        <v>77</v>
      </c>
    </row>
    <row r="8" spans="1:11" ht="17.25" hidden="1">
      <c r="A8" s="21" t="s">
        <v>102</v>
      </c>
      <c r="B8" s="21">
        <v>12</v>
      </c>
      <c r="C8" s="21" t="s">
        <v>103</v>
      </c>
      <c r="D8" s="21" t="s">
        <v>104</v>
      </c>
      <c r="E8" s="28" t="str">
        <f>LEFT(Tabel2[[#This Row],[Betalen-naar-gebruik met AHB]],7)</f>
        <v>€0,4858</v>
      </c>
      <c r="F8" s="2" t="s">
        <v>105</v>
      </c>
      <c r="G8" s="21" t="s">
        <v>106</v>
      </c>
      <c r="H8" s="21" t="s">
        <v>107</v>
      </c>
      <c r="I8" s="21" t="s">
        <v>76</v>
      </c>
      <c r="J8" s="23" t="s">
        <v>77</v>
      </c>
    </row>
    <row r="9" spans="1:11" ht="17.25" hidden="1">
      <c r="A9" s="21" t="s">
        <v>108</v>
      </c>
      <c r="B9" s="21">
        <v>16</v>
      </c>
      <c r="C9" s="21" t="s">
        <v>98</v>
      </c>
      <c r="D9" s="21" t="s">
        <v>109</v>
      </c>
      <c r="E9" s="28" t="str">
        <f>LEFT(Tabel2[[#This Row],[Betalen-naar-gebruik met AHB]],7)</f>
        <v>€0,6477</v>
      </c>
      <c r="F9" s="2" t="s">
        <v>110</v>
      </c>
      <c r="G9" s="21" t="s">
        <v>111</v>
      </c>
      <c r="H9" s="21" t="s">
        <v>112</v>
      </c>
      <c r="I9" s="21" t="s">
        <v>76</v>
      </c>
      <c r="J9" s="23" t="s">
        <v>77</v>
      </c>
    </row>
    <row r="10" spans="1:11" ht="17.25" hidden="1">
      <c r="A10" s="21" t="s">
        <v>113</v>
      </c>
      <c r="B10" s="21">
        <v>20</v>
      </c>
      <c r="C10" s="21" t="s">
        <v>114</v>
      </c>
      <c r="D10" s="21" t="s">
        <v>115</v>
      </c>
      <c r="E10" s="28" t="str">
        <f>LEFT(Tabel2[[#This Row],[Betalen-naar-gebruik met AHB]],7)</f>
        <v>€0,8096</v>
      </c>
      <c r="F10" s="2" t="s">
        <v>116</v>
      </c>
      <c r="G10" s="21" t="s">
        <v>117</v>
      </c>
      <c r="H10" s="21" t="s">
        <v>118</v>
      </c>
      <c r="I10" s="21" t="s">
        <v>76</v>
      </c>
      <c r="J10" s="23" t="s">
        <v>77</v>
      </c>
    </row>
    <row r="11" spans="1:11" ht="17.25" hidden="1">
      <c r="A11" s="21" t="s">
        <v>119</v>
      </c>
      <c r="B11" s="21">
        <v>1</v>
      </c>
      <c r="C11" s="21" t="s">
        <v>79</v>
      </c>
      <c r="D11" s="21" t="s">
        <v>120</v>
      </c>
      <c r="E11" s="28" t="str">
        <f>LEFT(Tabel2[[#This Row],[Betalen-naar-gebruik met AHB]],7)</f>
        <v>€0,0346</v>
      </c>
      <c r="F11" s="2" t="s">
        <v>121</v>
      </c>
      <c r="G11" s="21" t="s">
        <v>76</v>
      </c>
      <c r="H11" s="21" t="s">
        <v>76</v>
      </c>
      <c r="I11" s="21" t="s">
        <v>122</v>
      </c>
      <c r="J11" s="24" t="s">
        <v>123</v>
      </c>
    </row>
    <row r="12" spans="1:11" ht="17.25" hidden="1">
      <c r="A12" s="21" t="s">
        <v>124</v>
      </c>
      <c r="B12" s="21">
        <v>2</v>
      </c>
      <c r="C12" s="21" t="s">
        <v>72</v>
      </c>
      <c r="D12" s="21" t="s">
        <v>125</v>
      </c>
      <c r="E12" s="28" t="str">
        <f>LEFT(Tabel2[[#This Row],[Betalen-naar-gebruik met AHB]],7)</f>
        <v>€0,0734</v>
      </c>
      <c r="F12" s="2" t="s">
        <v>126</v>
      </c>
      <c r="G12" s="21" t="s">
        <v>76</v>
      </c>
      <c r="H12" s="21" t="s">
        <v>76</v>
      </c>
      <c r="I12" s="21" t="s">
        <v>127</v>
      </c>
      <c r="J12" s="24" t="s">
        <v>123</v>
      </c>
    </row>
    <row r="13" spans="1:11" ht="17.25" hidden="1">
      <c r="A13" s="21" t="s">
        <v>128</v>
      </c>
      <c r="B13" s="21">
        <v>2</v>
      </c>
      <c r="C13" s="21" t="s">
        <v>88</v>
      </c>
      <c r="D13" s="21" t="s">
        <v>125</v>
      </c>
      <c r="E13" s="28" t="str">
        <f>LEFT(Tabel2[[#This Row],[Betalen-naar-gebruik met AHB]],7)</f>
        <v>€0,1046</v>
      </c>
      <c r="F13" s="2" t="s">
        <v>129</v>
      </c>
      <c r="G13" s="21" t="s">
        <v>76</v>
      </c>
      <c r="H13" s="21" t="s">
        <v>76</v>
      </c>
      <c r="I13" s="21" t="s">
        <v>130</v>
      </c>
      <c r="J13" s="24" t="s">
        <v>123</v>
      </c>
    </row>
    <row r="14" spans="1:11" ht="17.25" hidden="1">
      <c r="A14" s="21" t="s">
        <v>131</v>
      </c>
      <c r="B14" s="21">
        <v>4</v>
      </c>
      <c r="C14" s="21" t="s">
        <v>83</v>
      </c>
      <c r="D14" s="21" t="s">
        <v>132</v>
      </c>
      <c r="E14" s="28" t="str">
        <f>LEFT(Tabel2[[#This Row],[Betalen-naar-gebruik met AHB]],7)</f>
        <v>€0,1544</v>
      </c>
      <c r="F14" s="2" t="s">
        <v>133</v>
      </c>
      <c r="G14" s="21" t="s">
        <v>76</v>
      </c>
      <c r="H14" s="21" t="s">
        <v>76</v>
      </c>
      <c r="I14" s="21" t="s">
        <v>134</v>
      </c>
      <c r="J14" s="24" t="s">
        <v>123</v>
      </c>
    </row>
    <row r="15" spans="1:11" ht="17.25" hidden="1">
      <c r="A15" s="21" t="s">
        <v>135</v>
      </c>
      <c r="B15" s="21">
        <v>4</v>
      </c>
      <c r="C15" s="21" t="s">
        <v>93</v>
      </c>
      <c r="D15" s="21" t="s">
        <v>132</v>
      </c>
      <c r="E15" s="28" t="str">
        <f>LEFT(Tabel2[[#This Row],[Betalen-naar-gebruik met AHB]],7)</f>
        <v>€0,2193</v>
      </c>
      <c r="F15" s="2" t="s">
        <v>136</v>
      </c>
      <c r="G15" s="21" t="s">
        <v>76</v>
      </c>
      <c r="H15" s="21" t="s">
        <v>76</v>
      </c>
      <c r="I15" s="21" t="s">
        <v>137</v>
      </c>
      <c r="J15" s="24" t="s">
        <v>123</v>
      </c>
    </row>
    <row r="16" spans="1:11" ht="17.25" hidden="1">
      <c r="A16" s="21" t="s">
        <v>138</v>
      </c>
      <c r="B16" s="21">
        <v>8</v>
      </c>
      <c r="C16" s="21" t="s">
        <v>88</v>
      </c>
      <c r="D16" s="21" t="s">
        <v>114</v>
      </c>
      <c r="E16" s="28" t="str">
        <f>LEFT(Tabel2[[#This Row],[Betalen-naar-gebruik met AHB]],7)</f>
        <v>€0,3230</v>
      </c>
      <c r="F16" s="2" t="s">
        <v>139</v>
      </c>
      <c r="G16" s="21" t="s">
        <v>76</v>
      </c>
      <c r="H16" s="21" t="s">
        <v>76</v>
      </c>
      <c r="I16" s="21" t="s">
        <v>140</v>
      </c>
      <c r="J16" s="24" t="s">
        <v>123</v>
      </c>
    </row>
    <row r="17" spans="1:10" ht="17.25" hidden="1">
      <c r="A17" s="21" t="s">
        <v>141</v>
      </c>
      <c r="B17" s="21">
        <v>8</v>
      </c>
      <c r="C17" s="21" t="s">
        <v>98</v>
      </c>
      <c r="D17" s="21" t="s">
        <v>114</v>
      </c>
      <c r="E17" s="28" t="str">
        <f>LEFT(Tabel2[[#This Row],[Betalen-naar-gebruik met AHB]],7)</f>
        <v>€0,4605</v>
      </c>
      <c r="F17" s="2" t="s">
        <v>142</v>
      </c>
      <c r="G17" s="21" t="s">
        <v>76</v>
      </c>
      <c r="H17" s="21" t="s">
        <v>76</v>
      </c>
      <c r="I17" s="21" t="s">
        <v>143</v>
      </c>
      <c r="J17" s="24" t="s">
        <v>123</v>
      </c>
    </row>
    <row r="18" spans="1:10" ht="17.25" hidden="1">
      <c r="A18" s="21" t="s">
        <v>144</v>
      </c>
      <c r="B18" s="21">
        <v>2</v>
      </c>
      <c r="C18" s="21" t="s">
        <v>83</v>
      </c>
      <c r="D18" s="21" t="s">
        <v>145</v>
      </c>
      <c r="E18" s="28" t="str">
        <f>LEFT(Tabel2[[#This Row],[Betalen-naar-gebruik met AHB]],7)</f>
        <v>€0,0970</v>
      </c>
      <c r="F18" s="2" t="s">
        <v>146</v>
      </c>
      <c r="G18" s="21" t="s">
        <v>147</v>
      </c>
      <c r="H18" s="21" t="s">
        <v>148</v>
      </c>
      <c r="I18" s="21" t="s">
        <v>149</v>
      </c>
      <c r="J18" s="24" t="s">
        <v>150</v>
      </c>
    </row>
    <row r="19" spans="1:10" ht="17.25" hidden="1">
      <c r="A19" s="21" t="s">
        <v>151</v>
      </c>
      <c r="B19" s="21">
        <v>4</v>
      </c>
      <c r="C19" s="21" t="s">
        <v>88</v>
      </c>
      <c r="D19" s="21" t="s">
        <v>152</v>
      </c>
      <c r="E19" s="28" t="str">
        <f>LEFT(Tabel2[[#This Row],[Betalen-naar-gebruik met AHB]],7)</f>
        <v>€0,1940</v>
      </c>
      <c r="F19" s="2" t="s">
        <v>153</v>
      </c>
      <c r="G19" s="21" t="s">
        <v>154</v>
      </c>
      <c r="H19" s="21" t="s">
        <v>155</v>
      </c>
      <c r="I19" s="21" t="s">
        <v>156</v>
      </c>
      <c r="J19" s="24" t="s">
        <v>150</v>
      </c>
    </row>
    <row r="20" spans="1:10" ht="17.25" hidden="1">
      <c r="A20" s="21" t="s">
        <v>157</v>
      </c>
      <c r="B20" s="21">
        <v>8</v>
      </c>
      <c r="C20" s="21" t="s">
        <v>93</v>
      </c>
      <c r="D20" s="21" t="s">
        <v>158</v>
      </c>
      <c r="E20" s="28" t="str">
        <f>LEFT(Tabel2[[#This Row],[Betalen-naar-gebruik met AHB]],7)</f>
        <v>€0,3880</v>
      </c>
      <c r="F20" s="2" t="s">
        <v>159</v>
      </c>
      <c r="G20" s="21" t="s">
        <v>160</v>
      </c>
      <c r="H20" s="21" t="s">
        <v>161</v>
      </c>
      <c r="I20" s="21" t="s">
        <v>162</v>
      </c>
      <c r="J20" s="24" t="s">
        <v>150</v>
      </c>
    </row>
    <row r="21" spans="1:10" ht="17.25" hidden="1">
      <c r="A21" s="21" t="s">
        <v>163</v>
      </c>
      <c r="B21" s="21">
        <v>16</v>
      </c>
      <c r="C21" s="21" t="s">
        <v>98</v>
      </c>
      <c r="D21" s="21" t="s">
        <v>164</v>
      </c>
      <c r="E21" s="28" t="str">
        <f>LEFT(Tabel2[[#This Row],[Betalen-naar-gebruik met AHB]],7)</f>
        <v>€0,7759</v>
      </c>
      <c r="F21" s="2" t="s">
        <v>165</v>
      </c>
      <c r="G21" s="21" t="s">
        <v>166</v>
      </c>
      <c r="H21" s="21" t="s">
        <v>167</v>
      </c>
      <c r="I21" s="21" t="s">
        <v>168</v>
      </c>
      <c r="J21" s="24" t="s">
        <v>150</v>
      </c>
    </row>
    <row r="22" spans="1:10" ht="17.25" hidden="1">
      <c r="A22" s="21" t="s">
        <v>169</v>
      </c>
      <c r="B22" s="21">
        <v>32</v>
      </c>
      <c r="C22" s="21" t="s">
        <v>109</v>
      </c>
      <c r="D22" s="21" t="s">
        <v>170</v>
      </c>
      <c r="E22" s="28" t="str">
        <f>LEFT(Tabel2[[#This Row],[Betalen-naar-gebruik met AHB]],7)</f>
        <v>€1,5517</v>
      </c>
      <c r="F22" s="2" t="s">
        <v>171</v>
      </c>
      <c r="G22" s="21" t="s">
        <v>172</v>
      </c>
      <c r="H22" s="21" t="s">
        <v>173</v>
      </c>
      <c r="I22" s="21" t="s">
        <v>174</v>
      </c>
      <c r="J22" s="24" t="s">
        <v>150</v>
      </c>
    </row>
    <row r="23" spans="1:10" ht="17.25" hidden="1">
      <c r="A23" s="21" t="s">
        <v>175</v>
      </c>
      <c r="B23" s="21">
        <v>48</v>
      </c>
      <c r="C23" s="21" t="s">
        <v>176</v>
      </c>
      <c r="D23" s="21" t="s">
        <v>177</v>
      </c>
      <c r="E23" s="28" t="str">
        <f>LEFT(Tabel2[[#This Row],[Betalen-naar-gebruik met AHB]],7)</f>
        <v>€2,3276</v>
      </c>
      <c r="F23" s="2" t="s">
        <v>178</v>
      </c>
      <c r="G23" s="21" t="s">
        <v>179</v>
      </c>
      <c r="H23" s="21" t="s">
        <v>180</v>
      </c>
      <c r="I23" s="21" t="s">
        <v>181</v>
      </c>
      <c r="J23" s="24" t="s">
        <v>150</v>
      </c>
    </row>
    <row r="24" spans="1:10" ht="17.25" hidden="1">
      <c r="A24" s="21" t="s">
        <v>182</v>
      </c>
      <c r="B24" s="21">
        <v>64</v>
      </c>
      <c r="C24" s="21" t="s">
        <v>183</v>
      </c>
      <c r="D24" s="21" t="s">
        <v>184</v>
      </c>
      <c r="E24" s="28" t="str">
        <f>LEFT(Tabel2[[#This Row],[Betalen-naar-gebruik met AHB]],7)</f>
        <v>€3,1034</v>
      </c>
      <c r="F24" s="2" t="s">
        <v>185</v>
      </c>
      <c r="G24" s="21" t="s">
        <v>186</v>
      </c>
      <c r="H24" s="21" t="s">
        <v>187</v>
      </c>
      <c r="I24" s="21" t="s">
        <v>188</v>
      </c>
      <c r="J24" s="24" t="s">
        <v>150</v>
      </c>
    </row>
    <row r="25" spans="1:10" ht="17.25" hidden="1">
      <c r="A25" s="21" t="s">
        <v>189</v>
      </c>
      <c r="B25" s="21">
        <v>96</v>
      </c>
      <c r="C25" s="21" t="s">
        <v>190</v>
      </c>
      <c r="D25" s="21" t="s">
        <v>191</v>
      </c>
      <c r="E25" s="28" t="str">
        <f>LEFT(Tabel2[[#This Row],[Betalen-naar-gebruik met AHB]],7)</f>
        <v>€4,6551</v>
      </c>
      <c r="F25" s="2" t="s">
        <v>192</v>
      </c>
      <c r="G25" s="21" t="s">
        <v>193</v>
      </c>
      <c r="H25" s="21" t="s">
        <v>194</v>
      </c>
      <c r="I25" s="21" t="s">
        <v>195</v>
      </c>
      <c r="J25" s="24" t="s">
        <v>150</v>
      </c>
    </row>
    <row r="26" spans="1:10" ht="17.25" hidden="1">
      <c r="A26" s="21" t="s">
        <v>196</v>
      </c>
      <c r="B26" s="21">
        <v>2</v>
      </c>
      <c r="C26" s="21" t="s">
        <v>83</v>
      </c>
      <c r="D26" s="21" t="s">
        <v>88</v>
      </c>
      <c r="E26" s="28" t="str">
        <f>LEFT(Tabel2[[#This Row],[Betalen-naar-gebruik met AHB]],7)</f>
        <v>€0,0970</v>
      </c>
      <c r="F26" s="2" t="s">
        <v>146</v>
      </c>
      <c r="G26" s="21" t="s">
        <v>147</v>
      </c>
      <c r="H26" s="21" t="s">
        <v>148</v>
      </c>
      <c r="I26" s="21" t="s">
        <v>197</v>
      </c>
      <c r="J26" s="24" t="s">
        <v>198</v>
      </c>
    </row>
    <row r="27" spans="1:10" ht="17.25" hidden="1">
      <c r="A27" s="21" t="s">
        <v>199</v>
      </c>
      <c r="B27" s="21">
        <v>4</v>
      </c>
      <c r="C27" s="21" t="s">
        <v>88</v>
      </c>
      <c r="D27" s="21" t="s">
        <v>93</v>
      </c>
      <c r="E27" s="28" t="str">
        <f>LEFT(Tabel2[[#This Row],[Betalen-naar-gebruik met AHB]],7)</f>
        <v>€0,1940</v>
      </c>
      <c r="F27" s="2" t="s">
        <v>153</v>
      </c>
      <c r="G27" s="21" t="s">
        <v>154</v>
      </c>
      <c r="H27" s="21" t="s">
        <v>155</v>
      </c>
      <c r="I27" s="21" t="s">
        <v>200</v>
      </c>
      <c r="J27" s="24" t="s">
        <v>198</v>
      </c>
    </row>
    <row r="28" spans="1:10" ht="17.25" hidden="1">
      <c r="A28" s="21" t="s">
        <v>201</v>
      </c>
      <c r="B28" s="21">
        <v>8</v>
      </c>
      <c r="C28" s="21" t="s">
        <v>93</v>
      </c>
      <c r="D28" s="21" t="s">
        <v>98</v>
      </c>
      <c r="E28" s="28" t="str">
        <f>LEFT(Tabel2[[#This Row],[Betalen-naar-gebruik met AHB]],7)</f>
        <v>€0,3880</v>
      </c>
      <c r="F28" s="2" t="s">
        <v>159</v>
      </c>
      <c r="G28" s="21" t="s">
        <v>160</v>
      </c>
      <c r="H28" s="21" t="s">
        <v>161</v>
      </c>
      <c r="I28" s="21" t="s">
        <v>202</v>
      </c>
      <c r="J28" s="24" t="s">
        <v>198</v>
      </c>
    </row>
    <row r="29" spans="1:10" ht="17.25" hidden="1">
      <c r="A29" s="21" t="s">
        <v>203</v>
      </c>
      <c r="B29" s="21">
        <v>16</v>
      </c>
      <c r="C29" s="21" t="s">
        <v>98</v>
      </c>
      <c r="D29" s="21" t="s">
        <v>109</v>
      </c>
      <c r="E29" s="28" t="str">
        <f>LEFT(Tabel2[[#This Row],[Betalen-naar-gebruik met AHB]],7)</f>
        <v>€0,7759</v>
      </c>
      <c r="F29" s="2" t="s">
        <v>165</v>
      </c>
      <c r="G29" s="21" t="s">
        <v>166</v>
      </c>
      <c r="H29" s="21" t="s">
        <v>167</v>
      </c>
      <c r="I29" s="21" t="s">
        <v>204</v>
      </c>
      <c r="J29" s="24" t="s">
        <v>198</v>
      </c>
    </row>
    <row r="30" spans="1:10" ht="17.25" hidden="1">
      <c r="A30" s="21" t="s">
        <v>205</v>
      </c>
      <c r="B30" s="21">
        <v>32</v>
      </c>
      <c r="C30" s="21" t="s">
        <v>109</v>
      </c>
      <c r="D30" s="21" t="s">
        <v>183</v>
      </c>
      <c r="E30" s="28" t="str">
        <f>LEFT(Tabel2[[#This Row],[Betalen-naar-gebruik met AHB]],7)</f>
        <v>€1,5517</v>
      </c>
      <c r="F30" s="2" t="s">
        <v>171</v>
      </c>
      <c r="G30" s="21" t="s">
        <v>172</v>
      </c>
      <c r="H30" s="21" t="s">
        <v>173</v>
      </c>
      <c r="I30" s="21" t="s">
        <v>206</v>
      </c>
      <c r="J30" s="24" t="s">
        <v>198</v>
      </c>
    </row>
    <row r="31" spans="1:10" ht="17.25" hidden="1">
      <c r="A31" s="21" t="s">
        <v>207</v>
      </c>
      <c r="B31" s="21">
        <v>48</v>
      </c>
      <c r="C31" s="21" t="s">
        <v>176</v>
      </c>
      <c r="D31" s="21" t="s">
        <v>190</v>
      </c>
      <c r="E31" s="28" t="str">
        <f>LEFT(Tabel2[[#This Row],[Betalen-naar-gebruik met AHB]],7)</f>
        <v>€2,3276</v>
      </c>
      <c r="F31" s="2" t="s">
        <v>178</v>
      </c>
      <c r="G31" s="21" t="s">
        <v>179</v>
      </c>
      <c r="H31" s="21" t="s">
        <v>180</v>
      </c>
      <c r="I31" s="21" t="s">
        <v>208</v>
      </c>
      <c r="J31" s="24" t="s">
        <v>198</v>
      </c>
    </row>
    <row r="32" spans="1:10" ht="17.25" hidden="1">
      <c r="A32" s="21" t="s">
        <v>209</v>
      </c>
      <c r="B32" s="21">
        <v>64</v>
      </c>
      <c r="C32" s="21" t="s">
        <v>183</v>
      </c>
      <c r="D32" s="21" t="s">
        <v>210</v>
      </c>
      <c r="E32" s="28" t="str">
        <f>LEFT(Tabel2[[#This Row],[Betalen-naar-gebruik met AHB]],7)</f>
        <v>€3,1034</v>
      </c>
      <c r="F32" s="2" t="s">
        <v>185</v>
      </c>
      <c r="G32" s="21" t="s">
        <v>186</v>
      </c>
      <c r="H32" s="21" t="s">
        <v>187</v>
      </c>
      <c r="I32" s="21" t="s">
        <v>211</v>
      </c>
      <c r="J32" s="24" t="s">
        <v>198</v>
      </c>
    </row>
    <row r="33" spans="1:10" ht="17.25" hidden="1">
      <c r="A33" s="21" t="s">
        <v>212</v>
      </c>
      <c r="B33" s="21">
        <v>96</v>
      </c>
      <c r="C33" s="21" t="s">
        <v>190</v>
      </c>
      <c r="D33" s="21" t="s">
        <v>213</v>
      </c>
      <c r="E33" s="28" t="str">
        <f>LEFT(Tabel2[[#This Row],[Betalen-naar-gebruik met AHB]],7)</f>
        <v>€4,6551</v>
      </c>
      <c r="F33" s="2" t="s">
        <v>192</v>
      </c>
      <c r="G33" s="21" t="s">
        <v>193</v>
      </c>
      <c r="H33" s="21" t="s">
        <v>194</v>
      </c>
      <c r="I33" s="21" t="s">
        <v>214</v>
      </c>
      <c r="J33" s="24" t="s">
        <v>198</v>
      </c>
    </row>
    <row r="34" spans="1:10" ht="17.25" hidden="1">
      <c r="A34" s="21" t="s">
        <v>215</v>
      </c>
      <c r="B34" s="21">
        <v>2</v>
      </c>
      <c r="C34" s="21" t="s">
        <v>83</v>
      </c>
      <c r="D34" s="21" t="s">
        <v>145</v>
      </c>
      <c r="E34" s="28" t="str">
        <f>LEFT(Tabel2[[#This Row],[Betalen-naar-gebruik met AHB]],7)</f>
        <v>€0,1012</v>
      </c>
      <c r="F34" s="2" t="s">
        <v>216</v>
      </c>
      <c r="G34" s="21" t="s">
        <v>217</v>
      </c>
      <c r="H34" s="21" t="s">
        <v>218</v>
      </c>
      <c r="I34" s="21" t="s">
        <v>219</v>
      </c>
      <c r="J34" s="24" t="s">
        <v>220</v>
      </c>
    </row>
    <row r="35" spans="1:10" ht="17.25" hidden="1">
      <c r="A35" s="21" t="s">
        <v>221</v>
      </c>
      <c r="B35" s="21">
        <v>4</v>
      </c>
      <c r="C35" s="21" t="s">
        <v>88</v>
      </c>
      <c r="D35" s="21" t="s">
        <v>152</v>
      </c>
      <c r="E35" s="28" t="str">
        <f>LEFT(Tabel2[[#This Row],[Betalen-naar-gebruik met AHB]],7)</f>
        <v>€0,2024</v>
      </c>
      <c r="F35" s="2" t="s">
        <v>222</v>
      </c>
      <c r="G35" s="21" t="s">
        <v>223</v>
      </c>
      <c r="H35" s="21" t="s">
        <v>224</v>
      </c>
      <c r="I35" s="21" t="s">
        <v>225</v>
      </c>
      <c r="J35" s="24" t="s">
        <v>220</v>
      </c>
    </row>
    <row r="36" spans="1:10" ht="17.25" hidden="1">
      <c r="A36" s="21" t="s">
        <v>226</v>
      </c>
      <c r="B36" s="21">
        <v>8</v>
      </c>
      <c r="C36" s="21" t="s">
        <v>93</v>
      </c>
      <c r="D36" s="21" t="s">
        <v>158</v>
      </c>
      <c r="E36" s="28" t="str">
        <f>LEFT(Tabel2[[#This Row],[Betalen-naar-gebruik met AHB]],7)</f>
        <v>€0,4048</v>
      </c>
      <c r="F36" s="2" t="s">
        <v>227</v>
      </c>
      <c r="G36" s="21" t="s">
        <v>228</v>
      </c>
      <c r="H36" s="21" t="s">
        <v>229</v>
      </c>
      <c r="I36" s="21" t="s">
        <v>230</v>
      </c>
      <c r="J36" s="24" t="s">
        <v>220</v>
      </c>
    </row>
    <row r="37" spans="1:10" ht="17.25" hidden="1">
      <c r="A37" s="21" t="s">
        <v>231</v>
      </c>
      <c r="B37" s="21">
        <v>16</v>
      </c>
      <c r="C37" s="21" t="s">
        <v>98</v>
      </c>
      <c r="D37" s="21" t="s">
        <v>164</v>
      </c>
      <c r="E37" s="28" t="str">
        <f>LEFT(Tabel2[[#This Row],[Betalen-naar-gebruik met AHB]],7)</f>
        <v>€0,8096</v>
      </c>
      <c r="F37" s="2" t="s">
        <v>116</v>
      </c>
      <c r="G37" s="21" t="s">
        <v>232</v>
      </c>
      <c r="H37" s="21" t="s">
        <v>233</v>
      </c>
      <c r="I37" s="21" t="s">
        <v>234</v>
      </c>
      <c r="J37" s="24" t="s">
        <v>220</v>
      </c>
    </row>
    <row r="38" spans="1:10" ht="17.25" hidden="1">
      <c r="A38" s="21" t="s">
        <v>235</v>
      </c>
      <c r="B38" s="21">
        <v>32</v>
      </c>
      <c r="C38" s="21" t="s">
        <v>109</v>
      </c>
      <c r="D38" s="21" t="s">
        <v>170</v>
      </c>
      <c r="E38" s="28" t="str">
        <f>LEFT(Tabel2[[#This Row],[Betalen-naar-gebruik met AHB]],7)</f>
        <v>€1,6192</v>
      </c>
      <c r="F38" s="2" t="s">
        <v>236</v>
      </c>
      <c r="G38" s="21" t="s">
        <v>237</v>
      </c>
      <c r="H38" s="21" t="s">
        <v>238</v>
      </c>
      <c r="I38" s="21" t="s">
        <v>239</v>
      </c>
      <c r="J38" s="24" t="s">
        <v>220</v>
      </c>
    </row>
    <row r="39" spans="1:10" ht="17.25" hidden="1">
      <c r="A39" s="21" t="s">
        <v>240</v>
      </c>
      <c r="B39" s="21">
        <v>48</v>
      </c>
      <c r="C39" s="21" t="s">
        <v>176</v>
      </c>
      <c r="D39" s="21" t="s">
        <v>177</v>
      </c>
      <c r="E39" s="28" t="str">
        <f>LEFT(Tabel2[[#This Row],[Betalen-naar-gebruik met AHB]],7)</f>
        <v>€2,4288</v>
      </c>
      <c r="F39" s="2" t="s">
        <v>241</v>
      </c>
      <c r="G39" s="21" t="s">
        <v>242</v>
      </c>
      <c r="H39" s="21" t="s">
        <v>243</v>
      </c>
      <c r="I39" s="21" t="s">
        <v>244</v>
      </c>
      <c r="J39" s="24" t="s">
        <v>220</v>
      </c>
    </row>
    <row r="40" spans="1:10" ht="17.25" hidden="1">
      <c r="A40" s="21" t="s">
        <v>245</v>
      </c>
      <c r="B40" s="21">
        <v>64</v>
      </c>
      <c r="C40" s="21" t="s">
        <v>183</v>
      </c>
      <c r="D40" s="21" t="s">
        <v>184</v>
      </c>
      <c r="E40" s="28" t="str">
        <f>LEFT(Tabel2[[#This Row],[Betalen-naar-gebruik met AHB]],7)</f>
        <v>€3,2383</v>
      </c>
      <c r="F40" s="2" t="s">
        <v>246</v>
      </c>
      <c r="G40" s="21" t="s">
        <v>247</v>
      </c>
      <c r="H40" s="21" t="s">
        <v>248</v>
      </c>
      <c r="I40" s="21" t="s">
        <v>249</v>
      </c>
      <c r="J40" s="24" t="s">
        <v>220</v>
      </c>
    </row>
    <row r="41" spans="1:10" ht="17.25" hidden="1">
      <c r="A41" s="21" t="s">
        <v>250</v>
      </c>
      <c r="B41" s="21">
        <v>2</v>
      </c>
      <c r="C41" s="21" t="s">
        <v>83</v>
      </c>
      <c r="D41" s="21" t="s">
        <v>88</v>
      </c>
      <c r="E41" s="28" t="str">
        <f>LEFT(Tabel2[[#This Row],[Betalen-naar-gebruik met AHB]],7)</f>
        <v>€0,1012</v>
      </c>
      <c r="F41" s="2" t="s">
        <v>216</v>
      </c>
      <c r="G41" s="21" t="s">
        <v>217</v>
      </c>
      <c r="H41" s="21" t="s">
        <v>218</v>
      </c>
      <c r="I41" s="21" t="s">
        <v>251</v>
      </c>
      <c r="J41" s="24" t="s">
        <v>252</v>
      </c>
    </row>
    <row r="42" spans="1:10" ht="17.25" hidden="1">
      <c r="A42" s="21" t="s">
        <v>253</v>
      </c>
      <c r="B42" s="21">
        <v>4</v>
      </c>
      <c r="C42" s="21" t="s">
        <v>88</v>
      </c>
      <c r="D42" s="21" t="s">
        <v>93</v>
      </c>
      <c r="E42" s="28" t="str">
        <f>LEFT(Tabel2[[#This Row],[Betalen-naar-gebruik met AHB]],7)</f>
        <v>€0,2024</v>
      </c>
      <c r="F42" s="2" t="s">
        <v>222</v>
      </c>
      <c r="G42" s="21" t="s">
        <v>223</v>
      </c>
      <c r="H42" s="21" t="s">
        <v>224</v>
      </c>
      <c r="I42" s="21" t="s">
        <v>254</v>
      </c>
      <c r="J42" s="24" t="s">
        <v>252</v>
      </c>
    </row>
    <row r="43" spans="1:10" ht="17.25" hidden="1">
      <c r="A43" s="21" t="s">
        <v>255</v>
      </c>
      <c r="B43" s="21">
        <v>8</v>
      </c>
      <c r="C43" s="21" t="s">
        <v>93</v>
      </c>
      <c r="D43" s="21" t="s">
        <v>98</v>
      </c>
      <c r="E43" s="28" t="str">
        <f>LEFT(Tabel2[[#This Row],[Betalen-naar-gebruik met AHB]],7)</f>
        <v>€0,4048</v>
      </c>
      <c r="F43" s="2" t="s">
        <v>227</v>
      </c>
      <c r="G43" s="21" t="s">
        <v>228</v>
      </c>
      <c r="H43" s="21" t="s">
        <v>229</v>
      </c>
      <c r="I43" s="21" t="s">
        <v>256</v>
      </c>
      <c r="J43" s="24" t="s">
        <v>252</v>
      </c>
    </row>
    <row r="44" spans="1:10" ht="17.25" hidden="1">
      <c r="A44" s="21" t="s">
        <v>257</v>
      </c>
      <c r="B44" s="21">
        <v>16</v>
      </c>
      <c r="C44" s="21" t="s">
        <v>98</v>
      </c>
      <c r="D44" s="21" t="s">
        <v>109</v>
      </c>
      <c r="E44" s="28" t="str">
        <f>LEFT(Tabel2[[#This Row],[Betalen-naar-gebruik met AHB]],7)</f>
        <v>€0,8096</v>
      </c>
      <c r="F44" s="2" t="s">
        <v>116</v>
      </c>
      <c r="G44" s="21" t="s">
        <v>232</v>
      </c>
      <c r="H44" s="21" t="s">
        <v>233</v>
      </c>
      <c r="I44" s="21" t="s">
        <v>258</v>
      </c>
      <c r="J44" s="24" t="s">
        <v>252</v>
      </c>
    </row>
    <row r="45" spans="1:10" ht="17.25" hidden="1">
      <c r="A45" s="21" t="s">
        <v>259</v>
      </c>
      <c r="B45" s="21">
        <v>32</v>
      </c>
      <c r="C45" s="21" t="s">
        <v>109</v>
      </c>
      <c r="D45" s="21" t="s">
        <v>183</v>
      </c>
      <c r="E45" s="28" t="str">
        <f>LEFT(Tabel2[[#This Row],[Betalen-naar-gebruik met AHB]],7)</f>
        <v>€1,6192</v>
      </c>
      <c r="F45" s="2" t="s">
        <v>236</v>
      </c>
      <c r="G45" s="21" t="s">
        <v>237</v>
      </c>
      <c r="H45" s="21" t="s">
        <v>238</v>
      </c>
      <c r="I45" s="21" t="s">
        <v>260</v>
      </c>
      <c r="J45" s="24" t="s">
        <v>252</v>
      </c>
    </row>
    <row r="46" spans="1:10" ht="17.25" hidden="1">
      <c r="A46" s="21" t="s">
        <v>261</v>
      </c>
      <c r="B46" s="21">
        <v>48</v>
      </c>
      <c r="C46" s="21" t="s">
        <v>176</v>
      </c>
      <c r="D46" s="21" t="s">
        <v>190</v>
      </c>
      <c r="E46" s="28" t="str">
        <f>LEFT(Tabel2[[#This Row],[Betalen-naar-gebruik met AHB]],7)</f>
        <v>€2,4288</v>
      </c>
      <c r="F46" s="2" t="s">
        <v>241</v>
      </c>
      <c r="G46" s="21" t="s">
        <v>242</v>
      </c>
      <c r="H46" s="21" t="s">
        <v>243</v>
      </c>
      <c r="I46" s="21" t="s">
        <v>262</v>
      </c>
      <c r="J46" s="24" t="s">
        <v>252</v>
      </c>
    </row>
    <row r="47" spans="1:10" ht="17.25" hidden="1">
      <c r="A47" s="21" t="s">
        <v>263</v>
      </c>
      <c r="B47" s="21">
        <v>64</v>
      </c>
      <c r="C47" s="21" t="s">
        <v>183</v>
      </c>
      <c r="D47" s="21" t="s">
        <v>210</v>
      </c>
      <c r="E47" s="28" t="str">
        <f>LEFT(Tabel2[[#This Row],[Betalen-naar-gebruik met AHB]],7)</f>
        <v>€3,2383</v>
      </c>
      <c r="F47" s="2" t="s">
        <v>246</v>
      </c>
      <c r="G47" s="21" t="s">
        <v>247</v>
      </c>
      <c r="H47" s="21" t="s">
        <v>248</v>
      </c>
      <c r="I47" s="21" t="s">
        <v>264</v>
      </c>
      <c r="J47" s="24" t="s">
        <v>252</v>
      </c>
    </row>
    <row r="48" spans="1:10" ht="17.25" hidden="1">
      <c r="A48" s="21" t="s">
        <v>265</v>
      </c>
      <c r="B48" s="21">
        <v>1</v>
      </c>
      <c r="C48" s="21" t="s">
        <v>266</v>
      </c>
      <c r="D48" s="21" t="s">
        <v>145</v>
      </c>
      <c r="E48" s="28" t="str">
        <f>LEFT(Tabel2[[#This Row],[Betalen-naar-gebruik met AHB]],7)</f>
        <v>€0,0573</v>
      </c>
      <c r="F48" s="2" t="s">
        <v>267</v>
      </c>
      <c r="G48" s="21" t="s">
        <v>268</v>
      </c>
      <c r="H48" s="21" t="s">
        <v>269</v>
      </c>
      <c r="I48" s="21" t="s">
        <v>270</v>
      </c>
      <c r="J48" s="24" t="s">
        <v>271</v>
      </c>
    </row>
    <row r="49" spans="1:10" ht="17.25" hidden="1">
      <c r="A49" s="21" t="s">
        <v>272</v>
      </c>
      <c r="B49" s="21">
        <v>2</v>
      </c>
      <c r="C49" s="21" t="s">
        <v>273</v>
      </c>
      <c r="D49" s="21" t="s">
        <v>152</v>
      </c>
      <c r="E49" s="28" t="str">
        <f>LEFT(Tabel2[[#This Row],[Betalen-naar-gebruik met AHB]],7)</f>
        <v>€0,1147</v>
      </c>
      <c r="F49" s="2" t="s">
        <v>274</v>
      </c>
      <c r="G49" s="21" t="s">
        <v>275</v>
      </c>
      <c r="H49" s="21" t="s">
        <v>276</v>
      </c>
      <c r="I49" s="21" t="s">
        <v>277</v>
      </c>
      <c r="J49" s="24" t="s">
        <v>271</v>
      </c>
    </row>
    <row r="50" spans="1:10" ht="17.25" hidden="1">
      <c r="A50" s="21" t="s">
        <v>278</v>
      </c>
      <c r="B50" s="21">
        <v>4</v>
      </c>
      <c r="C50" s="21" t="s">
        <v>279</v>
      </c>
      <c r="D50" s="21" t="s">
        <v>158</v>
      </c>
      <c r="E50" s="28" t="str">
        <f>LEFT(Tabel2[[#This Row],[Betalen-naar-gebruik met AHB]],7)</f>
        <v>€0,2294</v>
      </c>
      <c r="F50" s="2" t="s">
        <v>280</v>
      </c>
      <c r="G50" s="21" t="s">
        <v>281</v>
      </c>
      <c r="H50" s="21" t="s">
        <v>282</v>
      </c>
      <c r="I50" s="21" t="s">
        <v>283</v>
      </c>
      <c r="J50" s="24" t="s">
        <v>271</v>
      </c>
    </row>
    <row r="51" spans="1:10" ht="17.25" hidden="1">
      <c r="A51" s="21" t="s">
        <v>284</v>
      </c>
      <c r="B51" s="21">
        <v>8</v>
      </c>
      <c r="C51" s="21" t="s">
        <v>285</v>
      </c>
      <c r="D51" s="21" t="s">
        <v>164</v>
      </c>
      <c r="E51" s="28" t="str">
        <f>LEFT(Tabel2[[#This Row],[Betalen-naar-gebruik met AHB]],7)</f>
        <v>€0,4588</v>
      </c>
      <c r="F51" s="2" t="s">
        <v>286</v>
      </c>
      <c r="G51" s="21" t="s">
        <v>287</v>
      </c>
      <c r="H51" s="21" t="s">
        <v>288</v>
      </c>
      <c r="I51" s="21" t="s">
        <v>289</v>
      </c>
      <c r="J51" s="24" t="s">
        <v>271</v>
      </c>
    </row>
    <row r="52" spans="1:10" ht="17.25" hidden="1">
      <c r="A52" s="21" t="s">
        <v>290</v>
      </c>
      <c r="B52" s="21">
        <v>16</v>
      </c>
      <c r="C52" s="21" t="s">
        <v>291</v>
      </c>
      <c r="D52" s="21" t="s">
        <v>170</v>
      </c>
      <c r="E52" s="28" t="str">
        <f>LEFT(Tabel2[[#This Row],[Betalen-naar-gebruik met AHB]],7)</f>
        <v>€0,9167</v>
      </c>
      <c r="F52" s="2" t="s">
        <v>292</v>
      </c>
      <c r="G52" s="21" t="s">
        <v>293</v>
      </c>
      <c r="H52" s="21" t="s">
        <v>294</v>
      </c>
      <c r="I52" s="21" t="s">
        <v>295</v>
      </c>
      <c r="J52" s="24" t="s">
        <v>271</v>
      </c>
    </row>
    <row r="53" spans="1:10" ht="16.5" hidden="1">
      <c r="A53" s="21" t="s">
        <v>296</v>
      </c>
      <c r="B53" s="21">
        <v>1</v>
      </c>
      <c r="C53" s="21" t="s">
        <v>266</v>
      </c>
      <c r="D53" s="21" t="s">
        <v>273</v>
      </c>
      <c r="E53" s="28" t="str">
        <f>LEFT(Tabel2[[#This Row],[Betalen-naar-gebruik met AHB]],7)</f>
        <v>€0,0573</v>
      </c>
      <c r="F53" s="2" t="s">
        <v>267</v>
      </c>
      <c r="G53" s="21" t="s">
        <v>268</v>
      </c>
      <c r="H53" s="21" t="s">
        <v>269</v>
      </c>
      <c r="I53" s="21" t="s">
        <v>297</v>
      </c>
      <c r="J53" s="22" t="s">
        <v>298</v>
      </c>
    </row>
    <row r="54" spans="1:10" ht="16.5" hidden="1">
      <c r="A54" s="21" t="s">
        <v>299</v>
      </c>
      <c r="B54" s="21">
        <v>2</v>
      </c>
      <c r="C54" s="21" t="s">
        <v>273</v>
      </c>
      <c r="D54" s="21" t="s">
        <v>279</v>
      </c>
      <c r="E54" s="28" t="str">
        <f>LEFT(Tabel2[[#This Row],[Betalen-naar-gebruik met AHB]],7)</f>
        <v>€0,1147</v>
      </c>
      <c r="F54" s="2" t="s">
        <v>274</v>
      </c>
      <c r="G54" s="21" t="s">
        <v>275</v>
      </c>
      <c r="H54" s="21" t="s">
        <v>276</v>
      </c>
      <c r="I54" s="21" t="s">
        <v>300</v>
      </c>
      <c r="J54" s="22" t="s">
        <v>298</v>
      </c>
    </row>
    <row r="55" spans="1:10" ht="16.5" hidden="1">
      <c r="A55" s="21" t="s">
        <v>301</v>
      </c>
      <c r="B55" s="21">
        <v>4</v>
      </c>
      <c r="C55" s="21" t="s">
        <v>279</v>
      </c>
      <c r="D55" s="21" t="s">
        <v>285</v>
      </c>
      <c r="E55" s="28" t="str">
        <f>LEFT(Tabel2[[#This Row],[Betalen-naar-gebruik met AHB]],7)</f>
        <v>€0,2294</v>
      </c>
      <c r="F55" s="2" t="s">
        <v>280</v>
      </c>
      <c r="G55" s="21" t="s">
        <v>281</v>
      </c>
      <c r="H55" s="21" t="s">
        <v>282</v>
      </c>
      <c r="I55" s="21" t="s">
        <v>302</v>
      </c>
      <c r="J55" s="22" t="s">
        <v>298</v>
      </c>
    </row>
    <row r="56" spans="1:10" ht="16.5" hidden="1">
      <c r="A56" s="21" t="s">
        <v>303</v>
      </c>
      <c r="B56" s="21">
        <v>8</v>
      </c>
      <c r="C56" s="21" t="s">
        <v>285</v>
      </c>
      <c r="D56" s="21" t="s">
        <v>291</v>
      </c>
      <c r="E56" s="28" t="str">
        <f>LEFT(Tabel2[[#This Row],[Betalen-naar-gebruik met AHB]],7)</f>
        <v>€0,4588</v>
      </c>
      <c r="F56" s="2" t="s">
        <v>286</v>
      </c>
      <c r="G56" s="21" t="s">
        <v>287</v>
      </c>
      <c r="H56" s="21" t="s">
        <v>288</v>
      </c>
      <c r="I56" s="21" t="s">
        <v>304</v>
      </c>
      <c r="J56" s="22" t="s">
        <v>298</v>
      </c>
    </row>
    <row r="57" spans="1:10" ht="16.5" hidden="1">
      <c r="A57" s="21" t="s">
        <v>305</v>
      </c>
      <c r="B57" s="21">
        <v>16</v>
      </c>
      <c r="C57" s="21" t="s">
        <v>291</v>
      </c>
      <c r="D57" s="21" t="s">
        <v>306</v>
      </c>
      <c r="E57" s="28" t="str">
        <f>LEFT(Tabel2[[#This Row],[Betalen-naar-gebruik met AHB]],7)</f>
        <v>€0,9167</v>
      </c>
      <c r="F57" s="2" t="s">
        <v>292</v>
      </c>
      <c r="G57" s="21" t="s">
        <v>293</v>
      </c>
      <c r="H57" s="21" t="s">
        <v>294</v>
      </c>
      <c r="I57" s="21" t="s">
        <v>307</v>
      </c>
      <c r="J57" s="22" t="s">
        <v>298</v>
      </c>
    </row>
    <row r="58" spans="1:10" ht="17.25" hidden="1">
      <c r="A58" s="21" t="s">
        <v>308</v>
      </c>
      <c r="B58" s="21">
        <v>2</v>
      </c>
      <c r="C58" s="21" t="s">
        <v>83</v>
      </c>
      <c r="D58" s="21" t="s">
        <v>152</v>
      </c>
      <c r="E58" s="28" t="str">
        <f>LEFT(Tabel2[[#This Row],[Betalen-naar-gebruik met AHB]],7)</f>
        <v>€0,2168</v>
      </c>
      <c r="F58" s="2" t="s">
        <v>309</v>
      </c>
      <c r="G58" s="21" t="s">
        <v>76</v>
      </c>
      <c r="H58" s="21" t="s">
        <v>76</v>
      </c>
      <c r="I58" s="21" t="s">
        <v>310</v>
      </c>
      <c r="J58" s="24" t="s">
        <v>311</v>
      </c>
    </row>
    <row r="59" spans="1:10" ht="17.25" hidden="1">
      <c r="A59" s="21" t="s">
        <v>312</v>
      </c>
      <c r="B59" s="21">
        <v>4</v>
      </c>
      <c r="C59" s="21" t="s">
        <v>88</v>
      </c>
      <c r="D59" s="21" t="s">
        <v>158</v>
      </c>
      <c r="E59" s="28" t="str">
        <f>LEFT(Tabel2[[#This Row],[Betalen-naar-gebruik met AHB]],7)</f>
        <v>€0,4335</v>
      </c>
      <c r="F59" s="2" t="s">
        <v>313</v>
      </c>
      <c r="G59" s="21" t="s">
        <v>76</v>
      </c>
      <c r="H59" s="21" t="s">
        <v>76</v>
      </c>
      <c r="I59" s="21" t="s">
        <v>314</v>
      </c>
      <c r="J59" s="24" t="s">
        <v>311</v>
      </c>
    </row>
    <row r="60" spans="1:10" ht="17.25" hidden="1">
      <c r="A60" s="21" t="s">
        <v>315</v>
      </c>
      <c r="B60" s="21">
        <v>2</v>
      </c>
      <c r="C60" s="21" t="s">
        <v>72</v>
      </c>
      <c r="D60" s="21" t="s">
        <v>145</v>
      </c>
      <c r="E60" s="28" t="str">
        <f>LEFT(Tabel2[[#This Row],[Betalen-naar-gebruik met AHB]],7)</f>
        <v>€0,2168</v>
      </c>
      <c r="F60" s="2" t="s">
        <v>309</v>
      </c>
      <c r="G60" s="21" t="s">
        <v>316</v>
      </c>
      <c r="H60" s="21" t="s">
        <v>317</v>
      </c>
      <c r="I60" s="21" t="s">
        <v>318</v>
      </c>
      <c r="J60" s="24" t="s">
        <v>319</v>
      </c>
    </row>
    <row r="61" spans="1:10" ht="17.25" hidden="1">
      <c r="A61" s="21" t="s">
        <v>320</v>
      </c>
      <c r="B61" s="21">
        <v>4</v>
      </c>
      <c r="C61" s="21" t="s">
        <v>83</v>
      </c>
      <c r="D61" s="21" t="s">
        <v>152</v>
      </c>
      <c r="E61" s="28" t="str">
        <f>LEFT(Tabel2[[#This Row],[Betalen-naar-gebruik met AHB]],7)</f>
        <v>€0,4335</v>
      </c>
      <c r="F61" s="2" t="s">
        <v>313</v>
      </c>
      <c r="G61" s="21" t="s">
        <v>321</v>
      </c>
      <c r="H61" s="21" t="s">
        <v>322</v>
      </c>
      <c r="I61" s="21" t="s">
        <v>323</v>
      </c>
      <c r="J61" s="24" t="s">
        <v>319</v>
      </c>
    </row>
    <row r="62" spans="1:10" ht="17.25" hidden="1">
      <c r="A62" s="21" t="s">
        <v>324</v>
      </c>
      <c r="B62" s="21">
        <v>8</v>
      </c>
      <c r="C62" s="21" t="s">
        <v>88</v>
      </c>
      <c r="D62" s="21" t="s">
        <v>158</v>
      </c>
      <c r="E62" s="28" t="str">
        <f>LEFT(Tabel2[[#This Row],[Betalen-naar-gebruik met AHB]],7)</f>
        <v>€0,8670</v>
      </c>
      <c r="F62" s="2" t="s">
        <v>325</v>
      </c>
      <c r="G62" s="21" t="s">
        <v>326</v>
      </c>
      <c r="H62" s="21" t="s">
        <v>327</v>
      </c>
      <c r="I62" s="21" t="s">
        <v>328</v>
      </c>
      <c r="J62" s="24" t="s">
        <v>319</v>
      </c>
    </row>
    <row r="63" spans="1:10" ht="17.25" hidden="1">
      <c r="A63" s="21" t="s">
        <v>329</v>
      </c>
      <c r="B63" s="21">
        <v>16</v>
      </c>
      <c r="C63" s="21" t="s">
        <v>93</v>
      </c>
      <c r="D63" s="21" t="s">
        <v>164</v>
      </c>
      <c r="E63" s="28" t="str">
        <f>LEFT(Tabel2[[#This Row],[Betalen-naar-gebruik met AHB]],7)</f>
        <v>N/A</v>
      </c>
      <c r="F63" s="2" t="s">
        <v>330</v>
      </c>
      <c r="G63" s="21" t="s">
        <v>330</v>
      </c>
      <c r="H63" s="21" t="s">
        <v>330</v>
      </c>
      <c r="I63" s="21" t="s">
        <v>330</v>
      </c>
      <c r="J63" s="24" t="s">
        <v>319</v>
      </c>
    </row>
    <row r="64" spans="1:10" ht="17.25" hidden="1">
      <c r="A64" s="21" t="s">
        <v>331</v>
      </c>
      <c r="B64" s="21">
        <v>2</v>
      </c>
      <c r="C64" s="21" t="s">
        <v>72</v>
      </c>
      <c r="D64" s="21" t="s">
        <v>88</v>
      </c>
      <c r="E64" s="28" t="str">
        <f>LEFT(Tabel2[[#This Row],[Betalen-naar-gebruik met AHB]],7)</f>
        <v>€0,0819</v>
      </c>
      <c r="F64" s="2" t="s">
        <v>332</v>
      </c>
      <c r="G64" s="21" t="s">
        <v>333</v>
      </c>
      <c r="H64" s="21" t="s">
        <v>334</v>
      </c>
      <c r="I64" s="21" t="s">
        <v>335</v>
      </c>
      <c r="J64" s="24" t="s">
        <v>336</v>
      </c>
    </row>
    <row r="65" spans="1:10" ht="17.25" hidden="1">
      <c r="A65" s="21" t="s">
        <v>337</v>
      </c>
      <c r="B65" s="21">
        <v>4</v>
      </c>
      <c r="C65" s="21" t="s">
        <v>83</v>
      </c>
      <c r="D65" s="21" t="s">
        <v>93</v>
      </c>
      <c r="E65" s="28" t="str">
        <f>LEFT(Tabel2[[#This Row],[Betalen-naar-gebruik met AHB]],7)</f>
        <v>€0,1637</v>
      </c>
      <c r="F65" s="2" t="s">
        <v>338</v>
      </c>
      <c r="G65" s="21" t="s">
        <v>339</v>
      </c>
      <c r="H65" s="21" t="s">
        <v>340</v>
      </c>
      <c r="I65" s="21" t="s">
        <v>341</v>
      </c>
      <c r="J65" s="24" t="s">
        <v>336</v>
      </c>
    </row>
    <row r="66" spans="1:10" ht="17.25" hidden="1">
      <c r="A66" s="21" t="s">
        <v>342</v>
      </c>
      <c r="B66" s="21">
        <v>8</v>
      </c>
      <c r="C66" s="21" t="s">
        <v>88</v>
      </c>
      <c r="D66" s="21" t="s">
        <v>98</v>
      </c>
      <c r="E66" s="28" t="str">
        <f>LEFT(Tabel2[[#This Row],[Betalen-naar-gebruik met AHB]],7)</f>
        <v>€0,3273</v>
      </c>
      <c r="F66" s="2" t="s">
        <v>343</v>
      </c>
      <c r="G66" s="21" t="s">
        <v>344</v>
      </c>
      <c r="H66" s="21" t="s">
        <v>345</v>
      </c>
      <c r="I66" s="21" t="s">
        <v>346</v>
      </c>
      <c r="J66" s="24" t="s">
        <v>336</v>
      </c>
    </row>
    <row r="67" spans="1:10" ht="17.25" hidden="1">
      <c r="A67" s="21" t="s">
        <v>347</v>
      </c>
      <c r="B67" s="21">
        <v>16</v>
      </c>
      <c r="C67" s="21" t="s">
        <v>93</v>
      </c>
      <c r="D67" s="21" t="s">
        <v>109</v>
      </c>
      <c r="E67" s="28" t="str">
        <f>LEFT(Tabel2[[#This Row],[Betalen-naar-gebruik met AHB]],7)</f>
        <v>€0,6545</v>
      </c>
      <c r="F67" s="2" t="s">
        <v>348</v>
      </c>
      <c r="G67" s="21" t="s">
        <v>349</v>
      </c>
      <c r="H67" s="21" t="s">
        <v>350</v>
      </c>
      <c r="I67" s="21" t="s">
        <v>351</v>
      </c>
      <c r="J67" s="24" t="s">
        <v>336</v>
      </c>
    </row>
    <row r="68" spans="1:10" ht="17.25" hidden="1">
      <c r="A68" s="21" t="s">
        <v>352</v>
      </c>
      <c r="B68" s="21">
        <v>32</v>
      </c>
      <c r="C68" s="21" t="s">
        <v>98</v>
      </c>
      <c r="D68" s="21" t="s">
        <v>183</v>
      </c>
      <c r="E68" s="28" t="str">
        <f>LEFT(Tabel2[[#This Row],[Betalen-naar-gebruik met AHB]],7)</f>
        <v>€1,3089</v>
      </c>
      <c r="F68" s="2" t="s">
        <v>353</v>
      </c>
      <c r="G68" s="21" t="s">
        <v>354</v>
      </c>
      <c r="H68" s="21" t="s">
        <v>355</v>
      </c>
      <c r="I68" s="21" t="s">
        <v>356</v>
      </c>
      <c r="J68" s="24" t="s">
        <v>336</v>
      </c>
    </row>
    <row r="69" spans="1:10" ht="17.25" hidden="1">
      <c r="A69" s="21" t="s">
        <v>357</v>
      </c>
      <c r="B69" s="21">
        <v>48</v>
      </c>
      <c r="C69" s="21" t="s">
        <v>104</v>
      </c>
      <c r="D69" s="21" t="s">
        <v>190</v>
      </c>
      <c r="E69" s="28" t="str">
        <f>LEFT(Tabel2[[#This Row],[Betalen-naar-gebruik met AHB]],7)</f>
        <v>€1,9633</v>
      </c>
      <c r="F69" s="2" t="s">
        <v>358</v>
      </c>
      <c r="G69" s="21" t="s">
        <v>359</v>
      </c>
      <c r="H69" s="21" t="s">
        <v>360</v>
      </c>
      <c r="I69" s="21" t="s">
        <v>361</v>
      </c>
      <c r="J69" s="24" t="s">
        <v>336</v>
      </c>
    </row>
    <row r="70" spans="1:10" ht="17.25" hidden="1">
      <c r="A70" s="21" t="s">
        <v>362</v>
      </c>
      <c r="B70" s="21">
        <v>64</v>
      </c>
      <c r="C70" s="21" t="s">
        <v>109</v>
      </c>
      <c r="D70" s="21" t="s">
        <v>210</v>
      </c>
      <c r="E70" s="28" t="str">
        <f>LEFT(Tabel2[[#This Row],[Betalen-naar-gebruik met AHB]],7)</f>
        <v>€2,6177</v>
      </c>
      <c r="F70" s="2" t="s">
        <v>363</v>
      </c>
      <c r="G70" s="21" t="s">
        <v>364</v>
      </c>
      <c r="H70" s="21" t="s">
        <v>365</v>
      </c>
      <c r="I70" s="21" t="s">
        <v>366</v>
      </c>
      <c r="J70" s="24" t="s">
        <v>336</v>
      </c>
    </row>
    <row r="71" spans="1:10" ht="17.25" hidden="1">
      <c r="A71" s="21" t="s">
        <v>367</v>
      </c>
      <c r="B71" s="21">
        <v>72</v>
      </c>
      <c r="C71" s="21" t="s">
        <v>368</v>
      </c>
      <c r="D71" s="21" t="s">
        <v>369</v>
      </c>
      <c r="E71" s="28" t="str">
        <f>LEFT(Tabel2[[#This Row],[Betalen-naar-gebruik met AHB]],7)</f>
        <v>€2,9449</v>
      </c>
      <c r="F71" s="2" t="s">
        <v>370</v>
      </c>
      <c r="G71" s="21" t="s">
        <v>371</v>
      </c>
      <c r="H71" s="21" t="s">
        <v>372</v>
      </c>
      <c r="I71" s="21" t="s">
        <v>373</v>
      </c>
      <c r="J71" s="24" t="s">
        <v>336</v>
      </c>
    </row>
    <row r="72" spans="1:10" ht="17.25" hidden="1">
      <c r="A72" s="21" t="s">
        <v>374</v>
      </c>
      <c r="B72" s="21">
        <v>1</v>
      </c>
      <c r="C72" s="21" t="s">
        <v>79</v>
      </c>
      <c r="D72" s="21" t="s">
        <v>88</v>
      </c>
      <c r="E72" s="28" t="str">
        <f>LEFT(Tabel2[[#This Row],[Betalen-naar-gebruik met AHB]],7)</f>
        <v>€0,0479</v>
      </c>
      <c r="F72" s="2" t="s">
        <v>375</v>
      </c>
      <c r="G72" s="21" t="s">
        <v>376</v>
      </c>
      <c r="H72" s="21" t="s">
        <v>377</v>
      </c>
      <c r="I72" s="21" t="s">
        <v>378</v>
      </c>
      <c r="J72" s="24" t="s">
        <v>379</v>
      </c>
    </row>
    <row r="73" spans="1:10" ht="17.25" hidden="1">
      <c r="A73" s="21" t="s">
        <v>380</v>
      </c>
      <c r="B73" s="21">
        <v>2</v>
      </c>
      <c r="C73" s="21" t="s">
        <v>72</v>
      </c>
      <c r="D73" s="21" t="s">
        <v>93</v>
      </c>
      <c r="E73" s="28" t="str">
        <f>LEFT(Tabel2[[#This Row],[Betalen-naar-gebruik met AHB]],7)</f>
        <v>€0,0962</v>
      </c>
      <c r="F73" s="2" t="s">
        <v>381</v>
      </c>
      <c r="G73" s="21" t="s">
        <v>382</v>
      </c>
      <c r="H73" s="21" t="s">
        <v>383</v>
      </c>
      <c r="I73" s="21" t="s">
        <v>384</v>
      </c>
      <c r="J73" s="24" t="s">
        <v>379</v>
      </c>
    </row>
    <row r="74" spans="1:10" ht="17.25" hidden="1">
      <c r="A74" s="21" t="s">
        <v>385</v>
      </c>
      <c r="B74" s="21">
        <v>4</v>
      </c>
      <c r="C74" s="21" t="s">
        <v>83</v>
      </c>
      <c r="D74" s="21" t="s">
        <v>98</v>
      </c>
      <c r="E74" s="28" t="str">
        <f>LEFT(Tabel2[[#This Row],[Betalen-naar-gebruik met AHB]],7)</f>
        <v>€0,1915</v>
      </c>
      <c r="F74" s="2" t="s">
        <v>386</v>
      </c>
      <c r="G74" s="21" t="s">
        <v>387</v>
      </c>
      <c r="H74" s="21" t="s">
        <v>388</v>
      </c>
      <c r="I74" s="21" t="s">
        <v>389</v>
      </c>
      <c r="J74" s="24" t="s">
        <v>379</v>
      </c>
    </row>
    <row r="75" spans="1:10" ht="17.25" hidden="1">
      <c r="A75" s="21" t="s">
        <v>390</v>
      </c>
      <c r="B75" s="21">
        <v>8</v>
      </c>
      <c r="C75" s="21" t="s">
        <v>88</v>
      </c>
      <c r="D75" s="21" t="s">
        <v>109</v>
      </c>
      <c r="E75" s="28" t="str">
        <f>LEFT(Tabel2[[#This Row],[Betalen-naar-gebruik met AHB]],7)</f>
        <v>€0,3829</v>
      </c>
      <c r="F75" s="2" t="s">
        <v>391</v>
      </c>
      <c r="G75" s="21" t="s">
        <v>392</v>
      </c>
      <c r="H75" s="21" t="s">
        <v>393</v>
      </c>
      <c r="I75" s="21" t="s">
        <v>394</v>
      </c>
      <c r="J75" s="24" t="s">
        <v>379</v>
      </c>
    </row>
    <row r="76" spans="1:10" ht="17.25" hidden="1">
      <c r="A76" s="21" t="s">
        <v>395</v>
      </c>
      <c r="B76" s="21">
        <v>16</v>
      </c>
      <c r="C76" s="21" t="s">
        <v>93</v>
      </c>
      <c r="D76" s="21" t="s">
        <v>183</v>
      </c>
      <c r="E76" s="28" t="str">
        <f>LEFT(Tabel2[[#This Row],[Betalen-naar-gebruik met AHB]],7)</f>
        <v>€0,7666</v>
      </c>
      <c r="F76" s="2" t="s">
        <v>396</v>
      </c>
      <c r="G76" s="21" t="s">
        <v>397</v>
      </c>
      <c r="H76" s="21" t="s">
        <v>398</v>
      </c>
      <c r="I76" s="21" t="s">
        <v>399</v>
      </c>
      <c r="J76" s="24" t="s">
        <v>379</v>
      </c>
    </row>
    <row r="77" spans="1:10" ht="17.25" hidden="1">
      <c r="A77" s="21" t="s">
        <v>400</v>
      </c>
      <c r="B77" s="21">
        <v>1</v>
      </c>
      <c r="C77" s="21" t="s">
        <v>79</v>
      </c>
      <c r="D77" s="21" t="s">
        <v>72</v>
      </c>
      <c r="E77" s="28" t="str">
        <f>LEFT(Tabel2[[#This Row],[Betalen-naar-gebruik met AHB]],7)</f>
        <v>€0,0479</v>
      </c>
      <c r="F77" s="2" t="s">
        <v>375</v>
      </c>
      <c r="G77" s="21" t="s">
        <v>376</v>
      </c>
      <c r="H77" s="21" t="s">
        <v>377</v>
      </c>
      <c r="I77" s="21" t="s">
        <v>401</v>
      </c>
      <c r="J77" s="24" t="s">
        <v>379</v>
      </c>
    </row>
    <row r="78" spans="1:10" ht="17.25" hidden="1">
      <c r="A78" s="21" t="s">
        <v>402</v>
      </c>
      <c r="B78" s="21">
        <v>2</v>
      </c>
      <c r="C78" s="21" t="s">
        <v>72</v>
      </c>
      <c r="D78" s="21" t="s">
        <v>83</v>
      </c>
      <c r="E78" s="28" t="str">
        <f>LEFT(Tabel2[[#This Row],[Betalen-naar-gebruik met AHB]],7)</f>
        <v>€0,0962</v>
      </c>
      <c r="F78" s="2" t="s">
        <v>381</v>
      </c>
      <c r="G78" s="21" t="s">
        <v>382</v>
      </c>
      <c r="H78" s="21" t="s">
        <v>383</v>
      </c>
      <c r="I78" s="21" t="s">
        <v>403</v>
      </c>
      <c r="J78" s="24" t="s">
        <v>379</v>
      </c>
    </row>
    <row r="79" spans="1:10" ht="17.25" hidden="1">
      <c r="A79" s="21" t="s">
        <v>404</v>
      </c>
      <c r="B79" s="21">
        <v>4</v>
      </c>
      <c r="C79" s="21" t="s">
        <v>83</v>
      </c>
      <c r="D79" s="21" t="s">
        <v>88</v>
      </c>
      <c r="E79" s="28" t="str">
        <f>LEFT(Tabel2[[#This Row],[Betalen-naar-gebruik met AHB]],7)</f>
        <v>€0,1915</v>
      </c>
      <c r="F79" s="2" t="s">
        <v>386</v>
      </c>
      <c r="G79" s="21" t="s">
        <v>387</v>
      </c>
      <c r="H79" s="21" t="s">
        <v>388</v>
      </c>
      <c r="I79" s="21" t="s">
        <v>405</v>
      </c>
      <c r="J79" s="24" t="s">
        <v>379</v>
      </c>
    </row>
    <row r="80" spans="1:10" ht="17.25" hidden="1">
      <c r="A80" s="21" t="s">
        <v>406</v>
      </c>
      <c r="B80" s="21">
        <v>8</v>
      </c>
      <c r="C80" s="21" t="s">
        <v>88</v>
      </c>
      <c r="D80" s="21" t="s">
        <v>93</v>
      </c>
      <c r="E80" s="28" t="str">
        <f>LEFT(Tabel2[[#This Row],[Betalen-naar-gebruik met AHB]],7)</f>
        <v>€0,3829</v>
      </c>
      <c r="F80" s="2" t="s">
        <v>391</v>
      </c>
      <c r="G80" s="21" t="s">
        <v>392</v>
      </c>
      <c r="H80" s="21" t="s">
        <v>393</v>
      </c>
      <c r="I80" s="21" t="s">
        <v>407</v>
      </c>
      <c r="J80" s="24" t="s">
        <v>379</v>
      </c>
    </row>
    <row r="81" spans="1:10" ht="17.25" hidden="1">
      <c r="A81" s="21" t="s">
        <v>408</v>
      </c>
      <c r="B81" s="21">
        <v>16</v>
      </c>
      <c r="C81" s="21" t="s">
        <v>93</v>
      </c>
      <c r="D81" s="21" t="s">
        <v>98</v>
      </c>
      <c r="E81" s="28" t="str">
        <f>LEFT(Tabel2[[#This Row],[Betalen-naar-gebruik met AHB]],7)</f>
        <v>€0,7666</v>
      </c>
      <c r="F81" s="2" t="s">
        <v>396</v>
      </c>
      <c r="G81" s="21" t="s">
        <v>397</v>
      </c>
      <c r="H81" s="21" t="s">
        <v>398</v>
      </c>
      <c r="I81" s="21" t="s">
        <v>409</v>
      </c>
      <c r="J81" s="24" t="s">
        <v>379</v>
      </c>
    </row>
    <row r="82" spans="1:10" ht="17.25" hidden="1">
      <c r="A82" s="21" t="s">
        <v>410</v>
      </c>
      <c r="B82" s="21">
        <v>2</v>
      </c>
      <c r="C82" s="21" t="s">
        <v>88</v>
      </c>
      <c r="D82" s="21" t="s">
        <v>145</v>
      </c>
      <c r="E82" s="28" t="str">
        <f>LEFT(Tabel2[[#This Row],[Betalen-naar-gebruik met AHB]],7)</f>
        <v>€0,1350</v>
      </c>
      <c r="F82" s="2" t="s">
        <v>411</v>
      </c>
      <c r="G82" s="21" t="s">
        <v>412</v>
      </c>
      <c r="H82" s="21" t="s">
        <v>413</v>
      </c>
      <c r="I82" s="21" t="s">
        <v>414</v>
      </c>
      <c r="J82" s="24" t="s">
        <v>415</v>
      </c>
    </row>
    <row r="83" spans="1:10" ht="17.25" hidden="1">
      <c r="A83" s="21" t="s">
        <v>416</v>
      </c>
      <c r="B83" s="21">
        <v>4</v>
      </c>
      <c r="C83" s="21" t="s">
        <v>93</v>
      </c>
      <c r="D83" s="21" t="s">
        <v>152</v>
      </c>
      <c r="E83" s="28" t="str">
        <f>LEFT(Tabel2[[#This Row],[Betalen-naar-gebruik met AHB]],7)</f>
        <v>€0,2699</v>
      </c>
      <c r="F83" s="2" t="s">
        <v>417</v>
      </c>
      <c r="G83" s="21" t="s">
        <v>418</v>
      </c>
      <c r="H83" s="21" t="s">
        <v>419</v>
      </c>
      <c r="I83" s="21" t="s">
        <v>420</v>
      </c>
      <c r="J83" s="24" t="s">
        <v>415</v>
      </c>
    </row>
    <row r="84" spans="1:10" ht="17.25" hidden="1">
      <c r="A84" s="21" t="s">
        <v>421</v>
      </c>
      <c r="B84" s="21">
        <v>8</v>
      </c>
      <c r="C84" s="21" t="s">
        <v>98</v>
      </c>
      <c r="D84" s="21" t="s">
        <v>158</v>
      </c>
      <c r="E84" s="28" t="str">
        <f>LEFT(Tabel2[[#This Row],[Betalen-naar-gebruik met AHB]],7)</f>
        <v>€0,5398</v>
      </c>
      <c r="F84" s="2" t="s">
        <v>422</v>
      </c>
      <c r="G84" s="21" t="s">
        <v>423</v>
      </c>
      <c r="H84" s="21" t="s">
        <v>424</v>
      </c>
      <c r="I84" s="21" t="s">
        <v>425</v>
      </c>
      <c r="J84" s="24" t="s">
        <v>415</v>
      </c>
    </row>
    <row r="85" spans="1:10" ht="17.25" hidden="1">
      <c r="A85" s="21" t="s">
        <v>426</v>
      </c>
      <c r="B85" s="21">
        <v>16</v>
      </c>
      <c r="C85" s="21" t="s">
        <v>109</v>
      </c>
      <c r="D85" s="21" t="s">
        <v>164</v>
      </c>
      <c r="E85" s="28" t="str">
        <f>LEFT(Tabel2[[#This Row],[Betalen-naar-gebruik met AHB]],7)</f>
        <v>€1,0795</v>
      </c>
      <c r="F85" s="2" t="s">
        <v>427</v>
      </c>
      <c r="G85" s="21" t="s">
        <v>428</v>
      </c>
      <c r="H85" s="21" t="s">
        <v>429</v>
      </c>
      <c r="I85" s="21" t="s">
        <v>430</v>
      </c>
      <c r="J85" s="24" t="s">
        <v>415</v>
      </c>
    </row>
    <row r="86" spans="1:10" ht="17.25" hidden="1">
      <c r="A86" s="21" t="s">
        <v>431</v>
      </c>
      <c r="B86" s="21">
        <v>20</v>
      </c>
      <c r="C86" s="21" t="s">
        <v>115</v>
      </c>
      <c r="D86" s="21" t="s">
        <v>432</v>
      </c>
      <c r="E86" s="28" t="str">
        <f>LEFT(Tabel2[[#This Row],[Betalen-naar-gebruik met AHB]],7)</f>
        <v>€1,3493</v>
      </c>
      <c r="F86" s="2" t="s">
        <v>433</v>
      </c>
      <c r="G86" s="21" t="s">
        <v>434</v>
      </c>
      <c r="H86" s="21" t="s">
        <v>435</v>
      </c>
      <c r="I86" s="21" t="s">
        <v>436</v>
      </c>
      <c r="J86" s="24" t="s">
        <v>415</v>
      </c>
    </row>
    <row r="87" spans="1:10" ht="17.25" hidden="1">
      <c r="A87" s="21" t="s">
        <v>437</v>
      </c>
      <c r="B87" s="21">
        <v>32</v>
      </c>
      <c r="C87" s="21" t="s">
        <v>183</v>
      </c>
      <c r="D87" s="21" t="s">
        <v>170</v>
      </c>
      <c r="E87" s="28" t="str">
        <f>LEFT(Tabel2[[#This Row],[Betalen-naar-gebruik met AHB]],7)</f>
        <v>€2,1589</v>
      </c>
      <c r="F87" s="2" t="s">
        <v>438</v>
      </c>
      <c r="G87" s="21" t="s">
        <v>439</v>
      </c>
      <c r="H87" s="21" t="s">
        <v>440</v>
      </c>
      <c r="I87" s="21" t="s">
        <v>441</v>
      </c>
      <c r="J87" s="24" t="s">
        <v>415</v>
      </c>
    </row>
    <row r="88" spans="1:10" ht="17.25" hidden="1">
      <c r="A88" s="21" t="s">
        <v>442</v>
      </c>
      <c r="B88" s="21">
        <v>48</v>
      </c>
      <c r="C88" s="21" t="s">
        <v>190</v>
      </c>
      <c r="D88" s="21" t="s">
        <v>177</v>
      </c>
      <c r="E88" s="28" t="str">
        <f>LEFT(Tabel2[[#This Row],[Betalen-naar-gebruik met AHB]],7)</f>
        <v>€3,0756</v>
      </c>
      <c r="F88" s="2" t="s">
        <v>443</v>
      </c>
      <c r="G88" s="21" t="s">
        <v>444</v>
      </c>
      <c r="H88" s="21" t="s">
        <v>445</v>
      </c>
      <c r="I88" s="21" t="s">
        <v>446</v>
      </c>
      <c r="J88" s="24" t="s">
        <v>415</v>
      </c>
    </row>
    <row r="89" spans="1:10" ht="17.25" hidden="1">
      <c r="A89" s="21" t="s">
        <v>447</v>
      </c>
      <c r="B89" s="21">
        <v>64</v>
      </c>
      <c r="C89" s="21" t="s">
        <v>448</v>
      </c>
      <c r="D89" s="21" t="s">
        <v>184</v>
      </c>
      <c r="E89" s="28" t="str">
        <f>LEFT(Tabel2[[#This Row],[Betalen-naar-gebruik met AHB]],7)</f>
        <v>€3,6903</v>
      </c>
      <c r="F89" s="2" t="s">
        <v>449</v>
      </c>
      <c r="G89" s="21" t="s">
        <v>450</v>
      </c>
      <c r="H89" s="21" t="s">
        <v>451</v>
      </c>
      <c r="I89" s="21" t="s">
        <v>452</v>
      </c>
      <c r="J89" s="24" t="s">
        <v>415</v>
      </c>
    </row>
    <row r="90" spans="1:10" ht="17.25" hidden="1">
      <c r="A90" s="21" t="s">
        <v>453</v>
      </c>
      <c r="B90" s="21">
        <v>64</v>
      </c>
      <c r="C90" s="21" t="s">
        <v>448</v>
      </c>
      <c r="D90" s="21" t="s">
        <v>184</v>
      </c>
      <c r="E90" s="28" t="str">
        <f>LEFT(Tabel2[[#This Row],[Betalen-naar-gebruik met AHB]],7)</f>
        <v>€3,6903</v>
      </c>
      <c r="F90" s="2" t="s">
        <v>449</v>
      </c>
      <c r="G90" s="21" t="s">
        <v>454</v>
      </c>
      <c r="H90" s="21" t="s">
        <v>455</v>
      </c>
      <c r="I90" s="21" t="s">
        <v>452</v>
      </c>
      <c r="J90" s="24" t="s">
        <v>415</v>
      </c>
    </row>
    <row r="91" spans="1:10" ht="17.25" hidden="1">
      <c r="A91" s="21" t="s">
        <v>456</v>
      </c>
      <c r="B91" s="21">
        <v>2</v>
      </c>
      <c r="C91" s="21" t="s">
        <v>88</v>
      </c>
      <c r="D91" s="21" t="s">
        <v>145</v>
      </c>
      <c r="E91" s="28" t="str">
        <f>LEFT(Tabel2[[#This Row],[Betalen-naar-gebruik met AHB]],7)</f>
        <v>€0,1282</v>
      </c>
      <c r="F91" s="2" t="s">
        <v>457</v>
      </c>
      <c r="G91" s="21" t="s">
        <v>458</v>
      </c>
      <c r="H91" s="21" t="s">
        <v>459</v>
      </c>
      <c r="I91" s="21" t="s">
        <v>460</v>
      </c>
      <c r="J91" s="24" t="s">
        <v>461</v>
      </c>
    </row>
    <row r="92" spans="1:10" ht="17.25" hidden="1">
      <c r="A92" s="21" t="s">
        <v>462</v>
      </c>
      <c r="B92" s="21">
        <v>4</v>
      </c>
      <c r="C92" s="21" t="s">
        <v>93</v>
      </c>
      <c r="D92" s="21" t="s">
        <v>152</v>
      </c>
      <c r="E92" s="28" t="str">
        <f>LEFT(Tabel2[[#This Row],[Betalen-naar-gebruik met AHB]],7)</f>
        <v>€0,2564</v>
      </c>
      <c r="F92" s="2" t="s">
        <v>463</v>
      </c>
      <c r="G92" s="21" t="s">
        <v>464</v>
      </c>
      <c r="H92" s="21" t="s">
        <v>465</v>
      </c>
      <c r="I92" s="21" t="s">
        <v>466</v>
      </c>
      <c r="J92" s="24" t="s">
        <v>461</v>
      </c>
    </row>
    <row r="93" spans="1:10" ht="17.25" hidden="1">
      <c r="A93" s="21" t="s">
        <v>467</v>
      </c>
      <c r="B93" s="21">
        <v>8</v>
      </c>
      <c r="C93" s="21" t="s">
        <v>98</v>
      </c>
      <c r="D93" s="21" t="s">
        <v>158</v>
      </c>
      <c r="E93" s="28" t="str">
        <f>LEFT(Tabel2[[#This Row],[Betalen-naar-gebruik met AHB]],7)</f>
        <v>€0,5128</v>
      </c>
      <c r="F93" s="2" t="s">
        <v>468</v>
      </c>
      <c r="G93" s="21" t="s">
        <v>469</v>
      </c>
      <c r="H93" s="21" t="s">
        <v>470</v>
      </c>
      <c r="I93" s="21" t="s">
        <v>471</v>
      </c>
      <c r="J93" s="24" t="s">
        <v>461</v>
      </c>
    </row>
    <row r="94" spans="1:10" ht="17.25" hidden="1">
      <c r="A94" s="21" t="s">
        <v>472</v>
      </c>
      <c r="B94" s="21">
        <v>16</v>
      </c>
      <c r="C94" s="21" t="s">
        <v>109</v>
      </c>
      <c r="D94" s="21" t="s">
        <v>164</v>
      </c>
      <c r="E94" s="28" t="str">
        <f>LEFT(Tabel2[[#This Row],[Betalen-naar-gebruik met AHB]],7)</f>
        <v>€1,0255</v>
      </c>
      <c r="F94" s="2" t="s">
        <v>473</v>
      </c>
      <c r="G94" s="21" t="s">
        <v>474</v>
      </c>
      <c r="H94" s="21" t="s">
        <v>475</v>
      </c>
      <c r="I94" s="21" t="s">
        <v>476</v>
      </c>
      <c r="J94" s="24" t="s">
        <v>461</v>
      </c>
    </row>
    <row r="95" spans="1:10" ht="17.25" hidden="1">
      <c r="A95" s="21" t="s">
        <v>477</v>
      </c>
      <c r="B95" s="21">
        <v>20</v>
      </c>
      <c r="C95" s="21" t="s">
        <v>115</v>
      </c>
      <c r="D95" s="21" t="s">
        <v>478</v>
      </c>
      <c r="E95" s="28" t="str">
        <f>LEFT(Tabel2[[#This Row],[Betalen-naar-gebruik met AHB]],7)</f>
        <v>€1,2819</v>
      </c>
      <c r="F95" s="2" t="s">
        <v>479</v>
      </c>
      <c r="G95" s="21" t="s">
        <v>480</v>
      </c>
      <c r="H95" s="21" t="s">
        <v>481</v>
      </c>
      <c r="I95" s="21" t="s">
        <v>482</v>
      </c>
      <c r="J95" s="24" t="s">
        <v>461</v>
      </c>
    </row>
    <row r="96" spans="1:10" ht="17.25" hidden="1">
      <c r="A96" s="21" t="s">
        <v>483</v>
      </c>
      <c r="B96" s="21">
        <v>32</v>
      </c>
      <c r="C96" s="21" t="s">
        <v>183</v>
      </c>
      <c r="D96" s="21" t="s">
        <v>170</v>
      </c>
      <c r="E96" s="28" t="str">
        <f>LEFT(Tabel2[[#This Row],[Betalen-naar-gebruik met AHB]],7)</f>
        <v>€2,0510</v>
      </c>
      <c r="F96" s="2" t="s">
        <v>484</v>
      </c>
      <c r="G96" s="21" t="s">
        <v>485</v>
      </c>
      <c r="H96" s="21" t="s">
        <v>486</v>
      </c>
      <c r="I96" s="21" t="s">
        <v>487</v>
      </c>
      <c r="J96" s="24" t="s">
        <v>461</v>
      </c>
    </row>
    <row r="97" spans="1:10" ht="17.25" hidden="1">
      <c r="A97" s="21" t="s">
        <v>488</v>
      </c>
      <c r="B97" s="21">
        <v>48</v>
      </c>
      <c r="C97" s="21" t="s">
        <v>190</v>
      </c>
      <c r="D97" s="21" t="s">
        <v>177</v>
      </c>
      <c r="E97" s="28" t="str">
        <f>LEFT(Tabel2[[#This Row],[Betalen-naar-gebruik met AHB]],7)</f>
        <v>€3,0764</v>
      </c>
      <c r="F97" s="2" t="s">
        <v>489</v>
      </c>
      <c r="G97" s="21" t="s">
        <v>490</v>
      </c>
      <c r="H97" s="21" t="s">
        <v>491</v>
      </c>
      <c r="I97" s="21" t="s">
        <v>492</v>
      </c>
      <c r="J97" s="24" t="s">
        <v>461</v>
      </c>
    </row>
    <row r="98" spans="1:10" ht="17.25" hidden="1">
      <c r="A98" s="21" t="s">
        <v>493</v>
      </c>
      <c r="B98" s="21">
        <v>64</v>
      </c>
      <c r="C98" s="21" t="s">
        <v>448</v>
      </c>
      <c r="D98" s="21" t="s">
        <v>184</v>
      </c>
      <c r="E98" s="28" t="str">
        <f>LEFT(Tabel2[[#This Row],[Betalen-naar-gebruik met AHB]],7)</f>
        <v>€4,1019</v>
      </c>
      <c r="F98" s="2" t="s">
        <v>494</v>
      </c>
      <c r="G98" s="21" t="s">
        <v>495</v>
      </c>
      <c r="H98" s="21" t="s">
        <v>496</v>
      </c>
      <c r="I98" s="21" t="s">
        <v>497</v>
      </c>
      <c r="J98" s="24" t="s">
        <v>461</v>
      </c>
    </row>
    <row r="99" spans="1:10" ht="17.25" hidden="1">
      <c r="A99" s="21" t="s">
        <v>498</v>
      </c>
      <c r="B99" s="21">
        <v>96</v>
      </c>
      <c r="C99" s="21" t="s">
        <v>499</v>
      </c>
      <c r="D99" s="21" t="s">
        <v>191</v>
      </c>
      <c r="E99" s="28" t="str">
        <f>LEFT(Tabel2[[#This Row],[Betalen-naar-gebruik met AHB]],7)</f>
        <v>€6,1528</v>
      </c>
      <c r="F99" s="2" t="s">
        <v>500</v>
      </c>
      <c r="G99" s="21" t="s">
        <v>501</v>
      </c>
      <c r="H99" s="21" t="s">
        <v>502</v>
      </c>
      <c r="I99" s="21" t="s">
        <v>503</v>
      </c>
      <c r="J99" s="24" t="s">
        <v>461</v>
      </c>
    </row>
    <row r="100" spans="1:10" ht="16.5" hidden="1">
      <c r="A100" s="21" t="s">
        <v>504</v>
      </c>
      <c r="B100" s="21">
        <v>2</v>
      </c>
      <c r="C100" s="21" t="s">
        <v>88</v>
      </c>
      <c r="D100" s="21" t="s">
        <v>93</v>
      </c>
      <c r="E100" s="28" t="str">
        <f>LEFT(Tabel2[[#This Row],[Betalen-naar-gebruik met AHB]],7)</f>
        <v>€0,1282</v>
      </c>
      <c r="F100" s="2" t="s">
        <v>457</v>
      </c>
      <c r="G100" s="21" t="s">
        <v>458</v>
      </c>
      <c r="H100" s="21" t="s">
        <v>459</v>
      </c>
      <c r="I100" s="21" t="s">
        <v>460</v>
      </c>
      <c r="J100" s="22" t="s">
        <v>505</v>
      </c>
    </row>
    <row r="101" spans="1:10" ht="16.5" hidden="1">
      <c r="A101" s="21" t="s">
        <v>506</v>
      </c>
      <c r="B101" s="21">
        <v>4</v>
      </c>
      <c r="C101" s="21" t="s">
        <v>93</v>
      </c>
      <c r="D101" s="21" t="s">
        <v>98</v>
      </c>
      <c r="E101" s="28" t="str">
        <f>LEFT(Tabel2[[#This Row],[Betalen-naar-gebruik met AHB]],7)</f>
        <v>€0,2564</v>
      </c>
      <c r="F101" s="2" t="s">
        <v>463</v>
      </c>
      <c r="G101" s="21" t="s">
        <v>464</v>
      </c>
      <c r="H101" s="21" t="s">
        <v>465</v>
      </c>
      <c r="I101" s="21" t="s">
        <v>507</v>
      </c>
      <c r="J101" s="22" t="s">
        <v>505</v>
      </c>
    </row>
    <row r="102" spans="1:10" ht="16.5" hidden="1">
      <c r="A102" s="21" t="s">
        <v>508</v>
      </c>
      <c r="B102" s="21">
        <v>8</v>
      </c>
      <c r="C102" s="21" t="s">
        <v>98</v>
      </c>
      <c r="D102" s="21" t="s">
        <v>109</v>
      </c>
      <c r="E102" s="28" t="str">
        <f>LEFT(Tabel2[[#This Row],[Betalen-naar-gebruik met AHB]],7)</f>
        <v>€0,5128</v>
      </c>
      <c r="F102" s="2" t="s">
        <v>468</v>
      </c>
      <c r="G102" s="21" t="s">
        <v>469</v>
      </c>
      <c r="H102" s="21" t="s">
        <v>470</v>
      </c>
      <c r="I102" s="21" t="s">
        <v>509</v>
      </c>
      <c r="J102" s="22" t="s">
        <v>505</v>
      </c>
    </row>
    <row r="103" spans="1:10" ht="16.5" hidden="1">
      <c r="A103" s="21" t="s">
        <v>510</v>
      </c>
      <c r="B103" s="21">
        <v>16</v>
      </c>
      <c r="C103" s="21" t="s">
        <v>109</v>
      </c>
      <c r="D103" s="21" t="s">
        <v>183</v>
      </c>
      <c r="E103" s="28" t="str">
        <f>LEFT(Tabel2[[#This Row],[Betalen-naar-gebruik met AHB]],7)</f>
        <v>€1,0255</v>
      </c>
      <c r="F103" s="2" t="s">
        <v>473</v>
      </c>
      <c r="G103" s="21" t="s">
        <v>474</v>
      </c>
      <c r="H103" s="21" t="s">
        <v>475</v>
      </c>
      <c r="I103" s="21" t="s">
        <v>511</v>
      </c>
      <c r="J103" s="22" t="s">
        <v>505</v>
      </c>
    </row>
    <row r="104" spans="1:10" ht="16.5" hidden="1">
      <c r="A104" s="21" t="s">
        <v>512</v>
      </c>
      <c r="B104" s="21">
        <v>20</v>
      </c>
      <c r="C104" s="21" t="s">
        <v>115</v>
      </c>
      <c r="D104" s="21" t="s">
        <v>513</v>
      </c>
      <c r="E104" s="28" t="str">
        <f>LEFT(Tabel2[[#This Row],[Betalen-naar-gebruik met AHB]],7)</f>
        <v>€1,2819</v>
      </c>
      <c r="F104" s="2" t="s">
        <v>479</v>
      </c>
      <c r="G104" s="21" t="s">
        <v>480</v>
      </c>
      <c r="H104" s="21" t="s">
        <v>481</v>
      </c>
      <c r="I104" s="21" t="s">
        <v>514</v>
      </c>
      <c r="J104" s="22" t="s">
        <v>505</v>
      </c>
    </row>
    <row r="105" spans="1:10" ht="16.5" hidden="1">
      <c r="A105" s="21" t="s">
        <v>515</v>
      </c>
      <c r="B105" s="21">
        <v>32</v>
      </c>
      <c r="C105" s="21" t="s">
        <v>183</v>
      </c>
      <c r="D105" s="21" t="s">
        <v>210</v>
      </c>
      <c r="E105" s="28" t="str">
        <f>LEFT(Tabel2[[#This Row],[Betalen-naar-gebruik met AHB]],7)</f>
        <v>€2,0510</v>
      </c>
      <c r="F105" s="2" t="s">
        <v>484</v>
      </c>
      <c r="G105" s="21" t="s">
        <v>485</v>
      </c>
      <c r="H105" s="21" t="s">
        <v>486</v>
      </c>
      <c r="I105" s="21" t="s">
        <v>516</v>
      </c>
      <c r="J105" s="22" t="s">
        <v>505</v>
      </c>
    </row>
    <row r="106" spans="1:10" ht="16.5" hidden="1">
      <c r="A106" s="21" t="s">
        <v>517</v>
      </c>
      <c r="B106" s="21">
        <v>48</v>
      </c>
      <c r="C106" s="21" t="s">
        <v>190</v>
      </c>
      <c r="D106" s="21" t="s">
        <v>213</v>
      </c>
      <c r="E106" s="28" t="str">
        <f>LEFT(Tabel2[[#This Row],[Betalen-naar-gebruik met AHB]],7)</f>
        <v>€3,0764</v>
      </c>
      <c r="F106" s="2" t="s">
        <v>489</v>
      </c>
      <c r="G106" s="21" t="s">
        <v>490</v>
      </c>
      <c r="H106" s="21" t="s">
        <v>491</v>
      </c>
      <c r="I106" s="21" t="s">
        <v>518</v>
      </c>
      <c r="J106" s="22" t="s">
        <v>505</v>
      </c>
    </row>
    <row r="107" spans="1:10" ht="16.5" hidden="1">
      <c r="A107" s="21" t="s">
        <v>519</v>
      </c>
      <c r="B107" s="21">
        <v>64</v>
      </c>
      <c r="C107" s="21" t="s">
        <v>448</v>
      </c>
      <c r="D107" s="21" t="s">
        <v>520</v>
      </c>
      <c r="E107" s="28" t="str">
        <f>LEFT(Tabel2[[#This Row],[Betalen-naar-gebruik met AHB]],7)</f>
        <v>€4,1019</v>
      </c>
      <c r="F107" s="2" t="s">
        <v>494</v>
      </c>
      <c r="G107" s="21" t="s">
        <v>495</v>
      </c>
      <c r="H107" s="21" t="s">
        <v>496</v>
      </c>
      <c r="I107" s="21" t="s">
        <v>521</v>
      </c>
      <c r="J107" s="22" t="s">
        <v>505</v>
      </c>
    </row>
    <row r="108" spans="1:10" ht="16.5" hidden="1">
      <c r="A108" s="21" t="s">
        <v>522</v>
      </c>
      <c r="B108" s="21">
        <v>96</v>
      </c>
      <c r="C108" s="21" t="s">
        <v>499</v>
      </c>
      <c r="D108" s="21" t="s">
        <v>523</v>
      </c>
      <c r="E108" s="28" t="str">
        <f>LEFT(Tabel2[[#This Row],[Betalen-naar-gebruik met AHB]],7)</f>
        <v>€6,1528</v>
      </c>
      <c r="F108" s="2" t="s">
        <v>500</v>
      </c>
      <c r="G108" s="21" t="s">
        <v>501</v>
      </c>
      <c r="H108" s="21" t="s">
        <v>502</v>
      </c>
      <c r="I108" s="21" t="s">
        <v>524</v>
      </c>
      <c r="J108" s="22" t="s">
        <v>505</v>
      </c>
    </row>
    <row r="109" spans="1:10" ht="17.25" hidden="1">
      <c r="A109" s="21" t="s">
        <v>525</v>
      </c>
      <c r="B109" s="21">
        <v>2</v>
      </c>
      <c r="C109" s="21" t="s">
        <v>88</v>
      </c>
      <c r="D109" s="21" t="s">
        <v>93</v>
      </c>
      <c r="E109" s="28" t="str">
        <f>LEFT(Tabel2[[#This Row],[Betalen-naar-gebruik met AHB]],7)</f>
        <v>€0,1350</v>
      </c>
      <c r="F109" s="2" t="s">
        <v>411</v>
      </c>
      <c r="G109" s="21" t="s">
        <v>412</v>
      </c>
      <c r="H109" s="21" t="s">
        <v>413</v>
      </c>
      <c r="I109" s="21" t="s">
        <v>526</v>
      </c>
      <c r="J109" s="24" t="s">
        <v>527</v>
      </c>
    </row>
    <row r="110" spans="1:10" ht="17.25" hidden="1">
      <c r="A110" s="21" t="s">
        <v>528</v>
      </c>
      <c r="B110" s="21">
        <v>4</v>
      </c>
      <c r="C110" s="21" t="s">
        <v>93</v>
      </c>
      <c r="D110" s="21" t="s">
        <v>98</v>
      </c>
      <c r="E110" s="28" t="str">
        <f>LEFT(Tabel2[[#This Row],[Betalen-naar-gebruik met AHB]],7)</f>
        <v>€0,2699</v>
      </c>
      <c r="F110" s="2" t="s">
        <v>417</v>
      </c>
      <c r="G110" s="21" t="s">
        <v>418</v>
      </c>
      <c r="H110" s="21" t="s">
        <v>419</v>
      </c>
      <c r="I110" s="21" t="s">
        <v>529</v>
      </c>
      <c r="J110" s="24" t="s">
        <v>527</v>
      </c>
    </row>
    <row r="111" spans="1:10" ht="17.25" hidden="1">
      <c r="A111" s="21" t="s">
        <v>530</v>
      </c>
      <c r="B111" s="21">
        <v>8</v>
      </c>
      <c r="C111" s="21" t="s">
        <v>98</v>
      </c>
      <c r="D111" s="21" t="s">
        <v>109</v>
      </c>
      <c r="E111" s="28" t="str">
        <f>LEFT(Tabel2[[#This Row],[Betalen-naar-gebruik met AHB]],7)</f>
        <v>€0,5398</v>
      </c>
      <c r="F111" s="2" t="s">
        <v>422</v>
      </c>
      <c r="G111" s="21" t="s">
        <v>423</v>
      </c>
      <c r="H111" s="21" t="s">
        <v>424</v>
      </c>
      <c r="I111" s="21" t="s">
        <v>531</v>
      </c>
      <c r="J111" s="24" t="s">
        <v>527</v>
      </c>
    </row>
    <row r="112" spans="1:10" ht="17.25" hidden="1">
      <c r="A112" s="21" t="s">
        <v>532</v>
      </c>
      <c r="B112" s="21">
        <v>16</v>
      </c>
      <c r="C112" s="21" t="s">
        <v>109</v>
      </c>
      <c r="D112" s="21" t="s">
        <v>183</v>
      </c>
      <c r="E112" s="28" t="str">
        <f>LEFT(Tabel2[[#This Row],[Betalen-naar-gebruik met AHB]],7)</f>
        <v>€1,0795</v>
      </c>
      <c r="F112" s="2" t="s">
        <v>427</v>
      </c>
      <c r="G112" s="21" t="s">
        <v>428</v>
      </c>
      <c r="H112" s="21" t="s">
        <v>429</v>
      </c>
      <c r="I112" s="21" t="s">
        <v>533</v>
      </c>
      <c r="J112" s="24" t="s">
        <v>527</v>
      </c>
    </row>
    <row r="113" spans="1:10" ht="17.25" hidden="1">
      <c r="A113" s="21" t="s">
        <v>534</v>
      </c>
      <c r="B113" s="21">
        <v>20</v>
      </c>
      <c r="C113" s="21" t="s">
        <v>115</v>
      </c>
      <c r="D113" s="21" t="s">
        <v>513</v>
      </c>
      <c r="E113" s="28" t="str">
        <f>LEFT(Tabel2[[#This Row],[Betalen-naar-gebruik met AHB]],7)</f>
        <v>€1,3493</v>
      </c>
      <c r="F113" s="2" t="s">
        <v>433</v>
      </c>
      <c r="G113" s="21" t="s">
        <v>434</v>
      </c>
      <c r="H113" s="21" t="s">
        <v>435</v>
      </c>
      <c r="I113" s="21" t="s">
        <v>535</v>
      </c>
      <c r="J113" s="24" t="s">
        <v>527</v>
      </c>
    </row>
    <row r="114" spans="1:10" ht="17.25" hidden="1">
      <c r="A114" s="21" t="s">
        <v>536</v>
      </c>
      <c r="B114" s="21">
        <v>32</v>
      </c>
      <c r="C114" s="21" t="s">
        <v>183</v>
      </c>
      <c r="D114" s="21" t="s">
        <v>210</v>
      </c>
      <c r="E114" s="28" t="str">
        <f>LEFT(Tabel2[[#This Row],[Betalen-naar-gebruik met AHB]],7)</f>
        <v>€2,1589</v>
      </c>
      <c r="F114" s="2" t="s">
        <v>438</v>
      </c>
      <c r="G114" s="21" t="s">
        <v>439</v>
      </c>
      <c r="H114" s="21" t="s">
        <v>440</v>
      </c>
      <c r="I114" s="21" t="s">
        <v>537</v>
      </c>
      <c r="J114" s="24" t="s">
        <v>527</v>
      </c>
    </row>
    <row r="115" spans="1:10" ht="17.25" hidden="1">
      <c r="A115" s="21" t="s">
        <v>538</v>
      </c>
      <c r="B115" s="21">
        <v>48</v>
      </c>
      <c r="C115" s="21" t="s">
        <v>190</v>
      </c>
      <c r="D115" s="21" t="s">
        <v>213</v>
      </c>
      <c r="E115" s="28" t="str">
        <f>LEFT(Tabel2[[#This Row],[Betalen-naar-gebruik met AHB]],7)</f>
        <v>€3,0756</v>
      </c>
      <c r="F115" s="2" t="s">
        <v>443</v>
      </c>
      <c r="G115" s="21" t="s">
        <v>444</v>
      </c>
      <c r="H115" s="21" t="s">
        <v>445</v>
      </c>
      <c r="I115" s="21" t="s">
        <v>539</v>
      </c>
      <c r="J115" s="24" t="s">
        <v>527</v>
      </c>
    </row>
    <row r="116" spans="1:10" ht="17.25" hidden="1">
      <c r="A116" s="21" t="s">
        <v>540</v>
      </c>
      <c r="B116" s="21">
        <v>64</v>
      </c>
      <c r="C116" s="21" t="s">
        <v>448</v>
      </c>
      <c r="D116" s="21" t="s">
        <v>541</v>
      </c>
      <c r="E116" s="28" t="str">
        <f>LEFT(Tabel2[[#This Row],[Betalen-naar-gebruik met AHB]],7)</f>
        <v>€3,6903</v>
      </c>
      <c r="F116" s="2" t="s">
        <v>449</v>
      </c>
      <c r="G116" s="21" t="s">
        <v>450</v>
      </c>
      <c r="H116" s="21" t="s">
        <v>451</v>
      </c>
      <c r="I116" s="21" t="s">
        <v>542</v>
      </c>
      <c r="J116" s="24" t="s">
        <v>527</v>
      </c>
    </row>
    <row r="117" spans="1:10" ht="17.25" hidden="1">
      <c r="A117" s="21" t="s">
        <v>543</v>
      </c>
      <c r="B117" s="21">
        <v>64</v>
      </c>
      <c r="C117" s="21" t="s">
        <v>448</v>
      </c>
      <c r="D117" s="21" t="s">
        <v>541</v>
      </c>
      <c r="E117" s="28" t="str">
        <f>LEFT(Tabel2[[#This Row],[Betalen-naar-gebruik met AHB]],7)</f>
        <v>€3,6903</v>
      </c>
      <c r="F117" s="2" t="s">
        <v>449</v>
      </c>
      <c r="G117" s="21" t="s">
        <v>454</v>
      </c>
      <c r="H117" s="21" t="s">
        <v>455</v>
      </c>
      <c r="I117" s="21" t="s">
        <v>542</v>
      </c>
      <c r="J117" s="24" t="s">
        <v>527</v>
      </c>
    </row>
    <row r="118" spans="1:10" ht="17.25" hidden="1">
      <c r="A118" s="21" t="s">
        <v>544</v>
      </c>
      <c r="B118" s="21">
        <v>2</v>
      </c>
      <c r="C118" s="21" t="s">
        <v>279</v>
      </c>
      <c r="D118" s="21" t="s">
        <v>152</v>
      </c>
      <c r="E118" s="28" t="str">
        <f>LEFT(Tabel2[[#This Row],[Betalen-naar-gebruik met AHB]],7)</f>
        <v>€0,1603</v>
      </c>
      <c r="F118" s="2" t="s">
        <v>545</v>
      </c>
      <c r="G118" s="21" t="s">
        <v>546</v>
      </c>
      <c r="H118" s="21" t="s">
        <v>547</v>
      </c>
      <c r="I118" s="21" t="s">
        <v>548</v>
      </c>
      <c r="J118" s="24" t="s">
        <v>549</v>
      </c>
    </row>
    <row r="119" spans="1:10" ht="17.25" hidden="1">
      <c r="A119" s="21" t="s">
        <v>550</v>
      </c>
      <c r="B119" s="21">
        <v>4</v>
      </c>
      <c r="C119" s="21" t="s">
        <v>285</v>
      </c>
      <c r="D119" s="21" t="s">
        <v>158</v>
      </c>
      <c r="E119" s="28" t="str">
        <f>LEFT(Tabel2[[#This Row],[Betalen-naar-gebruik met AHB]],7)</f>
        <v>€0,3197</v>
      </c>
      <c r="F119" s="2" t="s">
        <v>551</v>
      </c>
      <c r="G119" s="21" t="s">
        <v>552</v>
      </c>
      <c r="H119" s="21" t="s">
        <v>553</v>
      </c>
      <c r="I119" s="21" t="s">
        <v>554</v>
      </c>
      <c r="J119" s="24" t="s">
        <v>549</v>
      </c>
    </row>
    <row r="120" spans="1:10" ht="17.25" hidden="1">
      <c r="A120" s="21" t="s">
        <v>555</v>
      </c>
      <c r="B120" s="21">
        <v>8</v>
      </c>
      <c r="C120" s="21" t="s">
        <v>291</v>
      </c>
      <c r="D120" s="21" t="s">
        <v>164</v>
      </c>
      <c r="E120" s="28" t="str">
        <f>LEFT(Tabel2[[#This Row],[Betalen-naar-gebruik met AHB]],7)</f>
        <v>€0,6401</v>
      </c>
      <c r="F120" s="2" t="s">
        <v>556</v>
      </c>
      <c r="G120" s="21" t="s">
        <v>557</v>
      </c>
      <c r="H120" s="21" t="s">
        <v>558</v>
      </c>
      <c r="I120" s="21" t="s">
        <v>559</v>
      </c>
      <c r="J120" s="24" t="s">
        <v>549</v>
      </c>
    </row>
    <row r="121" spans="1:10" ht="17.25" hidden="1">
      <c r="A121" s="21" t="s">
        <v>560</v>
      </c>
      <c r="B121" s="21">
        <v>16</v>
      </c>
      <c r="C121" s="21" t="s">
        <v>306</v>
      </c>
      <c r="D121" s="21" t="s">
        <v>170</v>
      </c>
      <c r="E121" s="28" t="str">
        <f>LEFT(Tabel2[[#This Row],[Betalen-naar-gebruik met AHB]],7)</f>
        <v>€1,2802</v>
      </c>
      <c r="F121" s="2" t="s">
        <v>561</v>
      </c>
      <c r="G121" s="21" t="s">
        <v>562</v>
      </c>
      <c r="H121" s="21" t="s">
        <v>563</v>
      </c>
      <c r="I121" s="21" t="s">
        <v>564</v>
      </c>
      <c r="J121" s="24" t="s">
        <v>549</v>
      </c>
    </row>
    <row r="122" spans="1:10" ht="17.25" hidden="1">
      <c r="A122" s="21" t="s">
        <v>565</v>
      </c>
      <c r="B122" s="21">
        <v>20</v>
      </c>
      <c r="C122" s="21" t="s">
        <v>566</v>
      </c>
      <c r="D122" s="21" t="s">
        <v>567</v>
      </c>
      <c r="E122" s="28" t="str">
        <f>LEFT(Tabel2[[#This Row],[Betalen-naar-gebruik met AHB]],7)</f>
        <v>€1,5998</v>
      </c>
      <c r="F122" s="2" t="s">
        <v>568</v>
      </c>
      <c r="G122" s="21" t="s">
        <v>569</v>
      </c>
      <c r="H122" s="21" t="s">
        <v>330</v>
      </c>
      <c r="I122" s="21" t="s">
        <v>570</v>
      </c>
      <c r="J122" s="24" t="s">
        <v>549</v>
      </c>
    </row>
    <row r="123" spans="1:10" ht="17.25" hidden="1">
      <c r="A123" s="21" t="s">
        <v>571</v>
      </c>
      <c r="B123" s="21">
        <v>20</v>
      </c>
      <c r="C123" s="21" t="s">
        <v>566</v>
      </c>
      <c r="D123" s="21" t="s">
        <v>567</v>
      </c>
      <c r="E123" s="28" t="str">
        <f>LEFT(Tabel2[[#This Row],[Betalen-naar-gebruik met AHB]],7)</f>
        <v>€1,5998</v>
      </c>
      <c r="F123" s="2" t="s">
        <v>568</v>
      </c>
      <c r="G123" s="21" t="s">
        <v>572</v>
      </c>
      <c r="H123" s="21" t="s">
        <v>573</v>
      </c>
      <c r="I123" s="21" t="s">
        <v>570</v>
      </c>
      <c r="J123" s="24" t="s">
        <v>549</v>
      </c>
    </row>
    <row r="124" spans="1:10" ht="17.25" hidden="1">
      <c r="A124" s="21" t="s">
        <v>574</v>
      </c>
      <c r="B124" s="21">
        <v>2</v>
      </c>
      <c r="C124" s="21" t="s">
        <v>279</v>
      </c>
      <c r="D124" s="21" t="s">
        <v>285</v>
      </c>
      <c r="E124" s="28" t="str">
        <f>LEFT(Tabel2[[#This Row],[Betalen-naar-gebruik met AHB]],7)</f>
        <v>€0,1603</v>
      </c>
      <c r="F124" s="2" t="s">
        <v>545</v>
      </c>
      <c r="G124" s="21" t="s">
        <v>546</v>
      </c>
      <c r="H124" s="21" t="s">
        <v>547</v>
      </c>
      <c r="I124" s="21" t="s">
        <v>575</v>
      </c>
      <c r="J124" s="24" t="s">
        <v>576</v>
      </c>
    </row>
    <row r="125" spans="1:10" ht="17.25" hidden="1">
      <c r="A125" s="21" t="s">
        <v>577</v>
      </c>
      <c r="B125" s="21">
        <v>4</v>
      </c>
      <c r="C125" s="21" t="s">
        <v>285</v>
      </c>
      <c r="D125" s="21" t="s">
        <v>291</v>
      </c>
      <c r="E125" s="28" t="str">
        <f>LEFT(Tabel2[[#This Row],[Betalen-naar-gebruik met AHB]],7)</f>
        <v>€0,3197</v>
      </c>
      <c r="F125" s="2" t="s">
        <v>551</v>
      </c>
      <c r="G125" s="21" t="s">
        <v>552</v>
      </c>
      <c r="H125" s="21" t="s">
        <v>553</v>
      </c>
      <c r="I125" s="21" t="s">
        <v>578</v>
      </c>
      <c r="J125" s="24" t="s">
        <v>576</v>
      </c>
    </row>
    <row r="126" spans="1:10" ht="17.25" hidden="1">
      <c r="A126" s="21" t="s">
        <v>579</v>
      </c>
      <c r="B126" s="21">
        <v>8</v>
      </c>
      <c r="C126" s="21" t="s">
        <v>291</v>
      </c>
      <c r="D126" s="21" t="s">
        <v>306</v>
      </c>
      <c r="E126" s="28" t="str">
        <f>LEFT(Tabel2[[#This Row],[Betalen-naar-gebruik met AHB]],7)</f>
        <v>€0,6401</v>
      </c>
      <c r="F126" s="2" t="s">
        <v>556</v>
      </c>
      <c r="G126" s="21" t="s">
        <v>557</v>
      </c>
      <c r="H126" s="21" t="s">
        <v>558</v>
      </c>
      <c r="I126" s="21" t="s">
        <v>580</v>
      </c>
      <c r="J126" s="24" t="s">
        <v>576</v>
      </c>
    </row>
    <row r="127" spans="1:10" ht="17.25" hidden="1">
      <c r="A127" s="21" t="s">
        <v>581</v>
      </c>
      <c r="B127" s="21">
        <v>16</v>
      </c>
      <c r="C127" s="21" t="s">
        <v>306</v>
      </c>
      <c r="D127" s="21" t="s">
        <v>582</v>
      </c>
      <c r="E127" s="28" t="str">
        <f>LEFT(Tabel2[[#This Row],[Betalen-naar-gebruik met AHB]],7)</f>
        <v>€1,2802</v>
      </c>
      <c r="F127" s="2" t="s">
        <v>561</v>
      </c>
      <c r="G127" s="21" t="s">
        <v>562</v>
      </c>
      <c r="H127" s="21" t="s">
        <v>563</v>
      </c>
      <c r="I127" s="21" t="s">
        <v>583</v>
      </c>
      <c r="J127" s="24" t="s">
        <v>576</v>
      </c>
    </row>
    <row r="128" spans="1:10" ht="17.25" hidden="1">
      <c r="A128" s="21" t="s">
        <v>584</v>
      </c>
      <c r="B128" s="21">
        <v>20</v>
      </c>
      <c r="C128" s="21" t="s">
        <v>566</v>
      </c>
      <c r="D128" s="21" t="s">
        <v>585</v>
      </c>
      <c r="E128" s="28" t="str">
        <f>LEFT(Tabel2[[#This Row],[Betalen-naar-gebruik met AHB]],7)</f>
        <v>€1,5998</v>
      </c>
      <c r="F128" s="2" t="s">
        <v>568</v>
      </c>
      <c r="G128" s="21" t="s">
        <v>569</v>
      </c>
      <c r="H128" s="21" t="s">
        <v>330</v>
      </c>
      <c r="I128" s="21" t="s">
        <v>586</v>
      </c>
      <c r="J128" s="24" t="s">
        <v>576</v>
      </c>
    </row>
    <row r="129" spans="1:10" ht="17.25" hidden="1">
      <c r="A129" s="21" t="s">
        <v>587</v>
      </c>
      <c r="B129" s="21">
        <v>20</v>
      </c>
      <c r="C129" s="21" t="s">
        <v>566</v>
      </c>
      <c r="D129" s="21" t="s">
        <v>585</v>
      </c>
      <c r="E129" s="28" t="str">
        <f>LEFT(Tabel2[[#This Row],[Betalen-naar-gebruik met AHB]],7)</f>
        <v>€1,5998</v>
      </c>
      <c r="F129" s="2" t="s">
        <v>568</v>
      </c>
      <c r="G129" s="21" t="s">
        <v>572</v>
      </c>
      <c r="H129" s="21" t="s">
        <v>573</v>
      </c>
      <c r="I129" s="21" t="s">
        <v>586</v>
      </c>
      <c r="J129" s="24" t="s">
        <v>576</v>
      </c>
    </row>
    <row r="130" spans="1:10" ht="17.25" hidden="1">
      <c r="A130" s="21" t="s">
        <v>588</v>
      </c>
      <c r="B130" s="21">
        <v>2</v>
      </c>
      <c r="C130" s="21" t="s">
        <v>285</v>
      </c>
      <c r="D130" s="21" t="s">
        <v>190</v>
      </c>
      <c r="E130" s="28" t="str">
        <f>LEFT(Tabel2[[#This Row],[Betalen-naar-gebruik met AHB]],7)</f>
        <v>€0,5904</v>
      </c>
      <c r="F130" s="2" t="s">
        <v>589</v>
      </c>
      <c r="G130" s="21" t="s">
        <v>76</v>
      </c>
      <c r="H130" s="21" t="s">
        <v>76</v>
      </c>
      <c r="I130" s="21" t="s">
        <v>590</v>
      </c>
      <c r="J130" s="24" t="s">
        <v>591</v>
      </c>
    </row>
    <row r="131" spans="1:10" ht="17.25" hidden="1">
      <c r="A131" s="21" t="s">
        <v>592</v>
      </c>
      <c r="B131" s="21">
        <v>4</v>
      </c>
      <c r="C131" s="21" t="s">
        <v>291</v>
      </c>
      <c r="D131" s="21" t="s">
        <v>213</v>
      </c>
      <c r="E131" s="28" t="str">
        <f>LEFT(Tabel2[[#This Row],[Betalen-naar-gebruik met AHB]],7)</f>
        <v>€1,1807</v>
      </c>
      <c r="F131" s="2" t="s">
        <v>593</v>
      </c>
      <c r="G131" s="21" t="s">
        <v>76</v>
      </c>
      <c r="H131" s="21" t="s">
        <v>76</v>
      </c>
      <c r="I131" s="21" t="s">
        <v>594</v>
      </c>
      <c r="J131" s="24" t="s">
        <v>591</v>
      </c>
    </row>
    <row r="132" spans="1:10" ht="17.25" hidden="1">
      <c r="A132" s="21" t="s">
        <v>595</v>
      </c>
      <c r="B132" s="21">
        <v>8</v>
      </c>
      <c r="C132" s="21" t="s">
        <v>306</v>
      </c>
      <c r="D132" s="21" t="s">
        <v>596</v>
      </c>
      <c r="E132" s="28" t="str">
        <f>LEFT(Tabel2[[#This Row],[Betalen-naar-gebruik met AHB]],7)</f>
        <v>€2,3613</v>
      </c>
      <c r="F132" s="2" t="s">
        <v>597</v>
      </c>
      <c r="G132" s="21" t="s">
        <v>76</v>
      </c>
      <c r="H132" s="21" t="s">
        <v>76</v>
      </c>
      <c r="I132" s="21" t="s">
        <v>598</v>
      </c>
      <c r="J132" s="24" t="s">
        <v>591</v>
      </c>
    </row>
    <row r="133" spans="1:10" ht="17.25" hidden="1">
      <c r="A133" s="21" t="s">
        <v>599</v>
      </c>
      <c r="B133" s="21">
        <v>16</v>
      </c>
      <c r="C133" s="21" t="s">
        <v>582</v>
      </c>
      <c r="D133" s="21" t="s">
        <v>600</v>
      </c>
      <c r="E133" s="28" t="str">
        <f>LEFT(Tabel2[[#This Row],[Betalen-naar-gebruik met AHB]],7)</f>
        <v>€4,7225</v>
      </c>
      <c r="F133" s="2" t="s">
        <v>601</v>
      </c>
      <c r="G133" s="21" t="s">
        <v>76</v>
      </c>
      <c r="H133" s="21" t="s">
        <v>76</v>
      </c>
      <c r="I133" s="21" t="s">
        <v>602</v>
      </c>
      <c r="J133" s="24" t="s">
        <v>591</v>
      </c>
    </row>
    <row r="134" spans="1:10" ht="17.25" hidden="1">
      <c r="A134" s="21" t="s">
        <v>603</v>
      </c>
      <c r="B134" s="21">
        <v>32</v>
      </c>
      <c r="C134" s="21" t="s">
        <v>604</v>
      </c>
      <c r="D134" s="21" t="s">
        <v>605</v>
      </c>
      <c r="E134" s="28" t="str">
        <f>LEFT(Tabel2[[#This Row],[Betalen-naar-gebruik met AHB]],7)</f>
        <v>€8,4246</v>
      </c>
      <c r="F134" s="2" t="s">
        <v>606</v>
      </c>
      <c r="G134" s="21" t="s">
        <v>76</v>
      </c>
      <c r="H134" s="21" t="s">
        <v>76</v>
      </c>
      <c r="I134" s="21" t="s">
        <v>607</v>
      </c>
      <c r="J134" s="24" t="s">
        <v>591</v>
      </c>
    </row>
    <row r="135" spans="1:10" ht="17.25" hidden="1">
      <c r="A135" s="21" t="s">
        <v>608</v>
      </c>
      <c r="B135" s="21">
        <v>2</v>
      </c>
      <c r="C135" s="21" t="s">
        <v>285</v>
      </c>
      <c r="D135" s="21" t="s">
        <v>291</v>
      </c>
      <c r="E135" s="28" t="str">
        <f>LEFT(Tabel2[[#This Row],[Betalen-naar-gebruik met AHB]],7)</f>
        <v>€0,5904</v>
      </c>
      <c r="F135" s="2" t="s">
        <v>589</v>
      </c>
      <c r="G135" s="21" t="s">
        <v>76</v>
      </c>
      <c r="H135" s="21" t="s">
        <v>76</v>
      </c>
      <c r="I135" s="21" t="s">
        <v>609</v>
      </c>
      <c r="J135" s="24" t="s">
        <v>591</v>
      </c>
    </row>
    <row r="136" spans="1:10" ht="17.25" hidden="1">
      <c r="A136" s="21" t="s">
        <v>610</v>
      </c>
      <c r="B136" s="21">
        <v>4</v>
      </c>
      <c r="C136" s="21" t="s">
        <v>291</v>
      </c>
      <c r="D136" s="21" t="s">
        <v>306</v>
      </c>
      <c r="E136" s="28" t="str">
        <f>LEFT(Tabel2[[#This Row],[Betalen-naar-gebruik met AHB]],7)</f>
        <v>€1,1807</v>
      </c>
      <c r="F136" s="2" t="s">
        <v>593</v>
      </c>
      <c r="G136" s="21" t="s">
        <v>76</v>
      </c>
      <c r="H136" s="21" t="s">
        <v>76</v>
      </c>
      <c r="I136" s="21" t="s">
        <v>611</v>
      </c>
      <c r="J136" s="24" t="s">
        <v>591</v>
      </c>
    </row>
    <row r="137" spans="1:10" ht="17.25" hidden="1">
      <c r="A137" s="21" t="s">
        <v>612</v>
      </c>
      <c r="B137" s="21">
        <v>8</v>
      </c>
      <c r="C137" s="21" t="s">
        <v>306</v>
      </c>
      <c r="D137" s="21" t="s">
        <v>582</v>
      </c>
      <c r="E137" s="28" t="str">
        <f>LEFT(Tabel2[[#This Row],[Betalen-naar-gebruik met AHB]],7)</f>
        <v>€2,3613</v>
      </c>
      <c r="F137" s="2" t="s">
        <v>597</v>
      </c>
      <c r="G137" s="21" t="s">
        <v>76</v>
      </c>
      <c r="H137" s="21" t="s">
        <v>76</v>
      </c>
      <c r="I137" s="21" t="s">
        <v>613</v>
      </c>
      <c r="J137" s="24" t="s">
        <v>591</v>
      </c>
    </row>
    <row r="138" spans="1:10" ht="17.25" hidden="1">
      <c r="A138" s="21" t="s">
        <v>614</v>
      </c>
      <c r="B138" s="21">
        <v>16</v>
      </c>
      <c r="C138" s="21" t="s">
        <v>582</v>
      </c>
      <c r="D138" s="21" t="s">
        <v>604</v>
      </c>
      <c r="E138" s="28" t="str">
        <f>LEFT(Tabel2[[#This Row],[Betalen-naar-gebruik met AHB]],7)</f>
        <v>€4,7225</v>
      </c>
      <c r="F138" s="2" t="s">
        <v>601</v>
      </c>
      <c r="G138" s="21" t="s">
        <v>76</v>
      </c>
      <c r="H138" s="21" t="s">
        <v>76</v>
      </c>
      <c r="I138" s="21" t="s">
        <v>615</v>
      </c>
      <c r="J138" s="24" t="s">
        <v>591</v>
      </c>
    </row>
    <row r="139" spans="1:10" ht="17.25" hidden="1">
      <c r="A139" s="21" t="s">
        <v>616</v>
      </c>
      <c r="B139" s="21">
        <v>32</v>
      </c>
      <c r="C139" s="21" t="s">
        <v>604</v>
      </c>
      <c r="D139" s="21" t="s">
        <v>617</v>
      </c>
      <c r="E139" s="28" t="str">
        <f>LEFT(Tabel2[[#This Row],[Betalen-naar-gebruik met AHB]],7)</f>
        <v>€8,4246</v>
      </c>
      <c r="F139" s="2" t="s">
        <v>606</v>
      </c>
      <c r="G139" s="21" t="s">
        <v>76</v>
      </c>
      <c r="H139" s="21" t="s">
        <v>76</v>
      </c>
      <c r="I139" s="21" t="s">
        <v>618</v>
      </c>
      <c r="J139" s="24" t="s">
        <v>591</v>
      </c>
    </row>
    <row r="140" spans="1:10" ht="17.25" hidden="1">
      <c r="A140" s="21" t="s">
        <v>619</v>
      </c>
      <c r="B140" s="21">
        <v>8</v>
      </c>
      <c r="C140" s="21" t="s">
        <v>620</v>
      </c>
      <c r="D140" s="21" t="s">
        <v>183</v>
      </c>
      <c r="E140" s="28" t="str">
        <f>LEFT(Tabel2[[#This Row],[Betalen-naar-gebruik met AHB]],7)</f>
        <v>€1,8141</v>
      </c>
      <c r="F140" s="2" t="s">
        <v>621</v>
      </c>
      <c r="G140" s="21" t="s">
        <v>622</v>
      </c>
      <c r="H140" s="21" t="s">
        <v>623</v>
      </c>
      <c r="I140" s="21" t="s">
        <v>624</v>
      </c>
      <c r="J140" s="24" t="s">
        <v>625</v>
      </c>
    </row>
    <row r="141" spans="1:10" ht="17.25" hidden="1">
      <c r="A141" s="21" t="s">
        <v>626</v>
      </c>
      <c r="B141" s="21">
        <v>16</v>
      </c>
      <c r="C141" s="21" t="s">
        <v>627</v>
      </c>
      <c r="D141" s="21" t="s">
        <v>210</v>
      </c>
      <c r="E141" s="28" t="str">
        <f>LEFT(Tabel2[[#This Row],[Betalen-naar-gebruik met AHB]],7)</f>
        <v>€3,6281</v>
      </c>
      <c r="F141" s="2" t="s">
        <v>628</v>
      </c>
      <c r="G141" s="21" t="s">
        <v>629</v>
      </c>
      <c r="H141" s="21" t="s">
        <v>630</v>
      </c>
      <c r="I141" s="21" t="s">
        <v>631</v>
      </c>
      <c r="J141" s="24" t="s">
        <v>625</v>
      </c>
    </row>
    <row r="142" spans="1:10" ht="17.25" hidden="1">
      <c r="A142" s="21" t="s">
        <v>632</v>
      </c>
      <c r="B142" s="21">
        <v>32</v>
      </c>
      <c r="C142" s="21" t="s">
        <v>176</v>
      </c>
      <c r="D142" s="21" t="s">
        <v>520</v>
      </c>
      <c r="E142" s="28" t="str">
        <f>LEFT(Tabel2[[#This Row],[Betalen-naar-gebruik met AHB]],7)</f>
        <v>€2,7391</v>
      </c>
      <c r="F142" s="2" t="s">
        <v>633</v>
      </c>
      <c r="G142" s="21" t="s">
        <v>634</v>
      </c>
      <c r="H142" s="21" t="s">
        <v>635</v>
      </c>
      <c r="I142" s="21" t="s">
        <v>636</v>
      </c>
      <c r="J142" s="24" t="s">
        <v>625</v>
      </c>
    </row>
    <row r="143" spans="1:10" ht="17.25" hidden="1">
      <c r="A143" s="21" t="s">
        <v>637</v>
      </c>
      <c r="B143" s="21">
        <v>32</v>
      </c>
      <c r="C143" s="21" t="s">
        <v>183</v>
      </c>
      <c r="D143" s="21" t="s">
        <v>520</v>
      </c>
      <c r="E143" s="28" t="str">
        <f>LEFT(Tabel2[[#This Row],[Betalen-naar-gebruik met AHB]],7)</f>
        <v>€2,9074</v>
      </c>
      <c r="F143" s="2" t="s">
        <v>638</v>
      </c>
      <c r="G143" s="21" t="s">
        <v>639</v>
      </c>
      <c r="H143" s="21" t="s">
        <v>640</v>
      </c>
      <c r="I143" s="21" t="s">
        <v>641</v>
      </c>
      <c r="J143" s="24" t="s">
        <v>625</v>
      </c>
    </row>
    <row r="144" spans="1:10" ht="17.25" hidden="1">
      <c r="A144" s="21" t="s">
        <v>642</v>
      </c>
      <c r="B144" s="21">
        <v>32</v>
      </c>
      <c r="C144" s="21" t="s">
        <v>643</v>
      </c>
      <c r="D144" s="21" t="s">
        <v>520</v>
      </c>
      <c r="E144" s="28" t="str">
        <f>LEFT(Tabel2[[#This Row],[Betalen-naar-gebruik met AHB]],7)</f>
        <v>€7,2561</v>
      </c>
      <c r="F144" s="2" t="s">
        <v>644</v>
      </c>
      <c r="G144" s="21" t="s">
        <v>645</v>
      </c>
      <c r="H144" s="21" t="s">
        <v>646</v>
      </c>
      <c r="I144" s="21" t="s">
        <v>647</v>
      </c>
      <c r="J144" s="24" t="s">
        <v>625</v>
      </c>
    </row>
    <row r="145" spans="1:10" ht="17.25" hidden="1">
      <c r="A145" s="21" t="s">
        <v>648</v>
      </c>
      <c r="B145" s="21">
        <v>64</v>
      </c>
      <c r="C145" s="21" t="s">
        <v>210</v>
      </c>
      <c r="D145" s="21" t="s">
        <v>649</v>
      </c>
      <c r="E145" s="28" t="str">
        <f>LEFT(Tabel2[[#This Row],[Betalen-naar-gebruik met AHB]],7)</f>
        <v>€5,4798</v>
      </c>
      <c r="F145" s="2" t="s">
        <v>650</v>
      </c>
      <c r="G145" s="21" t="s">
        <v>651</v>
      </c>
      <c r="H145" s="21" t="s">
        <v>652</v>
      </c>
      <c r="I145" s="21" t="s">
        <v>653</v>
      </c>
      <c r="J145" s="24" t="s">
        <v>625</v>
      </c>
    </row>
    <row r="146" spans="1:10" ht="17.25" hidden="1">
      <c r="A146" s="21" t="s">
        <v>654</v>
      </c>
      <c r="B146" s="21">
        <v>64</v>
      </c>
      <c r="C146" s="21" t="s">
        <v>520</v>
      </c>
      <c r="D146" s="21" t="s">
        <v>649</v>
      </c>
      <c r="E146" s="28" t="str">
        <f>LEFT(Tabel2[[#This Row],[Betalen-naar-gebruik met AHB]],7)</f>
        <v>€7,8739</v>
      </c>
      <c r="F146" s="2" t="s">
        <v>655</v>
      </c>
      <c r="G146" s="21" t="s">
        <v>656</v>
      </c>
      <c r="H146" s="21" t="s">
        <v>657</v>
      </c>
      <c r="I146" s="21" t="s">
        <v>658</v>
      </c>
      <c r="J146" s="24" t="s">
        <v>625</v>
      </c>
    </row>
    <row r="147" spans="1:10" ht="17.25" hidden="1">
      <c r="A147" s="21" t="s">
        <v>659</v>
      </c>
      <c r="B147" s="21">
        <v>64</v>
      </c>
      <c r="C147" s="21" t="s">
        <v>520</v>
      </c>
      <c r="D147" s="21" t="s">
        <v>660</v>
      </c>
      <c r="E147" s="28" t="str">
        <f>LEFT(Tabel2[[#This Row],[Betalen-naar-gebruik met AHB]],7)</f>
        <v>€7,8739</v>
      </c>
      <c r="F147" s="2" t="s">
        <v>655</v>
      </c>
      <c r="G147" s="21" t="s">
        <v>656</v>
      </c>
      <c r="H147" s="21" t="s">
        <v>657</v>
      </c>
      <c r="I147" s="21" t="s">
        <v>658</v>
      </c>
      <c r="J147" s="24" t="s">
        <v>625</v>
      </c>
    </row>
    <row r="148" spans="1:10" ht="17.25" hidden="1">
      <c r="A148" s="21" t="s">
        <v>661</v>
      </c>
      <c r="B148" s="21">
        <v>64</v>
      </c>
      <c r="C148" s="21" t="s">
        <v>662</v>
      </c>
      <c r="D148" s="21" t="s">
        <v>649</v>
      </c>
      <c r="E148" s="28" t="str">
        <f>LEFT(Tabel2[[#This Row],[Betalen-naar-gebruik met AHB]],7)</f>
        <v>€12,204</v>
      </c>
      <c r="F148" s="2" t="s">
        <v>663</v>
      </c>
      <c r="G148" s="21" t="s">
        <v>664</v>
      </c>
      <c r="H148" s="21" t="s">
        <v>665</v>
      </c>
      <c r="I148" s="21" t="s">
        <v>666</v>
      </c>
      <c r="J148" s="24" t="s">
        <v>625</v>
      </c>
    </row>
    <row r="149" spans="1:10" ht="17.25" hidden="1">
      <c r="A149" s="21" t="s">
        <v>667</v>
      </c>
      <c r="B149" s="21">
        <v>64</v>
      </c>
      <c r="C149" s="21" t="s">
        <v>662</v>
      </c>
      <c r="D149" s="21" t="s">
        <v>660</v>
      </c>
      <c r="E149" s="28" t="str">
        <f>LEFT(Tabel2[[#This Row],[Betalen-naar-gebruik met AHB]],7)</f>
        <v>€12,204</v>
      </c>
      <c r="F149" s="2" t="s">
        <v>663</v>
      </c>
      <c r="G149" s="21" t="s">
        <v>664</v>
      </c>
      <c r="H149" s="21" t="s">
        <v>665</v>
      </c>
      <c r="I149" s="21" t="s">
        <v>666</v>
      </c>
      <c r="J149" s="24" t="s">
        <v>625</v>
      </c>
    </row>
    <row r="150" spans="1:10" ht="17.25" hidden="1">
      <c r="A150" s="21" t="s">
        <v>668</v>
      </c>
      <c r="B150" s="21">
        <v>128</v>
      </c>
      <c r="C150" s="21" t="s">
        <v>649</v>
      </c>
      <c r="D150" s="21" t="s">
        <v>669</v>
      </c>
      <c r="E150" s="28" t="str">
        <f>LEFT(Tabel2[[#This Row],[Betalen-naar-gebruik met AHB]],7)</f>
        <v>€15,747</v>
      </c>
      <c r="F150" s="2" t="s">
        <v>670</v>
      </c>
      <c r="G150" s="21" t="s">
        <v>671</v>
      </c>
      <c r="H150" s="21" t="s">
        <v>672</v>
      </c>
      <c r="I150" s="21" t="s">
        <v>673</v>
      </c>
      <c r="J150" s="24" t="s">
        <v>625</v>
      </c>
    </row>
    <row r="151" spans="1:10" ht="17.25" hidden="1">
      <c r="A151" s="21" t="s">
        <v>674</v>
      </c>
      <c r="B151" s="21">
        <v>128</v>
      </c>
      <c r="C151" s="21" t="s">
        <v>649</v>
      </c>
      <c r="D151" s="21" t="s">
        <v>675</v>
      </c>
      <c r="E151" s="28" t="str">
        <f>LEFT(Tabel2[[#This Row],[Betalen-naar-gebruik met AHB]],7)</f>
        <v>€15,747</v>
      </c>
      <c r="F151" s="2" t="s">
        <v>670</v>
      </c>
      <c r="G151" s="21" t="s">
        <v>671</v>
      </c>
      <c r="H151" s="21" t="s">
        <v>672</v>
      </c>
      <c r="I151" s="21" t="s">
        <v>673</v>
      </c>
      <c r="J151" s="24" t="s">
        <v>625</v>
      </c>
    </row>
    <row r="152" spans="1:10" ht="17.25" hidden="1">
      <c r="A152" s="21" t="s">
        <v>676</v>
      </c>
      <c r="B152" s="21">
        <v>128</v>
      </c>
      <c r="C152" s="21" t="s">
        <v>677</v>
      </c>
      <c r="D152" s="21" t="s">
        <v>669</v>
      </c>
      <c r="E152" s="28" t="str">
        <f>LEFT(Tabel2[[#This Row],[Betalen-naar-gebruik met AHB]],7)</f>
        <v>€31,508</v>
      </c>
      <c r="F152" s="2" t="s">
        <v>678</v>
      </c>
      <c r="G152" s="21" t="s">
        <v>679</v>
      </c>
      <c r="H152" s="21" t="s">
        <v>680</v>
      </c>
      <c r="I152" s="21" t="s">
        <v>681</v>
      </c>
      <c r="J152" s="24" t="s">
        <v>625</v>
      </c>
    </row>
    <row r="153" spans="1:10" ht="17.25" hidden="1">
      <c r="A153" s="21" t="s">
        <v>682</v>
      </c>
      <c r="B153" s="21">
        <v>128</v>
      </c>
      <c r="C153" s="21" t="s">
        <v>677</v>
      </c>
      <c r="D153" s="21" t="s">
        <v>675</v>
      </c>
      <c r="E153" s="28" t="str">
        <f>LEFT(Tabel2[[#This Row],[Betalen-naar-gebruik met AHB]],7)</f>
        <v>€31,508</v>
      </c>
      <c r="F153" s="2" t="s">
        <v>678</v>
      </c>
      <c r="G153" s="21" t="s">
        <v>679</v>
      </c>
      <c r="H153" s="21" t="s">
        <v>680</v>
      </c>
      <c r="I153" s="21" t="s">
        <v>681</v>
      </c>
      <c r="J153" s="24" t="s">
        <v>625</v>
      </c>
    </row>
    <row r="154" spans="1:10" ht="17.25" hidden="1">
      <c r="A154" s="21" t="s">
        <v>683</v>
      </c>
      <c r="B154" s="21">
        <v>208</v>
      </c>
      <c r="C154" s="21" t="s">
        <v>684</v>
      </c>
      <c r="D154" s="21" t="s">
        <v>669</v>
      </c>
      <c r="E154" s="28" t="str">
        <f>LEFT(Tabel2[[#This Row],[Betalen-naar-gebruik met AHB]],7)</f>
        <v>€24,458</v>
      </c>
      <c r="F154" s="2" t="s">
        <v>685</v>
      </c>
      <c r="G154" s="21" t="s">
        <v>686</v>
      </c>
      <c r="H154" s="21" t="s">
        <v>687</v>
      </c>
      <c r="I154" s="21" t="s">
        <v>688</v>
      </c>
      <c r="J154" s="24" t="s">
        <v>689</v>
      </c>
    </row>
    <row r="155" spans="1:10" ht="17.25" hidden="1">
      <c r="A155" s="21" t="s">
        <v>690</v>
      </c>
      <c r="B155" s="21">
        <v>208</v>
      </c>
      <c r="C155" s="21" t="s">
        <v>691</v>
      </c>
      <c r="D155" s="21" t="s">
        <v>669</v>
      </c>
      <c r="E155" s="28" t="str">
        <f>LEFT(Tabel2[[#This Row],[Betalen-naar-gebruik met AHB]],7)</f>
        <v>€48,916</v>
      </c>
      <c r="F155" s="2" t="s">
        <v>692</v>
      </c>
      <c r="G155" s="21" t="s">
        <v>693</v>
      </c>
      <c r="H155" s="21" t="s">
        <v>694</v>
      </c>
      <c r="I155" s="21" t="s">
        <v>695</v>
      </c>
      <c r="J155" s="24" t="s">
        <v>689</v>
      </c>
    </row>
    <row r="156" spans="1:10" ht="17.25" hidden="1">
      <c r="A156" s="21" t="s">
        <v>696</v>
      </c>
      <c r="B156" s="21">
        <v>416</v>
      </c>
      <c r="C156" s="21" t="s">
        <v>691</v>
      </c>
      <c r="D156" s="21" t="s">
        <v>697</v>
      </c>
      <c r="E156" s="28" t="str">
        <f>LEFT(Tabel2[[#This Row],[Betalen-naar-gebruik met AHB]],7)</f>
        <v>€54,354</v>
      </c>
      <c r="F156" s="2" t="s">
        <v>698</v>
      </c>
      <c r="G156" s="21" t="s">
        <v>699</v>
      </c>
      <c r="H156" s="21" t="s">
        <v>700</v>
      </c>
      <c r="I156" s="21" t="s">
        <v>701</v>
      </c>
      <c r="J156" s="24" t="s">
        <v>689</v>
      </c>
    </row>
    <row r="157" spans="1:10" ht="17.25" hidden="1">
      <c r="A157" s="21" t="s">
        <v>702</v>
      </c>
      <c r="B157" s="21">
        <v>416</v>
      </c>
      <c r="C157" s="21" t="s">
        <v>703</v>
      </c>
      <c r="D157" s="21" t="s">
        <v>697</v>
      </c>
      <c r="E157" s="28" t="str">
        <f>LEFT(Tabel2[[#This Row],[Betalen-naar-gebruik met AHB]],7)</f>
        <v>€108,70</v>
      </c>
      <c r="F157" s="2" t="s">
        <v>704</v>
      </c>
      <c r="G157" s="21" t="s">
        <v>705</v>
      </c>
      <c r="H157" s="21" t="s">
        <v>706</v>
      </c>
      <c r="I157" s="21" t="s">
        <v>707</v>
      </c>
      <c r="J157" s="24" t="s">
        <v>689</v>
      </c>
    </row>
    <row r="158" spans="1:10" ht="17.25" hidden="1">
      <c r="A158" s="21" t="s">
        <v>708</v>
      </c>
      <c r="B158" s="25">
        <v>43862</v>
      </c>
      <c r="C158" s="21" t="s">
        <v>279</v>
      </c>
      <c r="D158" s="21" t="s">
        <v>285</v>
      </c>
      <c r="E158" s="28" t="str">
        <f>LEFT(Tabel2[[#This Row],[Betalen-naar-gebruik met AHB]],7)</f>
        <v>€0,1603</v>
      </c>
      <c r="F158" s="2" t="s">
        <v>545</v>
      </c>
      <c r="G158" s="21" t="s">
        <v>546</v>
      </c>
      <c r="H158" s="21" t="s">
        <v>547</v>
      </c>
      <c r="I158" s="21" t="s">
        <v>575</v>
      </c>
      <c r="J158" s="24" t="s">
        <v>709</v>
      </c>
    </row>
    <row r="159" spans="1:10" ht="17.25" hidden="1">
      <c r="A159" s="21" t="s">
        <v>710</v>
      </c>
      <c r="B159" s="25">
        <v>43922</v>
      </c>
      <c r="C159" s="21" t="s">
        <v>285</v>
      </c>
      <c r="D159" s="21" t="s">
        <v>291</v>
      </c>
      <c r="E159" s="28" t="str">
        <f>LEFT(Tabel2[[#This Row],[Betalen-naar-gebruik met AHB]],7)</f>
        <v>€0,3197</v>
      </c>
      <c r="F159" s="2" t="s">
        <v>551</v>
      </c>
      <c r="G159" s="21" t="s">
        <v>552</v>
      </c>
      <c r="H159" s="21" t="s">
        <v>553</v>
      </c>
      <c r="I159" s="21" t="s">
        <v>578</v>
      </c>
      <c r="J159" s="24" t="s">
        <v>709</v>
      </c>
    </row>
    <row r="160" spans="1:10" ht="17.25" hidden="1">
      <c r="A160" s="21" t="s">
        <v>711</v>
      </c>
      <c r="B160" s="25">
        <v>43923</v>
      </c>
      <c r="C160" s="21" t="s">
        <v>285</v>
      </c>
      <c r="D160" s="21" t="s">
        <v>291</v>
      </c>
      <c r="E160" s="28" t="str">
        <f>LEFT(Tabel2[[#This Row],[Betalen-naar-gebruik met AHB]],7)</f>
        <v>€0,3197</v>
      </c>
      <c r="F160" s="2" t="s">
        <v>551</v>
      </c>
      <c r="G160" s="21" t="s">
        <v>552</v>
      </c>
      <c r="H160" s="21" t="s">
        <v>553</v>
      </c>
      <c r="I160" s="21" t="s">
        <v>578</v>
      </c>
      <c r="J160" s="24" t="s">
        <v>709</v>
      </c>
    </row>
    <row r="161" spans="1:10" ht="17.25" hidden="1">
      <c r="A161" s="21" t="s">
        <v>712</v>
      </c>
      <c r="B161" s="25">
        <v>43923</v>
      </c>
      <c r="C161" s="21" t="s">
        <v>93</v>
      </c>
      <c r="D161" s="21" t="s">
        <v>98</v>
      </c>
      <c r="E161" s="28" t="str">
        <f>LEFT(Tabel2[[#This Row],[Betalen-naar-gebruik met AHB]],7)</f>
        <v>€0,2699</v>
      </c>
      <c r="F161" s="2" t="s">
        <v>417</v>
      </c>
      <c r="G161" s="21" t="s">
        <v>418</v>
      </c>
      <c r="H161" s="21" t="s">
        <v>419</v>
      </c>
      <c r="I161" s="21" t="s">
        <v>529</v>
      </c>
      <c r="J161" s="24" t="s">
        <v>709</v>
      </c>
    </row>
    <row r="162" spans="1:10" ht="17.25" hidden="1">
      <c r="A162" s="21" t="s">
        <v>713</v>
      </c>
      <c r="B162" s="25">
        <v>44045</v>
      </c>
      <c r="C162" s="21" t="s">
        <v>291</v>
      </c>
      <c r="D162" s="21" t="s">
        <v>306</v>
      </c>
      <c r="E162" s="28" t="str">
        <f>LEFT(Tabel2[[#This Row],[Betalen-naar-gebruik met AHB]],7)</f>
        <v>€0,6401</v>
      </c>
      <c r="F162" s="2" t="s">
        <v>556</v>
      </c>
      <c r="G162" s="21" t="s">
        <v>557</v>
      </c>
      <c r="H162" s="21" t="s">
        <v>558</v>
      </c>
      <c r="I162" s="21" t="s">
        <v>580</v>
      </c>
      <c r="J162" s="24" t="s">
        <v>709</v>
      </c>
    </row>
    <row r="163" spans="1:10" ht="17.25" hidden="1">
      <c r="A163" s="21" t="s">
        <v>714</v>
      </c>
      <c r="B163" s="25">
        <v>44045</v>
      </c>
      <c r="C163" s="21" t="s">
        <v>98</v>
      </c>
      <c r="D163" s="21" t="s">
        <v>109</v>
      </c>
      <c r="E163" s="28" t="str">
        <f>LEFT(Tabel2[[#This Row],[Betalen-naar-gebruik met AHB]],7)</f>
        <v>€0,5398</v>
      </c>
      <c r="F163" s="2" t="s">
        <v>422</v>
      </c>
      <c r="G163" s="21" t="s">
        <v>423</v>
      </c>
      <c r="H163" s="21" t="s">
        <v>424</v>
      </c>
      <c r="I163" s="21" t="s">
        <v>531</v>
      </c>
      <c r="J163" s="24" t="s">
        <v>709</v>
      </c>
    </row>
    <row r="164" spans="1:10" ht="17.25" hidden="1">
      <c r="A164" s="21" t="s">
        <v>715</v>
      </c>
      <c r="B164" s="25">
        <v>44047</v>
      </c>
      <c r="C164" s="21" t="s">
        <v>291</v>
      </c>
      <c r="D164" s="21" t="s">
        <v>306</v>
      </c>
      <c r="E164" s="28" t="str">
        <f>LEFT(Tabel2[[#This Row],[Betalen-naar-gebruik met AHB]],7)</f>
        <v>€0,6401</v>
      </c>
      <c r="F164" s="2" t="s">
        <v>556</v>
      </c>
      <c r="G164" s="21" t="s">
        <v>557</v>
      </c>
      <c r="H164" s="21" t="s">
        <v>558</v>
      </c>
      <c r="I164" s="21" t="s">
        <v>580</v>
      </c>
      <c r="J164" s="24" t="s">
        <v>709</v>
      </c>
    </row>
    <row r="165" spans="1:10" ht="17.25" hidden="1">
      <c r="A165" s="21" t="s">
        <v>716</v>
      </c>
      <c r="B165" s="25">
        <v>44047</v>
      </c>
      <c r="C165" s="21" t="s">
        <v>98</v>
      </c>
      <c r="D165" s="21" t="s">
        <v>109</v>
      </c>
      <c r="E165" s="28" t="str">
        <f>LEFT(Tabel2[[#This Row],[Betalen-naar-gebruik met AHB]],7)</f>
        <v>€0,5398</v>
      </c>
      <c r="F165" s="2" t="s">
        <v>422</v>
      </c>
      <c r="G165" s="21" t="s">
        <v>423</v>
      </c>
      <c r="H165" s="21" t="s">
        <v>424</v>
      </c>
      <c r="I165" s="21" t="s">
        <v>531</v>
      </c>
      <c r="J165" s="24" t="s">
        <v>709</v>
      </c>
    </row>
    <row r="166" spans="1:10" ht="17.25" hidden="1">
      <c r="A166" s="21" t="s">
        <v>717</v>
      </c>
      <c r="B166" s="26">
        <v>42461</v>
      </c>
      <c r="C166" s="21" t="s">
        <v>306</v>
      </c>
      <c r="D166" s="21" t="s">
        <v>582</v>
      </c>
      <c r="E166" s="28" t="str">
        <f>LEFT(Tabel2[[#This Row],[Betalen-naar-gebruik met AHB]],7)</f>
        <v>€1,2802</v>
      </c>
      <c r="F166" s="2" t="s">
        <v>561</v>
      </c>
      <c r="G166" s="21" t="s">
        <v>562</v>
      </c>
      <c r="H166" s="21" t="s">
        <v>563</v>
      </c>
      <c r="I166" s="21" t="s">
        <v>583</v>
      </c>
      <c r="J166" s="24" t="s">
        <v>709</v>
      </c>
    </row>
    <row r="167" spans="1:10" ht="17.25" hidden="1">
      <c r="A167" s="21" t="s">
        <v>718</v>
      </c>
      <c r="B167" s="26">
        <v>42461</v>
      </c>
      <c r="C167" s="21" t="s">
        <v>109</v>
      </c>
      <c r="D167" s="21" t="s">
        <v>183</v>
      </c>
      <c r="E167" s="28" t="str">
        <f>LEFT(Tabel2[[#This Row],[Betalen-naar-gebruik met AHB]],7)</f>
        <v>€1,0795</v>
      </c>
      <c r="F167" s="2" t="s">
        <v>427</v>
      </c>
      <c r="G167" s="21" t="s">
        <v>428</v>
      </c>
      <c r="H167" s="21" t="s">
        <v>429</v>
      </c>
      <c r="I167" s="21" t="s">
        <v>533</v>
      </c>
      <c r="J167" s="24" t="s">
        <v>709</v>
      </c>
    </row>
    <row r="168" spans="1:10" ht="17.25" hidden="1">
      <c r="A168" s="21" t="s">
        <v>719</v>
      </c>
      <c r="B168" s="26">
        <v>42461</v>
      </c>
      <c r="C168" s="21" t="s">
        <v>582</v>
      </c>
      <c r="D168" s="21" t="s">
        <v>600</v>
      </c>
      <c r="E168" s="28" t="str">
        <f>LEFT(Tabel2[[#This Row],[Betalen-naar-gebruik met AHB]],7)</f>
        <v>€4,7225</v>
      </c>
      <c r="F168" s="2" t="s">
        <v>601</v>
      </c>
      <c r="G168" s="21" t="s">
        <v>330</v>
      </c>
      <c r="H168" s="21" t="s">
        <v>330</v>
      </c>
      <c r="I168" s="21" t="s">
        <v>615</v>
      </c>
      <c r="J168" s="24" t="s">
        <v>709</v>
      </c>
    </row>
    <row r="169" spans="1:10" ht="17.25" hidden="1">
      <c r="A169" s="21" t="s">
        <v>720</v>
      </c>
      <c r="B169" s="26">
        <v>42583</v>
      </c>
      <c r="C169" s="21" t="s">
        <v>306</v>
      </c>
      <c r="D169" s="21" t="s">
        <v>582</v>
      </c>
      <c r="E169" s="28" t="str">
        <f>LEFT(Tabel2[[#This Row],[Betalen-naar-gebruik met AHB]],7)</f>
        <v>€1,2802</v>
      </c>
      <c r="F169" s="2" t="s">
        <v>561</v>
      </c>
      <c r="G169" s="21" t="s">
        <v>562</v>
      </c>
      <c r="H169" s="21" t="s">
        <v>563</v>
      </c>
      <c r="I169" s="21" t="s">
        <v>583</v>
      </c>
      <c r="J169" s="24" t="s">
        <v>709</v>
      </c>
    </row>
    <row r="170" spans="1:10" ht="17.25" hidden="1">
      <c r="A170" s="21" t="s">
        <v>721</v>
      </c>
      <c r="B170" s="26">
        <v>42583</v>
      </c>
      <c r="C170" s="21" t="s">
        <v>109</v>
      </c>
      <c r="D170" s="21" t="s">
        <v>183</v>
      </c>
      <c r="E170" s="28" t="str">
        <f>LEFT(Tabel2[[#This Row],[Betalen-naar-gebruik met AHB]],7)</f>
        <v>€1,0795</v>
      </c>
      <c r="F170" s="2" t="s">
        <v>427</v>
      </c>
      <c r="G170" s="21" t="s">
        <v>428</v>
      </c>
      <c r="H170" s="21" t="s">
        <v>429</v>
      </c>
      <c r="I170" s="21" t="s">
        <v>533</v>
      </c>
      <c r="J170" s="24" t="s">
        <v>709</v>
      </c>
    </row>
    <row r="171" spans="1:10" ht="17.25" hidden="1">
      <c r="A171" s="21" t="s">
        <v>722</v>
      </c>
      <c r="B171" s="26">
        <v>42583</v>
      </c>
      <c r="C171" s="21" t="s">
        <v>582</v>
      </c>
      <c r="D171" s="21" t="s">
        <v>600</v>
      </c>
      <c r="E171" s="28" t="str">
        <f>LEFT(Tabel2[[#This Row],[Betalen-naar-gebruik met AHB]],7)</f>
        <v>€4,7225</v>
      </c>
      <c r="F171" s="2" t="s">
        <v>601</v>
      </c>
      <c r="G171" s="21" t="s">
        <v>330</v>
      </c>
      <c r="H171" s="21" t="s">
        <v>330</v>
      </c>
      <c r="I171" s="21" t="s">
        <v>615</v>
      </c>
      <c r="J171" s="24" t="s">
        <v>709</v>
      </c>
    </row>
    <row r="172" spans="1:10" ht="17.25" hidden="1">
      <c r="A172" s="21" t="s">
        <v>723</v>
      </c>
      <c r="B172" s="26">
        <v>11902</v>
      </c>
      <c r="C172" s="21" t="s">
        <v>183</v>
      </c>
      <c r="D172" s="21" t="s">
        <v>210</v>
      </c>
      <c r="E172" s="28" t="str">
        <f>LEFT(Tabel2[[#This Row],[Betalen-naar-gebruik met AHB]],7)</f>
        <v>€2,1589</v>
      </c>
      <c r="F172" s="2" t="s">
        <v>438</v>
      </c>
      <c r="G172" s="21" t="s">
        <v>439</v>
      </c>
      <c r="H172" s="21" t="s">
        <v>440</v>
      </c>
      <c r="I172" s="21" t="s">
        <v>537</v>
      </c>
      <c r="J172" s="24" t="s">
        <v>709</v>
      </c>
    </row>
    <row r="173" spans="1:10" ht="17.25" hidden="1">
      <c r="A173" s="21" t="s">
        <v>724</v>
      </c>
      <c r="B173" s="26">
        <v>42583</v>
      </c>
      <c r="C173" s="21" t="s">
        <v>627</v>
      </c>
      <c r="D173" s="21" t="s">
        <v>183</v>
      </c>
      <c r="E173" s="28" t="str">
        <f>LEFT(Tabel2[[#This Row],[Betalen-naar-gebruik met AHB]],7)</f>
        <v>€3,6281</v>
      </c>
      <c r="F173" s="2" t="s">
        <v>628</v>
      </c>
      <c r="G173" s="21" t="s">
        <v>629</v>
      </c>
      <c r="H173" s="21" t="s">
        <v>630</v>
      </c>
      <c r="I173" s="21" t="s">
        <v>631</v>
      </c>
      <c r="J173" s="24" t="s">
        <v>709</v>
      </c>
    </row>
    <row r="174" spans="1:10" ht="17.25" hidden="1">
      <c r="A174" s="21" t="s">
        <v>725</v>
      </c>
      <c r="B174" s="26">
        <v>11902</v>
      </c>
      <c r="C174" s="21" t="s">
        <v>604</v>
      </c>
      <c r="D174" s="21" t="s">
        <v>605</v>
      </c>
      <c r="E174" s="28" t="str">
        <f>LEFT(Tabel2[[#This Row],[Betalen-naar-gebruik met AHB]],7)</f>
        <v>€8,4246</v>
      </c>
      <c r="F174" s="2" t="s">
        <v>606</v>
      </c>
      <c r="G174" s="21" t="s">
        <v>330</v>
      </c>
      <c r="H174" s="21" t="s">
        <v>330</v>
      </c>
      <c r="I174" s="21" t="s">
        <v>618</v>
      </c>
      <c r="J174" s="24" t="s">
        <v>709</v>
      </c>
    </row>
    <row r="175" spans="1:10" ht="17.25" hidden="1">
      <c r="A175" s="21" t="s">
        <v>726</v>
      </c>
      <c r="B175" s="21" t="s">
        <v>727</v>
      </c>
      <c r="C175" s="21" t="s">
        <v>183</v>
      </c>
      <c r="D175" s="21" t="s">
        <v>210</v>
      </c>
      <c r="E175" s="28" t="str">
        <f>LEFT(Tabel2[[#This Row],[Betalen-naar-gebruik met AHB]],7)</f>
        <v>€2,1589</v>
      </c>
      <c r="F175" s="2" t="s">
        <v>438</v>
      </c>
      <c r="G175" s="21" t="s">
        <v>439</v>
      </c>
      <c r="H175" s="21" t="s">
        <v>440</v>
      </c>
      <c r="I175" s="21" t="s">
        <v>537</v>
      </c>
      <c r="J175" s="24" t="s">
        <v>709</v>
      </c>
    </row>
    <row r="176" spans="1:10" ht="17.25" hidden="1">
      <c r="A176" s="21" t="s">
        <v>728</v>
      </c>
      <c r="B176" s="21" t="s">
        <v>729</v>
      </c>
      <c r="C176" s="21" t="s">
        <v>448</v>
      </c>
      <c r="D176" s="21" t="s">
        <v>541</v>
      </c>
      <c r="E176" s="28" t="str">
        <f>LEFT(Tabel2[[#This Row],[Betalen-naar-gebruik met AHB]],7)</f>
        <v>€3,6903</v>
      </c>
      <c r="F176" s="2" t="s">
        <v>449</v>
      </c>
      <c r="G176" s="21" t="s">
        <v>454</v>
      </c>
      <c r="H176" s="21" t="s">
        <v>455</v>
      </c>
      <c r="I176" s="21" t="s">
        <v>542</v>
      </c>
      <c r="J176" s="24" t="s">
        <v>709</v>
      </c>
    </row>
    <row r="177" spans="1:11" ht="17.25" hidden="1">
      <c r="A177" s="21" t="s">
        <v>730</v>
      </c>
      <c r="B177" s="21" t="s">
        <v>727</v>
      </c>
      <c r="C177" s="21" t="s">
        <v>604</v>
      </c>
      <c r="D177" s="21" t="s">
        <v>605</v>
      </c>
      <c r="E177" s="28" t="str">
        <f>LEFT(Tabel2[[#This Row],[Betalen-naar-gebruik met AHB]],7)</f>
        <v>€8,4246</v>
      </c>
      <c r="F177" s="2" t="s">
        <v>606</v>
      </c>
      <c r="G177" s="21" t="s">
        <v>330</v>
      </c>
      <c r="H177" s="21" t="s">
        <v>330</v>
      </c>
      <c r="I177" s="21" t="s">
        <v>618</v>
      </c>
      <c r="J177" s="24" t="s">
        <v>709</v>
      </c>
    </row>
    <row r="178" spans="1:11" ht="17.25" hidden="1">
      <c r="A178" s="21" t="s">
        <v>731</v>
      </c>
      <c r="B178" s="21" t="s">
        <v>729</v>
      </c>
      <c r="C178" s="21" t="s">
        <v>732</v>
      </c>
      <c r="D178" s="21" t="s">
        <v>649</v>
      </c>
      <c r="E178" s="28" t="str">
        <f>LEFT(Tabel2[[#This Row],[Betalen-naar-gebruik met AHB]],7)</f>
        <v>€12,204</v>
      </c>
      <c r="F178" s="2" t="s">
        <v>663</v>
      </c>
      <c r="G178" s="21" t="s">
        <v>664</v>
      </c>
      <c r="H178" s="21" t="s">
        <v>665</v>
      </c>
      <c r="I178" s="21" t="s">
        <v>666</v>
      </c>
      <c r="J178" s="24" t="s">
        <v>709</v>
      </c>
    </row>
    <row r="179" spans="1:11" ht="17.25" hidden="1">
      <c r="A179" s="21" t="s">
        <v>733</v>
      </c>
      <c r="B179" s="21" t="s">
        <v>734</v>
      </c>
      <c r="C179" s="21" t="s">
        <v>448</v>
      </c>
      <c r="D179" s="21" t="s">
        <v>541</v>
      </c>
      <c r="E179" s="28" t="str">
        <f>LEFT(Tabel2[[#This Row],[Betalen-naar-gebruik met AHB]],7)</f>
        <v>€3,6903</v>
      </c>
      <c r="F179" s="2" t="s">
        <v>449</v>
      </c>
      <c r="G179" s="21" t="s">
        <v>454</v>
      </c>
      <c r="H179" s="21" t="s">
        <v>455</v>
      </c>
      <c r="I179" s="21" t="s">
        <v>542</v>
      </c>
      <c r="J179" s="24" t="s">
        <v>709</v>
      </c>
    </row>
    <row r="180" spans="1:11" ht="17.25" hidden="1">
      <c r="A180" s="21" t="s">
        <v>735</v>
      </c>
      <c r="B180" s="21" t="s">
        <v>734</v>
      </c>
      <c r="C180" s="21" t="s">
        <v>732</v>
      </c>
      <c r="D180" s="21" t="s">
        <v>649</v>
      </c>
      <c r="E180" s="28" t="str">
        <f>LEFT(Tabel2[[#This Row],[Betalen-naar-gebruik met AHB]],7)</f>
        <v>€12,204</v>
      </c>
      <c r="F180" s="2" t="s">
        <v>663</v>
      </c>
      <c r="G180" s="21" t="s">
        <v>664</v>
      </c>
      <c r="H180" s="21" t="s">
        <v>665</v>
      </c>
      <c r="I180" s="21" t="s">
        <v>666</v>
      </c>
      <c r="J180" s="24" t="s">
        <v>709</v>
      </c>
    </row>
    <row r="181" spans="1:11" ht="17.25" hidden="1">
      <c r="A181" s="21" t="s">
        <v>736</v>
      </c>
      <c r="B181" s="21" t="s">
        <v>737</v>
      </c>
      <c r="C181" s="21" t="s">
        <v>738</v>
      </c>
      <c r="D181" s="21" t="s">
        <v>669</v>
      </c>
      <c r="E181" s="28" t="str">
        <f>LEFT(Tabel2[[#This Row],[Betalen-naar-gebruik met AHB]],7)</f>
        <v>€31,508</v>
      </c>
      <c r="F181" s="2" t="s">
        <v>678</v>
      </c>
      <c r="G181" s="21" t="s">
        <v>679</v>
      </c>
      <c r="H181" s="21" t="s">
        <v>680</v>
      </c>
      <c r="I181" s="21" t="s">
        <v>681</v>
      </c>
      <c r="J181" s="24" t="s">
        <v>709</v>
      </c>
    </row>
    <row r="182" spans="1:11" ht="17.25" hidden="1">
      <c r="A182" s="21" t="s">
        <v>739</v>
      </c>
      <c r="B182" s="21" t="s">
        <v>740</v>
      </c>
      <c r="C182" s="21" t="s">
        <v>738</v>
      </c>
      <c r="D182" s="21" t="s">
        <v>669</v>
      </c>
      <c r="E182" s="28" t="str">
        <f>LEFT(Tabel2[[#This Row],[Betalen-naar-gebruik met AHB]],7)</f>
        <v>€31,508</v>
      </c>
      <c r="F182" s="2" t="s">
        <v>678</v>
      </c>
      <c r="G182" s="21" t="s">
        <v>679</v>
      </c>
      <c r="H182" s="21" t="s">
        <v>680</v>
      </c>
      <c r="I182" s="21" t="s">
        <v>681</v>
      </c>
      <c r="J182" s="24" t="s">
        <v>709</v>
      </c>
    </row>
    <row r="183" spans="1:11" ht="16.5" hidden="1">
      <c r="A183" s="21" t="s">
        <v>741</v>
      </c>
      <c r="B183" s="21">
        <v>8</v>
      </c>
      <c r="C183" s="21" t="s">
        <v>98</v>
      </c>
      <c r="D183" s="21" t="s">
        <v>114</v>
      </c>
      <c r="E183" s="28" t="str">
        <f>LEFT(Tabel2[[#This Row],[Betalen-naar-gebruik met AHB]],7)</f>
        <v>€0,6275</v>
      </c>
      <c r="F183" s="2" t="s">
        <v>742</v>
      </c>
      <c r="G183" s="21" t="s">
        <v>743</v>
      </c>
      <c r="H183" s="21" t="s">
        <v>744</v>
      </c>
      <c r="I183" s="21" t="s">
        <v>745</v>
      </c>
      <c r="J183" s="20" t="s">
        <v>746</v>
      </c>
      <c r="K183" s="21" t="s">
        <v>747</v>
      </c>
    </row>
    <row r="184" spans="1:11" ht="16.5" hidden="1">
      <c r="A184" s="21" t="s">
        <v>748</v>
      </c>
      <c r="B184" s="21">
        <v>16</v>
      </c>
      <c r="C184" s="21" t="s">
        <v>109</v>
      </c>
      <c r="D184" s="21" t="s">
        <v>115</v>
      </c>
      <c r="E184" s="28" t="str">
        <f>LEFT(Tabel2[[#This Row],[Betalen-naar-gebruik met AHB]],7)</f>
        <v>€1,2549</v>
      </c>
      <c r="F184" s="2" t="s">
        <v>749</v>
      </c>
      <c r="G184" s="21" t="s">
        <v>750</v>
      </c>
      <c r="H184" s="21" t="s">
        <v>751</v>
      </c>
      <c r="I184" s="21" t="s">
        <v>752</v>
      </c>
      <c r="J184" s="20" t="s">
        <v>746</v>
      </c>
      <c r="K184" s="21" t="s">
        <v>753</v>
      </c>
    </row>
    <row r="185" spans="1:11" ht="16.5" hidden="1">
      <c r="A185" s="21" t="s">
        <v>754</v>
      </c>
      <c r="B185" s="21">
        <v>32</v>
      </c>
      <c r="C185" s="21" t="s">
        <v>183</v>
      </c>
      <c r="D185" s="21" t="s">
        <v>513</v>
      </c>
      <c r="E185" s="28" t="str">
        <f>LEFT(Tabel2[[#This Row],[Betalen-naar-gebruik met AHB]],7)</f>
        <v>€2,5097</v>
      </c>
      <c r="F185" s="2" t="s">
        <v>755</v>
      </c>
      <c r="G185" s="21" t="s">
        <v>756</v>
      </c>
      <c r="H185" s="21" t="s">
        <v>757</v>
      </c>
      <c r="I185" s="21" t="s">
        <v>758</v>
      </c>
      <c r="J185" s="20" t="s">
        <v>746</v>
      </c>
      <c r="K185" s="21" t="s">
        <v>759</v>
      </c>
    </row>
    <row r="186" spans="1:11" ht="16.5" hidden="1">
      <c r="A186" s="21" t="s">
        <v>760</v>
      </c>
      <c r="B186" s="21">
        <v>48</v>
      </c>
      <c r="C186" s="21" t="s">
        <v>190</v>
      </c>
      <c r="D186" s="21" t="s">
        <v>761</v>
      </c>
      <c r="E186" s="28" t="str">
        <f>LEFT(Tabel2[[#This Row],[Betalen-naar-gebruik met AHB]],7)</f>
        <v>€3,7645</v>
      </c>
      <c r="F186" s="2" t="s">
        <v>762</v>
      </c>
      <c r="G186" s="21" t="s">
        <v>763</v>
      </c>
      <c r="H186" s="21" t="s">
        <v>764</v>
      </c>
      <c r="I186" s="21" t="s">
        <v>765</v>
      </c>
      <c r="J186" s="20" t="s">
        <v>746</v>
      </c>
      <c r="K186" s="21" t="s">
        <v>766</v>
      </c>
    </row>
    <row r="187" spans="1:11" ht="16.5" hidden="1">
      <c r="A187" s="21" t="s">
        <v>767</v>
      </c>
      <c r="B187" s="21">
        <v>64</v>
      </c>
      <c r="C187" s="21" t="s">
        <v>210</v>
      </c>
      <c r="D187" s="21" t="s">
        <v>768</v>
      </c>
      <c r="E187" s="28" t="str">
        <f>LEFT(Tabel2[[#This Row],[Betalen-naar-gebruik met AHB]],7)</f>
        <v>€5,0194</v>
      </c>
      <c r="F187" s="2" t="s">
        <v>769</v>
      </c>
      <c r="G187" s="21" t="s">
        <v>770</v>
      </c>
      <c r="H187" s="21" t="s">
        <v>771</v>
      </c>
      <c r="I187" s="21" t="s">
        <v>772</v>
      </c>
      <c r="J187" s="20" t="s">
        <v>746</v>
      </c>
      <c r="K187" s="21" t="s">
        <v>773</v>
      </c>
    </row>
    <row r="188" spans="1:11" ht="16.5" hidden="1">
      <c r="A188" s="21" t="s">
        <v>774</v>
      </c>
      <c r="B188" s="21">
        <v>80</v>
      </c>
      <c r="C188" s="21" t="s">
        <v>768</v>
      </c>
      <c r="D188" s="21" t="s">
        <v>170</v>
      </c>
      <c r="E188" s="28" t="str">
        <f>LEFT(Tabel2[[#This Row],[Betalen-naar-gebruik met AHB]],7)</f>
        <v>€6,2742</v>
      </c>
      <c r="F188" s="2" t="s">
        <v>775</v>
      </c>
      <c r="G188" s="21" t="s">
        <v>776</v>
      </c>
      <c r="H188" s="21" t="s">
        <v>777</v>
      </c>
      <c r="I188" s="21" t="s">
        <v>778</v>
      </c>
      <c r="J188" s="20" t="s">
        <v>746</v>
      </c>
      <c r="K188" s="21" t="s">
        <v>779</v>
      </c>
    </row>
    <row r="189" spans="1:11" ht="17.25" hidden="1">
      <c r="A189" s="21" t="s">
        <v>780</v>
      </c>
      <c r="B189" s="21">
        <v>4</v>
      </c>
      <c r="C189" s="21" t="s">
        <v>93</v>
      </c>
      <c r="D189" s="21" t="s">
        <v>781</v>
      </c>
      <c r="E189" s="28" t="str">
        <f>LEFT(Tabel2[[#This Row],[Betalen-naar-gebruik met AHB]],7)</f>
        <v>€0,3138</v>
      </c>
      <c r="F189" s="2" t="s">
        <v>782</v>
      </c>
      <c r="G189" s="21" t="s">
        <v>783</v>
      </c>
      <c r="H189" s="21" t="s">
        <v>784</v>
      </c>
      <c r="I189" s="21" t="s">
        <v>785</v>
      </c>
      <c r="J189" s="24" t="s">
        <v>786</v>
      </c>
    </row>
    <row r="190" spans="1:11" ht="17.25" hidden="1">
      <c r="A190" s="21" t="s">
        <v>787</v>
      </c>
      <c r="B190" s="21">
        <v>8</v>
      </c>
      <c r="C190" s="21" t="s">
        <v>98</v>
      </c>
      <c r="D190" s="21" t="s">
        <v>788</v>
      </c>
      <c r="E190" s="28" t="str">
        <f>LEFT(Tabel2[[#This Row],[Betalen-naar-gebruik met AHB]],7)</f>
        <v>€0,6275</v>
      </c>
      <c r="F190" s="2" t="s">
        <v>742</v>
      </c>
      <c r="G190" s="21" t="s">
        <v>789</v>
      </c>
      <c r="H190" s="21" t="s">
        <v>790</v>
      </c>
      <c r="I190" s="21" t="s">
        <v>791</v>
      </c>
      <c r="J190" s="24" t="s">
        <v>786</v>
      </c>
      <c r="K190" s="22"/>
    </row>
    <row r="191" spans="1:11" ht="17.25" hidden="1">
      <c r="A191" s="21" t="s">
        <v>792</v>
      </c>
      <c r="B191" s="21">
        <v>16</v>
      </c>
      <c r="C191" s="21" t="s">
        <v>109</v>
      </c>
      <c r="D191" s="21" t="s">
        <v>793</v>
      </c>
      <c r="E191" s="28" t="str">
        <f>LEFT(Tabel2[[#This Row],[Betalen-naar-gebruik met AHB]],7)</f>
        <v>€1,2549</v>
      </c>
      <c r="F191" s="2" t="s">
        <v>749</v>
      </c>
      <c r="G191" s="21" t="s">
        <v>794</v>
      </c>
      <c r="H191" s="21" t="s">
        <v>795</v>
      </c>
      <c r="I191" s="21" t="s">
        <v>796</v>
      </c>
      <c r="J191" s="24" t="s">
        <v>786</v>
      </c>
      <c r="K191" s="22"/>
    </row>
    <row r="192" spans="1:11" ht="17.25" hidden="1">
      <c r="A192" s="21" t="s">
        <v>797</v>
      </c>
      <c r="B192" s="21">
        <v>32</v>
      </c>
      <c r="C192" s="21" t="s">
        <v>183</v>
      </c>
      <c r="D192" s="21" t="s">
        <v>798</v>
      </c>
      <c r="E192" s="28" t="str">
        <f>LEFT(Tabel2[[#This Row],[Betalen-naar-gebruik met AHB]],7)</f>
        <v>€2,5097</v>
      </c>
      <c r="F192" s="2" t="s">
        <v>755</v>
      </c>
      <c r="G192" s="21" t="s">
        <v>799</v>
      </c>
      <c r="H192" s="21" t="s">
        <v>800</v>
      </c>
      <c r="I192" s="21" t="s">
        <v>801</v>
      </c>
      <c r="J192" s="24" t="s">
        <v>786</v>
      </c>
      <c r="K192" s="22"/>
    </row>
    <row r="193" spans="1:11" ht="17.25">
      <c r="A193" s="21" t="s">
        <v>802</v>
      </c>
      <c r="B193" s="21">
        <v>6</v>
      </c>
      <c r="C193" s="21" t="s">
        <v>291</v>
      </c>
      <c r="D193" s="21" t="s">
        <v>803</v>
      </c>
      <c r="E193" s="28" t="str">
        <f>LEFT(Tabel2[[#This Row],[Betalen-naar-gebruik met AHB]],7)</f>
        <v>€0,9833</v>
      </c>
      <c r="F193" s="2" t="s">
        <v>804</v>
      </c>
      <c r="G193" s="21" t="s">
        <v>805</v>
      </c>
      <c r="H193" s="21" t="s">
        <v>806</v>
      </c>
      <c r="I193" s="21" t="s">
        <v>807</v>
      </c>
      <c r="J193" s="24" t="s">
        <v>808</v>
      </c>
      <c r="K193" s="21" t="s">
        <v>809</v>
      </c>
    </row>
    <row r="194" spans="1:11" ht="17.25">
      <c r="A194" s="21" t="s">
        <v>810</v>
      </c>
      <c r="B194" s="21">
        <v>12</v>
      </c>
      <c r="C194" s="21" t="s">
        <v>306</v>
      </c>
      <c r="D194" s="21" t="s">
        <v>811</v>
      </c>
      <c r="E194" s="28" t="str">
        <f>LEFT(Tabel2[[#This Row],[Betalen-naar-gebruik met AHB]],7)</f>
        <v>€1,9675</v>
      </c>
      <c r="F194" s="2" t="s">
        <v>812</v>
      </c>
      <c r="G194" s="21" t="s">
        <v>813</v>
      </c>
      <c r="H194" s="21" t="s">
        <v>814</v>
      </c>
      <c r="I194" s="21" t="s">
        <v>815</v>
      </c>
      <c r="J194" s="24" t="s">
        <v>808</v>
      </c>
      <c r="K194" s="21" t="s">
        <v>816</v>
      </c>
    </row>
    <row r="195" spans="1:11" ht="17.25">
      <c r="A195" s="21" t="s">
        <v>817</v>
      </c>
      <c r="B195" s="21">
        <v>24</v>
      </c>
      <c r="C195" s="21" t="s">
        <v>582</v>
      </c>
      <c r="D195" s="21" t="s">
        <v>818</v>
      </c>
      <c r="E195" s="28" t="str">
        <f>LEFT(Tabel2[[#This Row],[Betalen-naar-gebruik met AHB]],7)</f>
        <v>€4,3279</v>
      </c>
      <c r="F195" s="2" t="s">
        <v>819</v>
      </c>
      <c r="G195" s="21" t="s">
        <v>820</v>
      </c>
      <c r="H195" s="21" t="s">
        <v>821</v>
      </c>
      <c r="I195" s="21" t="s">
        <v>822</v>
      </c>
      <c r="J195" s="24" t="s">
        <v>808</v>
      </c>
      <c r="K195" s="21" t="s">
        <v>823</v>
      </c>
    </row>
    <row r="196" spans="1:11" ht="17.25">
      <c r="A196" s="21" t="s">
        <v>824</v>
      </c>
      <c r="B196" s="21">
        <v>24</v>
      </c>
      <c r="C196" s="21" t="s">
        <v>582</v>
      </c>
      <c r="D196" s="21" t="s">
        <v>818</v>
      </c>
      <c r="E196" s="28" t="str">
        <f>LEFT(Tabel2[[#This Row],[Betalen-naar-gebruik met AHB]],7)</f>
        <v>€3,9349</v>
      </c>
      <c r="F196" s="2" t="s">
        <v>825</v>
      </c>
      <c r="G196" s="21" t="s">
        <v>826</v>
      </c>
      <c r="H196" s="21" t="s">
        <v>827</v>
      </c>
      <c r="I196" s="21" t="s">
        <v>828</v>
      </c>
      <c r="J196" s="24" t="s">
        <v>808</v>
      </c>
      <c r="K196" s="21" t="s">
        <v>823</v>
      </c>
    </row>
    <row r="197" spans="1:11" ht="17.25">
      <c r="A197" s="21" t="s">
        <v>829</v>
      </c>
      <c r="B197" s="21">
        <v>6</v>
      </c>
      <c r="C197" s="21" t="s">
        <v>291</v>
      </c>
      <c r="D197" s="21" t="s">
        <v>803</v>
      </c>
      <c r="E197" s="28" t="str">
        <f>LEFT(Tabel2[[#This Row],[Betalen-naar-gebruik met AHB]],7)</f>
        <v>€0,4343</v>
      </c>
      <c r="F197" s="2" t="s">
        <v>830</v>
      </c>
      <c r="G197" s="21" t="s">
        <v>76</v>
      </c>
      <c r="H197" s="21" t="s">
        <v>76</v>
      </c>
      <c r="I197" s="21" t="s">
        <v>76</v>
      </c>
      <c r="J197" s="24" t="s">
        <v>831</v>
      </c>
      <c r="K197" s="21" t="s">
        <v>832</v>
      </c>
    </row>
    <row r="198" spans="1:11" ht="17.25">
      <c r="A198" s="21" t="s">
        <v>833</v>
      </c>
      <c r="B198" s="21">
        <v>12</v>
      </c>
      <c r="C198" s="21" t="s">
        <v>306</v>
      </c>
      <c r="D198" s="21" t="s">
        <v>811</v>
      </c>
      <c r="E198" s="28" t="str">
        <f>LEFT(Tabel2[[#This Row],[Betalen-naar-gebruik met AHB]],7)</f>
        <v>€0,8686</v>
      </c>
      <c r="F198" s="2" t="s">
        <v>834</v>
      </c>
      <c r="G198" s="21" t="s">
        <v>76</v>
      </c>
      <c r="H198" s="21" t="s">
        <v>76</v>
      </c>
      <c r="I198" s="21" t="s">
        <v>76</v>
      </c>
      <c r="J198" s="24" t="s">
        <v>831</v>
      </c>
      <c r="K198" s="21" t="s">
        <v>835</v>
      </c>
    </row>
    <row r="199" spans="1:11" ht="17.25">
      <c r="A199" s="21" t="s">
        <v>836</v>
      </c>
      <c r="B199" s="21">
        <v>24</v>
      </c>
      <c r="C199" s="21" t="s">
        <v>582</v>
      </c>
      <c r="D199" s="21" t="s">
        <v>818</v>
      </c>
      <c r="E199" s="28" t="str">
        <f>LEFT(Tabel2[[#This Row],[Betalen-naar-gebruik met AHB]],7)</f>
        <v>€1,7364</v>
      </c>
      <c r="F199" s="2" t="s">
        <v>837</v>
      </c>
      <c r="G199" s="21" t="s">
        <v>76</v>
      </c>
      <c r="H199" s="21" t="s">
        <v>76</v>
      </c>
      <c r="I199" s="21" t="s">
        <v>76</v>
      </c>
      <c r="J199" s="24" t="s">
        <v>831</v>
      </c>
      <c r="K199" s="21" t="s">
        <v>823</v>
      </c>
    </row>
    <row r="200" spans="1:11" ht="17.25">
      <c r="A200" s="21" t="s">
        <v>838</v>
      </c>
      <c r="B200" s="21">
        <v>24</v>
      </c>
      <c r="C200" s="21" t="s">
        <v>582</v>
      </c>
      <c r="D200" s="21" t="s">
        <v>818</v>
      </c>
      <c r="E200" s="28" t="str">
        <f>LEFT(Tabel2[[#This Row],[Betalen-naar-gebruik met AHB]],7)</f>
        <v>€1,9101</v>
      </c>
      <c r="F200" s="2" t="s">
        <v>839</v>
      </c>
      <c r="G200" s="21" t="s">
        <v>76</v>
      </c>
      <c r="H200" s="21" t="s">
        <v>76</v>
      </c>
      <c r="I200" s="21" t="s">
        <v>76</v>
      </c>
      <c r="J200" s="24" t="s">
        <v>831</v>
      </c>
      <c r="K200" s="21" t="s">
        <v>823</v>
      </c>
    </row>
    <row r="201" spans="1:11" ht="17.25">
      <c r="A201" s="21" t="s">
        <v>840</v>
      </c>
      <c r="B201" s="21">
        <v>6</v>
      </c>
      <c r="C201" s="21" t="s">
        <v>306</v>
      </c>
      <c r="D201" s="21" t="s">
        <v>841</v>
      </c>
      <c r="E201" s="28" t="str">
        <f>LEFT(Tabel2[[#This Row],[Betalen-naar-gebruik met AHB]],7)</f>
        <v>€2,2618</v>
      </c>
      <c r="F201" s="2" t="s">
        <v>842</v>
      </c>
      <c r="G201" s="21" t="s">
        <v>843</v>
      </c>
      <c r="H201" s="21" t="s">
        <v>844</v>
      </c>
      <c r="I201" s="21" t="s">
        <v>845</v>
      </c>
      <c r="J201" s="24" t="s">
        <v>846</v>
      </c>
      <c r="K201" s="21" t="s">
        <v>847</v>
      </c>
    </row>
    <row r="202" spans="1:11" ht="17.25">
      <c r="A202" s="21" t="s">
        <v>848</v>
      </c>
      <c r="B202" s="21">
        <v>12</v>
      </c>
      <c r="C202" s="21" t="s">
        <v>582</v>
      </c>
      <c r="D202" s="21" t="s">
        <v>499</v>
      </c>
      <c r="E202" s="28" t="str">
        <f>LEFT(Tabel2[[#This Row],[Betalen-naar-gebruik met AHB]],7)</f>
        <v>€4,5235</v>
      </c>
      <c r="F202" s="2" t="s">
        <v>849</v>
      </c>
      <c r="G202" s="21" t="s">
        <v>850</v>
      </c>
      <c r="H202" s="21" t="s">
        <v>851</v>
      </c>
      <c r="I202" s="21" t="s">
        <v>852</v>
      </c>
      <c r="J202" s="24" t="s">
        <v>846</v>
      </c>
      <c r="K202" s="21" t="s">
        <v>853</v>
      </c>
    </row>
    <row r="203" spans="1:11" ht="17.25">
      <c r="A203" s="21" t="s">
        <v>854</v>
      </c>
      <c r="B203" s="21">
        <v>24</v>
      </c>
      <c r="C203" s="21" t="s">
        <v>604</v>
      </c>
      <c r="D203" s="21" t="s">
        <v>523</v>
      </c>
      <c r="E203" s="28" t="str">
        <f>LEFT(Tabel2[[#This Row],[Betalen-naar-gebruik met AHB]],7)</f>
        <v>€9,9544</v>
      </c>
      <c r="F203" s="2" t="s">
        <v>855</v>
      </c>
      <c r="G203" s="21" t="s">
        <v>856</v>
      </c>
      <c r="H203" s="21" t="s">
        <v>857</v>
      </c>
      <c r="I203" s="21" t="s">
        <v>858</v>
      </c>
      <c r="J203" s="24" t="s">
        <v>846</v>
      </c>
      <c r="K203" s="21" t="s">
        <v>859</v>
      </c>
    </row>
    <row r="204" spans="1:11" ht="17.25">
      <c r="A204" s="21" t="s">
        <v>860</v>
      </c>
      <c r="B204" s="21">
        <v>24</v>
      </c>
      <c r="C204" s="21" t="s">
        <v>604</v>
      </c>
      <c r="D204" s="21" t="s">
        <v>523</v>
      </c>
      <c r="E204" s="28" t="str">
        <f>LEFT(Tabel2[[#This Row],[Betalen-naar-gebruik met AHB]],7)</f>
        <v>€9,0470</v>
      </c>
      <c r="F204" s="2" t="s">
        <v>861</v>
      </c>
      <c r="G204" s="21" t="s">
        <v>862</v>
      </c>
      <c r="H204" s="21" t="s">
        <v>863</v>
      </c>
      <c r="I204" s="21" t="s">
        <v>864</v>
      </c>
      <c r="J204" s="24" t="s">
        <v>846</v>
      </c>
      <c r="K204" s="21" t="s">
        <v>859</v>
      </c>
    </row>
    <row r="205" spans="1:11" ht="17.25">
      <c r="A205" s="21" t="s">
        <v>865</v>
      </c>
      <c r="B205" s="21">
        <v>6</v>
      </c>
      <c r="C205" s="21" t="s">
        <v>306</v>
      </c>
      <c r="D205" s="21" t="s">
        <v>841</v>
      </c>
      <c r="E205" s="28" t="str">
        <f>LEFT(Tabel2[[#This Row],[Betalen-naar-gebruik met AHB]],7)</f>
        <v>€3,2240</v>
      </c>
      <c r="F205" s="2" t="s">
        <v>866</v>
      </c>
      <c r="G205" s="21" t="s">
        <v>867</v>
      </c>
      <c r="H205" s="21" t="s">
        <v>868</v>
      </c>
      <c r="I205" s="21" t="s">
        <v>869</v>
      </c>
      <c r="J205" s="24" t="s">
        <v>870</v>
      </c>
      <c r="K205" s="21" t="s">
        <v>871</v>
      </c>
    </row>
    <row r="206" spans="1:11" ht="17.25">
      <c r="A206" s="21" t="s">
        <v>872</v>
      </c>
      <c r="B206" s="21">
        <v>12</v>
      </c>
      <c r="C206" s="21" t="s">
        <v>582</v>
      </c>
      <c r="D206" s="21" t="s">
        <v>499</v>
      </c>
      <c r="E206" s="28" t="str">
        <f>LEFT(Tabel2[[#This Row],[Betalen-naar-gebruik met AHB]],7)</f>
        <v>€6,4479</v>
      </c>
      <c r="F206" s="2" t="s">
        <v>873</v>
      </c>
      <c r="G206" s="21" t="s">
        <v>874</v>
      </c>
      <c r="H206" s="21" t="s">
        <v>875</v>
      </c>
      <c r="I206" s="21" t="s">
        <v>876</v>
      </c>
      <c r="J206" s="24" t="s">
        <v>870</v>
      </c>
      <c r="K206" s="21" t="s">
        <v>877</v>
      </c>
    </row>
    <row r="207" spans="1:11" ht="17.25">
      <c r="A207" s="21" t="s">
        <v>878</v>
      </c>
      <c r="B207" s="21">
        <v>24</v>
      </c>
      <c r="C207" s="21" t="s">
        <v>604</v>
      </c>
      <c r="D207" s="21" t="s">
        <v>523</v>
      </c>
      <c r="E207" s="28" t="str">
        <f>LEFT(Tabel2[[#This Row],[Betalen-naar-gebruik met AHB]],7)</f>
        <v>€14,185</v>
      </c>
      <c r="F207" s="2" t="s">
        <v>879</v>
      </c>
      <c r="G207" s="21" t="s">
        <v>880</v>
      </c>
      <c r="H207" s="21" t="s">
        <v>881</v>
      </c>
      <c r="I207" s="21" t="s">
        <v>882</v>
      </c>
      <c r="J207" s="24" t="s">
        <v>870</v>
      </c>
      <c r="K207" s="21" t="s">
        <v>883</v>
      </c>
    </row>
    <row r="208" spans="1:11" ht="17.25">
      <c r="A208" s="21" t="s">
        <v>884</v>
      </c>
      <c r="B208" s="21">
        <v>24</v>
      </c>
      <c r="C208" s="21" t="s">
        <v>604</v>
      </c>
      <c r="D208" s="21" t="s">
        <v>523</v>
      </c>
      <c r="E208" s="28" t="str">
        <f>LEFT(Tabel2[[#This Row],[Betalen-naar-gebruik met AHB]],7)</f>
        <v>€12,895</v>
      </c>
      <c r="F208" s="2" t="s">
        <v>885</v>
      </c>
      <c r="G208" s="21" t="s">
        <v>886</v>
      </c>
      <c r="H208" s="21" t="s">
        <v>887</v>
      </c>
      <c r="I208" s="21" t="s">
        <v>888</v>
      </c>
      <c r="J208" s="24" t="s">
        <v>870</v>
      </c>
      <c r="K208" s="21" t="s">
        <v>883</v>
      </c>
    </row>
    <row r="209" spans="1:11" ht="17.25" hidden="1">
      <c r="A209" s="21" t="s">
        <v>889</v>
      </c>
      <c r="B209" s="21">
        <v>6</v>
      </c>
      <c r="C209" s="21" t="s">
        <v>291</v>
      </c>
      <c r="D209" s="21" t="s">
        <v>803</v>
      </c>
      <c r="E209" s="28" t="str">
        <f>LEFT(Tabel2[[#This Row],[Betalen-naar-gebruik met AHB]],7)</f>
        <v>€1,1512</v>
      </c>
      <c r="F209" s="2" t="s">
        <v>890</v>
      </c>
      <c r="G209" s="21" t="s">
        <v>891</v>
      </c>
      <c r="H209" s="21" t="s">
        <v>892</v>
      </c>
      <c r="I209" s="21" t="s">
        <v>893</v>
      </c>
      <c r="J209" s="24" t="s">
        <v>894</v>
      </c>
      <c r="K209" s="21" t="s">
        <v>895</v>
      </c>
    </row>
    <row r="210" spans="1:11" ht="17.25" hidden="1">
      <c r="A210" s="21" t="s">
        <v>896</v>
      </c>
      <c r="B210" s="21">
        <v>12</v>
      </c>
      <c r="C210" s="21" t="s">
        <v>306</v>
      </c>
      <c r="D210" s="21" t="s">
        <v>811</v>
      </c>
      <c r="E210" s="28" t="str">
        <f>LEFT(Tabel2[[#This Row],[Betalen-naar-gebruik met AHB]],7)</f>
        <v>€2,3023</v>
      </c>
      <c r="F210" s="2" t="s">
        <v>897</v>
      </c>
      <c r="G210" s="21" t="s">
        <v>898</v>
      </c>
      <c r="H210" s="21" t="s">
        <v>899</v>
      </c>
      <c r="I210" s="21" t="s">
        <v>900</v>
      </c>
      <c r="J210" s="24" t="s">
        <v>894</v>
      </c>
      <c r="K210" s="21" t="s">
        <v>901</v>
      </c>
    </row>
    <row r="211" spans="1:11" ht="17.25" hidden="1">
      <c r="A211" s="21" t="s">
        <v>902</v>
      </c>
      <c r="B211" s="21">
        <v>24</v>
      </c>
      <c r="C211" s="21" t="s">
        <v>582</v>
      </c>
      <c r="D211" s="21" t="s">
        <v>818</v>
      </c>
      <c r="E211" s="28" t="str">
        <f>LEFT(Tabel2[[#This Row],[Betalen-naar-gebruik met AHB]],7)</f>
        <v>€4,6045</v>
      </c>
      <c r="F211" s="2" t="s">
        <v>903</v>
      </c>
      <c r="G211" s="21" t="s">
        <v>904</v>
      </c>
      <c r="H211" s="21" t="s">
        <v>905</v>
      </c>
      <c r="I211" s="21" t="s">
        <v>906</v>
      </c>
      <c r="J211" s="24" t="s">
        <v>894</v>
      </c>
      <c r="K211" s="21" t="s">
        <v>907</v>
      </c>
    </row>
    <row r="212" spans="1:11" ht="17.25" hidden="1">
      <c r="A212" s="21" t="s">
        <v>908</v>
      </c>
      <c r="B212" s="21">
        <v>6</v>
      </c>
      <c r="C212" s="21" t="s">
        <v>291</v>
      </c>
      <c r="D212" s="21" t="s">
        <v>803</v>
      </c>
      <c r="E212" s="28" t="str">
        <f>LEFT(Tabel2[[#This Row],[Betalen-naar-gebruik met AHB]],7)</f>
        <v>€0,6907</v>
      </c>
      <c r="F212" s="2" t="s">
        <v>909</v>
      </c>
      <c r="G212" s="21" t="s">
        <v>76</v>
      </c>
      <c r="H212" s="21" t="s">
        <v>76</v>
      </c>
      <c r="I212" s="21" t="s">
        <v>76</v>
      </c>
      <c r="J212" s="24" t="s">
        <v>910</v>
      </c>
      <c r="K212" s="21" t="s">
        <v>911</v>
      </c>
    </row>
    <row r="213" spans="1:11" ht="17.25" hidden="1">
      <c r="A213" s="21" t="s">
        <v>912</v>
      </c>
      <c r="B213" s="21">
        <v>12</v>
      </c>
      <c r="C213" s="21" t="s">
        <v>306</v>
      </c>
      <c r="D213" s="21" t="s">
        <v>811</v>
      </c>
      <c r="E213" s="28" t="str">
        <f>LEFT(Tabel2[[#This Row],[Betalen-naar-gebruik met AHB]],7)</f>
        <v>€1,3822</v>
      </c>
      <c r="F213" s="2" t="s">
        <v>913</v>
      </c>
      <c r="G213" s="21" t="s">
        <v>76</v>
      </c>
      <c r="H213" s="21" t="s">
        <v>76</v>
      </c>
      <c r="I213" s="21" t="s">
        <v>76</v>
      </c>
      <c r="J213" s="24" t="s">
        <v>910</v>
      </c>
      <c r="K213" s="21" t="s">
        <v>914</v>
      </c>
    </row>
    <row r="214" spans="1:11" ht="17.25" hidden="1">
      <c r="A214" s="21" t="s">
        <v>915</v>
      </c>
      <c r="B214" s="21">
        <v>24</v>
      </c>
      <c r="C214" s="21" t="s">
        <v>582</v>
      </c>
      <c r="D214" s="21" t="s">
        <v>818</v>
      </c>
      <c r="E214" s="28" t="str">
        <f>LEFT(Tabel2[[#This Row],[Betalen-naar-gebruik met AHB]],7)</f>
        <v>€2,7644</v>
      </c>
      <c r="F214" s="2" t="s">
        <v>916</v>
      </c>
      <c r="G214" s="21" t="s">
        <v>76</v>
      </c>
      <c r="H214" s="21" t="s">
        <v>76</v>
      </c>
      <c r="I214" s="21" t="s">
        <v>76</v>
      </c>
      <c r="J214" s="24" t="s">
        <v>910</v>
      </c>
      <c r="K214" s="21" t="s">
        <v>907</v>
      </c>
    </row>
    <row r="215" spans="1:11" ht="17.25" hidden="1">
      <c r="A215" s="21" t="s">
        <v>917</v>
      </c>
      <c r="B215" s="21">
        <v>12</v>
      </c>
      <c r="C215" s="21" t="s">
        <v>306</v>
      </c>
      <c r="D215" s="21" t="s">
        <v>918</v>
      </c>
      <c r="E215" s="28" t="str">
        <f>LEFT(Tabel2[[#This Row],[Betalen-naar-gebruik met AHB]],7)</f>
        <v>€1,2026</v>
      </c>
      <c r="F215" s="2" t="s">
        <v>919</v>
      </c>
      <c r="G215" s="21" t="s">
        <v>920</v>
      </c>
      <c r="H215" s="21" t="s">
        <v>921</v>
      </c>
      <c r="I215" s="21" t="s">
        <v>922</v>
      </c>
      <c r="J215" s="24" t="s">
        <v>923</v>
      </c>
      <c r="K215" s="21" t="s">
        <v>895</v>
      </c>
    </row>
    <row r="216" spans="1:11" ht="17.25" hidden="1">
      <c r="A216" s="21" t="s">
        <v>924</v>
      </c>
      <c r="B216" s="21">
        <v>24</v>
      </c>
      <c r="C216" s="21" t="s">
        <v>582</v>
      </c>
      <c r="D216" s="21" t="s">
        <v>925</v>
      </c>
      <c r="E216" s="28" t="str">
        <f>LEFT(Tabel2[[#This Row],[Betalen-naar-gebruik met AHB]],7)</f>
        <v>€2,4035</v>
      </c>
      <c r="F216" s="2" t="s">
        <v>926</v>
      </c>
      <c r="G216" s="21" t="s">
        <v>927</v>
      </c>
      <c r="H216" s="21" t="s">
        <v>928</v>
      </c>
      <c r="I216" s="21" t="s">
        <v>929</v>
      </c>
      <c r="J216" s="24" t="s">
        <v>923</v>
      </c>
      <c r="K216" s="21" t="s">
        <v>901</v>
      </c>
    </row>
    <row r="217" spans="1:11" ht="17.25" hidden="1">
      <c r="A217" s="21" t="s">
        <v>930</v>
      </c>
      <c r="B217" s="21">
        <v>48</v>
      </c>
      <c r="C217" s="21" t="s">
        <v>604</v>
      </c>
      <c r="D217" s="21" t="s">
        <v>931</v>
      </c>
      <c r="E217" s="28" t="str">
        <f>LEFT(Tabel2[[#This Row],[Betalen-naar-gebruik met AHB]],7)</f>
        <v>€4,8069</v>
      </c>
      <c r="F217" s="2" t="s">
        <v>932</v>
      </c>
      <c r="G217" s="21" t="s">
        <v>933</v>
      </c>
      <c r="H217" s="21" t="s">
        <v>934</v>
      </c>
      <c r="I217" s="21" t="s">
        <v>935</v>
      </c>
      <c r="J217" s="24" t="s">
        <v>923</v>
      </c>
      <c r="K217" s="21" t="s">
        <v>907</v>
      </c>
    </row>
    <row r="218" spans="1:11" ht="17.25" hidden="1">
      <c r="A218" s="21" t="s">
        <v>936</v>
      </c>
      <c r="B218" s="21">
        <v>4</v>
      </c>
      <c r="C218" s="21" t="s">
        <v>279</v>
      </c>
      <c r="D218" s="21" t="s">
        <v>937</v>
      </c>
      <c r="E218" s="28" t="str">
        <f>LEFT(Tabel2[[#This Row],[Betalen-naar-gebruik met AHB]],7)</f>
        <v>€0,2455</v>
      </c>
      <c r="F218" s="2" t="s">
        <v>938</v>
      </c>
      <c r="G218" s="21" t="s">
        <v>939</v>
      </c>
      <c r="H218" s="21" t="s">
        <v>940</v>
      </c>
      <c r="I218" s="21" t="s">
        <v>941</v>
      </c>
      <c r="J218" s="24" t="s">
        <v>942</v>
      </c>
      <c r="K218" s="21" t="s">
        <v>943</v>
      </c>
    </row>
    <row r="219" spans="1:11" ht="17.25" hidden="1">
      <c r="A219" s="21" t="s">
        <v>944</v>
      </c>
      <c r="B219" s="21">
        <v>8</v>
      </c>
      <c r="C219" s="21" t="s">
        <v>285</v>
      </c>
      <c r="D219" s="21" t="s">
        <v>945</v>
      </c>
      <c r="E219" s="28" t="str">
        <f>LEFT(Tabel2[[#This Row],[Betalen-naar-gebruik met AHB]],7)</f>
        <v>€0,4909</v>
      </c>
      <c r="F219" s="2" t="s">
        <v>946</v>
      </c>
      <c r="G219" s="21" t="s">
        <v>947</v>
      </c>
      <c r="H219" s="21" t="s">
        <v>948</v>
      </c>
      <c r="I219" s="21" t="s">
        <v>949</v>
      </c>
      <c r="J219" s="24" t="s">
        <v>942</v>
      </c>
      <c r="K219" s="21" t="s">
        <v>950</v>
      </c>
    </row>
    <row r="220" spans="1:11" ht="17.25" hidden="1">
      <c r="A220" s="21" t="s">
        <v>951</v>
      </c>
      <c r="B220" s="21">
        <v>16</v>
      </c>
      <c r="C220" s="21" t="s">
        <v>291</v>
      </c>
      <c r="D220" s="21" t="s">
        <v>952</v>
      </c>
      <c r="E220" s="28" t="str">
        <f>LEFT(Tabel2[[#This Row],[Betalen-naar-gebruik met AHB]],7)</f>
        <v>€0,4917</v>
      </c>
      <c r="F220" s="2" t="s">
        <v>953</v>
      </c>
      <c r="G220" s="21" t="s">
        <v>330</v>
      </c>
      <c r="H220" s="21" t="s">
        <v>954</v>
      </c>
      <c r="I220" s="21" t="s">
        <v>955</v>
      </c>
      <c r="J220" s="24" t="s">
        <v>942</v>
      </c>
      <c r="K220" s="21" t="s">
        <v>956</v>
      </c>
    </row>
    <row r="221" spans="1:11" ht="17.25" hidden="1">
      <c r="A221" s="21" t="s">
        <v>957</v>
      </c>
      <c r="B221" s="21">
        <v>32</v>
      </c>
      <c r="C221" s="21" t="s">
        <v>306</v>
      </c>
      <c r="D221" s="21" t="s">
        <v>958</v>
      </c>
      <c r="E221" s="28" t="str">
        <f>LEFT(Tabel2[[#This Row],[Betalen-naar-gebruik met AHB]],7)</f>
        <v>€1,9649</v>
      </c>
      <c r="F221" s="2" t="s">
        <v>959</v>
      </c>
      <c r="G221" s="21" t="s">
        <v>960</v>
      </c>
      <c r="H221" s="21" t="s">
        <v>961</v>
      </c>
      <c r="I221" s="21" t="s">
        <v>962</v>
      </c>
      <c r="J221" s="24" t="s">
        <v>942</v>
      </c>
      <c r="K221" s="21" t="s">
        <v>963</v>
      </c>
    </row>
    <row r="222" spans="1:11" ht="17.25" hidden="1">
      <c r="A222" s="21" t="s">
        <v>964</v>
      </c>
      <c r="B222" s="21">
        <v>6</v>
      </c>
      <c r="C222" s="21" t="s">
        <v>306</v>
      </c>
      <c r="D222" s="21" t="s">
        <v>841</v>
      </c>
      <c r="E222" s="28" t="str">
        <f>LEFT(Tabel2[[#This Row],[Betalen-naar-gebruik met AHB]],7)</f>
        <v>€2,2618</v>
      </c>
      <c r="F222" s="2" t="s">
        <v>842</v>
      </c>
      <c r="G222" s="21" t="s">
        <v>843</v>
      </c>
      <c r="H222" s="21" t="s">
        <v>844</v>
      </c>
      <c r="I222" s="21" t="s">
        <v>965</v>
      </c>
      <c r="J222" s="24" t="s">
        <v>966</v>
      </c>
      <c r="K222" s="21" t="s">
        <v>967</v>
      </c>
    </row>
    <row r="223" spans="1:11" ht="17.25" hidden="1">
      <c r="A223" s="21" t="s">
        <v>968</v>
      </c>
      <c r="B223" s="21">
        <v>12</v>
      </c>
      <c r="C223" s="21" t="s">
        <v>582</v>
      </c>
      <c r="D223" s="21" t="s">
        <v>499</v>
      </c>
      <c r="E223" s="28" t="str">
        <f>LEFT(Tabel2[[#This Row],[Betalen-naar-gebruik met AHB]],7)</f>
        <v>€4,5227</v>
      </c>
      <c r="F223" s="2" t="s">
        <v>969</v>
      </c>
      <c r="G223" s="21" t="s">
        <v>850</v>
      </c>
      <c r="H223" s="21" t="s">
        <v>851</v>
      </c>
      <c r="I223" s="21" t="s">
        <v>970</v>
      </c>
      <c r="J223" s="24" t="s">
        <v>966</v>
      </c>
      <c r="K223" s="21" t="s">
        <v>971</v>
      </c>
    </row>
    <row r="224" spans="1:11" ht="17.25" hidden="1">
      <c r="A224" s="21" t="s">
        <v>972</v>
      </c>
      <c r="B224" s="21">
        <v>24</v>
      </c>
      <c r="C224" s="21" t="s">
        <v>604</v>
      </c>
      <c r="D224" s="21" t="s">
        <v>523</v>
      </c>
      <c r="E224" s="28" t="str">
        <f>LEFT(Tabel2[[#This Row],[Betalen-naar-gebruik met AHB]],7)</f>
        <v>€9,9544</v>
      </c>
      <c r="F224" s="2" t="s">
        <v>855</v>
      </c>
      <c r="G224" s="21" t="s">
        <v>856</v>
      </c>
      <c r="H224" s="21" t="s">
        <v>857</v>
      </c>
      <c r="I224" s="21" t="s">
        <v>973</v>
      </c>
      <c r="J224" s="24" t="s">
        <v>966</v>
      </c>
      <c r="K224" s="21" t="s">
        <v>974</v>
      </c>
    </row>
    <row r="225" spans="1:11" ht="17.25" hidden="1">
      <c r="A225" s="21" t="s">
        <v>975</v>
      </c>
      <c r="B225" s="21">
        <v>24</v>
      </c>
      <c r="C225" s="21" t="s">
        <v>604</v>
      </c>
      <c r="D225" s="21" t="s">
        <v>523</v>
      </c>
      <c r="E225" s="28" t="str">
        <f>LEFT(Tabel2[[#This Row],[Betalen-naar-gebruik met AHB]],7)</f>
        <v>€9,0461</v>
      </c>
      <c r="F225" s="2" t="s">
        <v>976</v>
      </c>
      <c r="G225" s="21" t="s">
        <v>862</v>
      </c>
      <c r="H225" s="21" t="s">
        <v>863</v>
      </c>
      <c r="I225" s="21" t="s">
        <v>977</v>
      </c>
      <c r="J225" s="24" t="s">
        <v>966</v>
      </c>
      <c r="K225" s="21" t="s">
        <v>974</v>
      </c>
    </row>
    <row r="226" spans="1:11" ht="17.25" hidden="1">
      <c r="A226" s="21" t="s">
        <v>978</v>
      </c>
      <c r="B226" s="21">
        <v>40</v>
      </c>
      <c r="C226" s="21" t="s">
        <v>499</v>
      </c>
      <c r="D226" s="21" t="s">
        <v>979</v>
      </c>
      <c r="E226" s="28" t="str">
        <f>LEFT(Tabel2[[#This Row],[Betalen-naar-gebruik met AHB]],7)</f>
        <v>€23,212</v>
      </c>
      <c r="F226" s="2" t="s">
        <v>980</v>
      </c>
      <c r="G226" s="21" t="s">
        <v>981</v>
      </c>
      <c r="H226" s="21" t="s">
        <v>330</v>
      </c>
      <c r="I226" s="21" t="s">
        <v>982</v>
      </c>
      <c r="J226" s="24" t="s">
        <v>983</v>
      </c>
      <c r="K226" s="21" t="s">
        <v>984</v>
      </c>
    </row>
    <row r="227" spans="1:11" ht="17.25" hidden="1">
      <c r="A227" s="21" t="s">
        <v>985</v>
      </c>
      <c r="B227" s="21">
        <v>8</v>
      </c>
      <c r="C227" s="21" t="s">
        <v>291</v>
      </c>
      <c r="D227" s="21" t="s">
        <v>567</v>
      </c>
      <c r="E227" s="28" t="str">
        <f>LEFT(Tabel2[[#This Row],[Betalen-naar-gebruik met AHB]],7)</f>
        <v>€0,8703</v>
      </c>
      <c r="F227" s="2" t="s">
        <v>986</v>
      </c>
      <c r="G227" s="21" t="s">
        <v>987</v>
      </c>
      <c r="H227" s="21" t="s">
        <v>988</v>
      </c>
      <c r="I227" s="21" t="s">
        <v>989</v>
      </c>
      <c r="J227" s="24" t="s">
        <v>990</v>
      </c>
    </row>
    <row r="228" spans="1:11" ht="17.25" hidden="1">
      <c r="A228" s="21" t="s">
        <v>991</v>
      </c>
      <c r="B228" s="21">
        <v>8</v>
      </c>
      <c r="C228" s="21" t="s">
        <v>306</v>
      </c>
      <c r="D228" s="21" t="s">
        <v>567</v>
      </c>
      <c r="E228" s="28" t="str">
        <f>LEFT(Tabel2[[#This Row],[Betalen-naar-gebruik met AHB]],7)</f>
        <v>€1,1663</v>
      </c>
      <c r="F228" s="2" t="s">
        <v>992</v>
      </c>
      <c r="G228" s="21" t="s">
        <v>993</v>
      </c>
      <c r="H228" s="21" t="s">
        <v>994</v>
      </c>
      <c r="I228" s="21" t="s">
        <v>995</v>
      </c>
      <c r="J228" s="24" t="s">
        <v>990</v>
      </c>
    </row>
    <row r="229" spans="1:11" ht="17.25" hidden="1">
      <c r="A229" s="21" t="s">
        <v>996</v>
      </c>
      <c r="B229" s="21">
        <v>16</v>
      </c>
      <c r="C229" s="21" t="s">
        <v>306</v>
      </c>
      <c r="D229" s="21" t="s">
        <v>997</v>
      </c>
      <c r="E229" s="28" t="str">
        <f>LEFT(Tabel2[[#This Row],[Betalen-naar-gebruik met AHB]],7)</f>
        <v>€1,9152</v>
      </c>
      <c r="F229" s="2" t="s">
        <v>998</v>
      </c>
      <c r="G229" s="21" t="s">
        <v>999</v>
      </c>
      <c r="H229" s="21" t="s">
        <v>1000</v>
      </c>
      <c r="I229" s="21" t="s">
        <v>1001</v>
      </c>
      <c r="J229" s="24" t="s">
        <v>990</v>
      </c>
    </row>
    <row r="230" spans="1:11" ht="17.25" hidden="1">
      <c r="A230" s="21" t="s">
        <v>1002</v>
      </c>
      <c r="B230" s="21">
        <v>16</v>
      </c>
      <c r="C230" s="21" t="s">
        <v>306</v>
      </c>
      <c r="D230" s="21" t="s">
        <v>997</v>
      </c>
      <c r="E230" s="28" t="str">
        <f>LEFT(Tabel2[[#This Row],[Betalen-naar-gebruik met AHB]],7)</f>
        <v>€1,7415</v>
      </c>
      <c r="F230" s="2" t="s">
        <v>1003</v>
      </c>
      <c r="G230" s="21" t="s">
        <v>1004</v>
      </c>
      <c r="H230" s="21" t="s">
        <v>1005</v>
      </c>
      <c r="I230" s="21" t="s">
        <v>1006</v>
      </c>
      <c r="J230" s="24" t="s">
        <v>990</v>
      </c>
    </row>
    <row r="231" spans="1:11" ht="17.25" hidden="1">
      <c r="A231" s="21" t="s">
        <v>1007</v>
      </c>
      <c r="B231" s="21">
        <v>16</v>
      </c>
      <c r="C231" s="21" t="s">
        <v>582</v>
      </c>
      <c r="D231" s="21" t="s">
        <v>997</v>
      </c>
      <c r="E231" s="28" t="str">
        <f>LEFT(Tabel2[[#This Row],[Betalen-naar-gebruik met AHB]],7)</f>
        <v>€2,5662</v>
      </c>
      <c r="F231" s="2" t="s">
        <v>1008</v>
      </c>
      <c r="G231" s="21" t="s">
        <v>1009</v>
      </c>
      <c r="H231" s="21" t="s">
        <v>1010</v>
      </c>
      <c r="I231" s="21" t="s">
        <v>1011</v>
      </c>
      <c r="J231" s="24" t="s">
        <v>990</v>
      </c>
    </row>
    <row r="232" spans="1:11" ht="17.25" hidden="1">
      <c r="A232" s="21" t="s">
        <v>1012</v>
      </c>
      <c r="B232" s="21">
        <v>16</v>
      </c>
      <c r="C232" s="21" t="s">
        <v>582</v>
      </c>
      <c r="D232" s="21" t="s">
        <v>997</v>
      </c>
      <c r="E232" s="28" t="str">
        <f>LEFT(Tabel2[[#This Row],[Betalen-naar-gebruik met AHB]],7)</f>
        <v>€2,3335</v>
      </c>
      <c r="F232" s="2" t="s">
        <v>1013</v>
      </c>
      <c r="G232" s="21" t="s">
        <v>1014</v>
      </c>
      <c r="H232" s="21" t="s">
        <v>1015</v>
      </c>
      <c r="I232" s="21" t="s">
        <v>1016</v>
      </c>
      <c r="J232" s="24" t="s">
        <v>990</v>
      </c>
    </row>
    <row r="233" spans="1:11" ht="17.25" hidden="1">
      <c r="A233" s="21" t="s">
        <v>1017</v>
      </c>
      <c r="B233" s="21">
        <v>8</v>
      </c>
      <c r="C233" s="21" t="s">
        <v>291</v>
      </c>
      <c r="D233" s="21" t="s">
        <v>567</v>
      </c>
      <c r="E233" s="28" t="str">
        <f>LEFT(Tabel2[[#This Row],[Betalen-naar-gebruik met AHB]],7)</f>
        <v>€0,5229</v>
      </c>
      <c r="F233" s="2" t="s">
        <v>1018</v>
      </c>
      <c r="G233" s="21" t="s">
        <v>76</v>
      </c>
      <c r="H233" s="21" t="s">
        <v>76</v>
      </c>
      <c r="I233" s="21" t="s">
        <v>76</v>
      </c>
      <c r="J233" s="24" t="s">
        <v>1019</v>
      </c>
    </row>
    <row r="234" spans="1:11" ht="17.25" hidden="1">
      <c r="A234" s="21" t="s">
        <v>1020</v>
      </c>
      <c r="B234" s="21">
        <v>8</v>
      </c>
      <c r="C234" s="21" t="s">
        <v>306</v>
      </c>
      <c r="D234" s="21" t="s">
        <v>567</v>
      </c>
      <c r="E234" s="28" t="str">
        <f>LEFT(Tabel2[[#This Row],[Betalen-naar-gebruik met AHB]],7)</f>
        <v>€0,7008</v>
      </c>
      <c r="F234" s="2" t="s">
        <v>1021</v>
      </c>
      <c r="G234" s="21" t="s">
        <v>76</v>
      </c>
      <c r="H234" s="21" t="s">
        <v>76</v>
      </c>
      <c r="I234" s="21" t="s">
        <v>76</v>
      </c>
      <c r="J234" s="24" t="s">
        <v>1019</v>
      </c>
    </row>
    <row r="235" spans="1:11" ht="17.25" hidden="1">
      <c r="A235" s="21" t="s">
        <v>1022</v>
      </c>
      <c r="B235" s="21">
        <v>16</v>
      </c>
      <c r="C235" s="21" t="s">
        <v>306</v>
      </c>
      <c r="D235" s="21" t="s">
        <v>997</v>
      </c>
      <c r="E235" s="28" t="str">
        <f>LEFT(Tabel2[[#This Row],[Betalen-naar-gebruik met AHB]],7)</f>
        <v>€1,0466</v>
      </c>
      <c r="F235" s="2" t="s">
        <v>1023</v>
      </c>
      <c r="G235" s="21" t="s">
        <v>76</v>
      </c>
      <c r="H235" s="21" t="s">
        <v>76</v>
      </c>
      <c r="I235" s="21" t="s">
        <v>76</v>
      </c>
      <c r="J235" s="24" t="s">
        <v>1019</v>
      </c>
    </row>
    <row r="236" spans="1:11" ht="17.25" hidden="1">
      <c r="A236" s="21" t="s">
        <v>1024</v>
      </c>
      <c r="B236" s="21">
        <v>16</v>
      </c>
      <c r="C236" s="21" t="s">
        <v>306</v>
      </c>
      <c r="D236" s="21" t="s">
        <v>997</v>
      </c>
      <c r="E236" s="28" t="str">
        <f>LEFT(Tabel2[[#This Row],[Betalen-naar-gebruik met AHB]],7)</f>
        <v>€1,1512</v>
      </c>
      <c r="F236" s="2" t="s">
        <v>890</v>
      </c>
      <c r="G236" s="21" t="s">
        <v>76</v>
      </c>
      <c r="H236" s="21" t="s">
        <v>76</v>
      </c>
      <c r="I236" s="21" t="s">
        <v>76</v>
      </c>
      <c r="J236" s="24" t="s">
        <v>1019</v>
      </c>
    </row>
    <row r="237" spans="1:11" ht="17.25" hidden="1">
      <c r="A237" s="21" t="s">
        <v>1025</v>
      </c>
      <c r="B237" s="21">
        <v>16</v>
      </c>
      <c r="C237" s="21" t="s">
        <v>582</v>
      </c>
      <c r="D237" s="21" t="s">
        <v>997</v>
      </c>
      <c r="E237" s="28" t="str">
        <f>LEFT(Tabel2[[#This Row],[Betalen-naar-gebruik met AHB]],7)</f>
        <v>€1,4025</v>
      </c>
      <c r="F237" s="2" t="s">
        <v>1026</v>
      </c>
      <c r="G237" s="21" t="s">
        <v>76</v>
      </c>
      <c r="H237" s="21" t="s">
        <v>76</v>
      </c>
      <c r="I237" s="21" t="s">
        <v>76</v>
      </c>
      <c r="J237" s="24" t="s">
        <v>1019</v>
      </c>
    </row>
    <row r="238" spans="1:11" ht="17.25" hidden="1">
      <c r="A238" s="21" t="s">
        <v>1027</v>
      </c>
      <c r="B238" s="21">
        <v>16</v>
      </c>
      <c r="C238" s="21" t="s">
        <v>582</v>
      </c>
      <c r="D238" s="21" t="s">
        <v>997</v>
      </c>
      <c r="E238" s="28" t="str">
        <f>LEFT(Tabel2[[#This Row],[Betalen-naar-gebruik met AHB]],7)</f>
        <v>€1,4235</v>
      </c>
      <c r="F238" s="2" t="s">
        <v>1028</v>
      </c>
      <c r="G238" s="21" t="s">
        <v>76</v>
      </c>
      <c r="H238" s="21" t="s">
        <v>76</v>
      </c>
      <c r="I238" s="21" t="s">
        <v>76</v>
      </c>
      <c r="J238" s="24" t="s">
        <v>1019</v>
      </c>
    </row>
    <row r="239" spans="1:11" ht="17.25" hidden="1">
      <c r="A239" s="21" t="s">
        <v>1029</v>
      </c>
      <c r="B239" s="21">
        <v>60</v>
      </c>
      <c r="C239" s="21" t="s">
        <v>1030</v>
      </c>
      <c r="D239" s="21" t="s">
        <v>958</v>
      </c>
      <c r="E239" s="28" t="str">
        <f>LEFT(Tabel2[[#This Row],[Betalen-naar-gebruik met AHB]],7)</f>
        <v>€2,4996</v>
      </c>
      <c r="F239" s="2" t="s">
        <v>1031</v>
      </c>
      <c r="G239" s="21" t="s">
        <v>1032</v>
      </c>
      <c r="H239" s="21" t="s">
        <v>1033</v>
      </c>
      <c r="I239" s="21" t="s">
        <v>1034</v>
      </c>
      <c r="J239" s="24" t="s">
        <v>1035</v>
      </c>
    </row>
    <row r="240" spans="1:11" ht="17.25" hidden="1">
      <c r="A240" s="21" t="s">
        <v>1036</v>
      </c>
      <c r="B240" s="21">
        <v>120</v>
      </c>
      <c r="C240" s="21" t="s">
        <v>761</v>
      </c>
      <c r="D240" s="21" t="s">
        <v>1037</v>
      </c>
      <c r="E240" s="28" t="str">
        <f>LEFT(Tabel2[[#This Row],[Betalen-naar-gebruik met AHB]],7)</f>
        <v>€3,9467</v>
      </c>
      <c r="F240" s="2" t="s">
        <v>1038</v>
      </c>
      <c r="G240" s="21" t="s">
        <v>1039</v>
      </c>
      <c r="H240" s="21" t="s">
        <v>1040</v>
      </c>
      <c r="I240" s="21" t="s">
        <v>1041</v>
      </c>
      <c r="J240" s="24" t="s">
        <v>1042</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B49A4A649A0449B2C93FBFB0B81D52" ma:contentTypeVersion="10" ma:contentTypeDescription="Een nieuw document maken." ma:contentTypeScope="" ma:versionID="85346d9a1c97e5d2cb3fa8cb1a729455">
  <xsd:schema xmlns:xsd="http://www.w3.org/2001/XMLSchema" xmlns:xs="http://www.w3.org/2001/XMLSchema" xmlns:p="http://schemas.microsoft.com/office/2006/metadata/properties" xmlns:ns2="1daa8888-721b-4602-bc56-b59d38e9e18a" xmlns:ns3="5af5f8c8-86da-4739-958f-9771af0c7556" targetNamespace="http://schemas.microsoft.com/office/2006/metadata/properties" ma:root="true" ma:fieldsID="878c726ea7b6a4378dea81d0785b75d5" ns2:_="" ns3:_="">
    <xsd:import namespace="1daa8888-721b-4602-bc56-b59d38e9e18a"/>
    <xsd:import namespace="5af5f8c8-86da-4739-958f-9771af0c755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a8888-721b-4602-bc56-b59d38e9e1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af5f8c8-86da-4739-958f-9771af0c7556" elementFormDefault="qualified">
    <xsd:import namespace="http://schemas.microsoft.com/office/2006/documentManagement/types"/>
    <xsd:import namespace="http://schemas.microsoft.com/office/infopath/2007/PartnerControls"/>
    <xsd:element name="SharedWithUsers" ma:index="14"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24ACFC-1A49-42CE-B6A5-C397D005B660}"/>
</file>

<file path=customXml/itemProps2.xml><?xml version="1.0" encoding="utf-8"?>
<ds:datastoreItem xmlns:ds="http://schemas.openxmlformats.org/officeDocument/2006/customXml" ds:itemID="{44D8BA6B-9DA0-42AC-AA0D-8DB4F149D6DF}"/>
</file>

<file path=customXml/itemProps3.xml><?xml version="1.0" encoding="utf-8"?>
<ds:datastoreItem xmlns:ds="http://schemas.openxmlformats.org/officeDocument/2006/customXml" ds:itemID="{8CC3FFBF-2012-4D8A-BE7A-8505ED254385}"/>
</file>

<file path=docProps/app.xml><?xml version="1.0" encoding="utf-8"?>
<Properties xmlns="http://schemas.openxmlformats.org/officeDocument/2006/extended-properties" xmlns:vt="http://schemas.openxmlformats.org/officeDocument/2006/docPropsVTypes">
  <Application>Microsoft Excel Online</Application>
  <Manager/>
  <Company>Erasmus MC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 Bosma</dc:creator>
  <cp:keywords/>
  <dc:description/>
  <cp:lastModifiedBy>E.R. Robinson</cp:lastModifiedBy>
  <cp:revision/>
  <dcterms:created xsi:type="dcterms:W3CDTF">2020-05-12T10:34:15Z</dcterms:created>
  <dcterms:modified xsi:type="dcterms:W3CDTF">2020-07-09T13:57:40Z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0x0101001EB49A4A649A0449B2C93FBFB0B81D52</vt:lpwstr>
  </property>
</Properties>
</file>