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https://d.docs.live.net/5194d33afecd89e7/바탕 화면/학교공부/3학년/2학기/종합설계프로젝트1/"/>
    </mc:Choice>
  </mc:AlternateContent>
  <xr:revisionPtr revIDLastSave="372" documentId="13_ncr:1_{091576B6-1928-456B-B4DD-C877002D6E53}" xr6:coauthVersionLast="47" xr6:coauthVersionMax="47" xr10:uidLastSave="{22F8343A-6AA7-49B4-9C1D-698B7C23685D}"/>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GanttChart!$A$1:$BN$55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8" i="9" l="1"/>
  <c r="I48" i="9" s="1"/>
  <c r="F47" i="9"/>
  <c r="I47" i="9" s="1"/>
  <c r="F44" i="9"/>
  <c r="I44" i="9" s="1"/>
  <c r="I50" i="9"/>
  <c r="F51" i="9"/>
  <c r="I51" i="9" s="1"/>
  <c r="F37" i="9"/>
  <c r="I37" i="9" s="1"/>
  <c r="F36" i="9"/>
  <c r="I36" i="9" s="1"/>
  <c r="F41" i="9"/>
  <c r="I41" i="9" s="1"/>
  <c r="F40" i="9"/>
  <c r="I40" i="9" s="1"/>
  <c r="F46" i="9"/>
  <c r="I46" i="9" s="1"/>
  <c r="F35" i="9"/>
  <c r="I35" i="9" s="1"/>
  <c r="F34" i="9"/>
  <c r="I34" i="9" s="1"/>
  <c r="F42" i="9"/>
  <c r="I42" i="9" s="1"/>
  <c r="F32" i="9"/>
  <c r="I32" i="9" s="1"/>
  <c r="F31" i="9"/>
  <c r="I31" i="9" s="1"/>
  <c r="F33" i="9"/>
  <c r="I33" i="9" s="1"/>
  <c r="F45" i="9"/>
  <c r="I45" i="9" s="1"/>
  <c r="F49" i="9"/>
  <c r="I49" i="9" s="1"/>
  <c r="F13" i="9"/>
  <c r="I13" i="9" s="1"/>
  <c r="F29" i="9"/>
  <c r="I29" i="9" s="1"/>
  <c r="F39" i="9"/>
  <c r="I39" i="9" s="1"/>
  <c r="F54" i="9"/>
  <c r="F23" i="9"/>
  <c r="I23" i="9" s="1"/>
  <c r="F38" i="9"/>
  <c r="I38" i="9" s="1"/>
  <c r="F11" i="9"/>
  <c r="I11" i="9" s="1"/>
  <c r="F9" i="9"/>
  <c r="I9" i="9" s="1"/>
  <c r="F10" i="9"/>
  <c r="I10" i="9" s="1"/>
  <c r="H14" i="9"/>
  <c r="H24" i="9"/>
  <c r="F27" i="9"/>
  <c r="I27" i="9" s="1"/>
  <c r="F24" i="9"/>
  <c r="I24" i="9" s="1"/>
  <c r="F18" i="9"/>
  <c r="I18" i="9" s="1"/>
  <c r="F17" i="9"/>
  <c r="I17" i="9" s="1"/>
  <c r="F16" i="9"/>
  <c r="I16" i="9" s="1"/>
  <c r="F15" i="9"/>
  <c r="I15" i="9" s="1"/>
  <c r="F20" i="9"/>
  <c r="I20" i="9" s="1"/>
  <c r="F19" i="9"/>
  <c r="I19" i="9" s="1"/>
  <c r="F21" i="9"/>
  <c r="I21" i="9" s="1"/>
  <c r="F22" i="9"/>
  <c r="I22" i="9" s="1"/>
  <c r="F28" i="9"/>
  <c r="I28" i="9" s="1"/>
  <c r="F26" i="9"/>
  <c r="I26" i="9" s="1"/>
  <c r="F12" i="9"/>
  <c r="I12" i="9" s="1"/>
  <c r="F8" i="9"/>
  <c r="I8" i="9" s="1"/>
  <c r="I55" i="9" l="1"/>
  <c r="F52" i="9" l="1"/>
  <c r="I52" i="9" s="1"/>
  <c r="F43" i="9"/>
  <c r="I43" i="9" s="1"/>
  <c r="F30" i="9"/>
  <c r="I30" i="9" s="1"/>
  <c r="K6" i="9" l="1"/>
  <c r="F14" i="9" l="1"/>
  <c r="I14" i="9" s="1"/>
  <c r="K7" i="9"/>
  <c r="K4" i="9"/>
  <c r="A8" i="9"/>
  <c r="A9" i="9" l="1"/>
  <c r="A10" i="9" s="1"/>
  <c r="A11" i="9" s="1"/>
  <c r="F25" i="9"/>
  <c r="I25" i="9" s="1"/>
  <c r="L6" i="9" l="1"/>
  <c r="I54" i="9" l="1"/>
  <c r="F53" i="9"/>
  <c r="I53" i="9" s="1"/>
  <c r="M6" i="9"/>
  <c r="N6" i="9" l="1"/>
  <c r="O6" i="9" l="1"/>
  <c r="K5" i="9"/>
  <c r="P6" i="9" l="1"/>
  <c r="L7" i="9"/>
  <c r="Q6" i="9" l="1"/>
  <c r="M7" i="9"/>
  <c r="R6" i="9" l="1"/>
  <c r="R7" i="9" s="1"/>
  <c r="N7" i="9"/>
  <c r="S6" i="9" l="1"/>
  <c r="O7" i="9"/>
  <c r="T6" i="9" l="1"/>
  <c r="P7" i="9"/>
  <c r="U6" i="9" l="1"/>
  <c r="Q7" i="9"/>
  <c r="V6" i="9" l="1"/>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2" i="9" l="1"/>
  <c r="A13" i="9" s="1"/>
  <c r="A14" i="9" l="1"/>
  <c r="A15" i="9" s="1"/>
  <c r="A16" i="9" s="1"/>
  <c r="A17" i="9" s="1"/>
  <c r="A18" i="9" s="1"/>
  <c r="A19" i="9" l="1"/>
  <c r="A20" i="9" l="1"/>
  <c r="A21" i="9" s="1"/>
  <c r="A22" i="9" l="1"/>
  <c r="A23" i="9" s="1"/>
  <c r="A24" i="9" s="1"/>
  <c r="A25" i="9" s="1"/>
  <c r="A26" i="9" s="1"/>
  <c r="A27" i="9" s="1"/>
  <c r="A28" i="9" s="1"/>
  <c r="A29" i="9" s="1"/>
  <c r="A30" i="9" s="1"/>
  <c r="A31" i="9" s="1"/>
  <c r="A32" i="9" s="1"/>
  <c r="A33" i="9" s="1"/>
  <c r="A34" i="9" s="1"/>
  <c r="A35" i="9" s="1"/>
  <c r="A36" i="9" s="1"/>
  <c r="A37" i="9" l="1"/>
  <c r="A38" i="9" s="1"/>
  <c r="A39" i="9" s="1"/>
  <c r="A40" i="9" s="1"/>
  <c r="A41" i="9" s="1"/>
  <c r="A42" i="9" s="1"/>
  <c r="A43" i="9" s="1"/>
  <c r="A44" i="9" l="1"/>
  <c r="A45" i="9" s="1"/>
  <c r="A46" i="9" s="1"/>
  <c r="A47" i="9" l="1"/>
  <c r="A48" i="9" l="1"/>
  <c r="A49" i="9" s="1"/>
  <c r="A50" i="9" s="1"/>
  <c r="A51" i="9" s="1"/>
  <c r="A52" i="9" s="1"/>
  <c r="A53" i="9" s="1"/>
  <c r="A5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<sst xmlns="http://schemas.openxmlformats.org/spreadsheetml/2006/main" count="233" uniqueCount="186">
  <si>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</si>
  <si>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</si>
  <si>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</si>
  <si>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</si>
  <si>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</si>
  <si>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</si>
  <si>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</si>
  <si>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</si>
  <si>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</si>
  <si>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</si>
  <si>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</si>
  <si>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</si>
  <si>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</si>
  <si>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</si>
  <si>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</si>
  <si>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</si>
  <si>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</si>
  <si>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</si>
  <si>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</si>
  <si>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</si>
  <si>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</si>
  <si>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</si>
  <si>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</si>
  <si>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</si>
  <si>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</si>
  <si>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</si>
  <si>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</si>
  <si>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</si>
  <si>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</si>
  <si>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</si>
  <si>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</si>
  <si>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</si>
  <si>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</si>
  <si>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</si>
  <si>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</si>
  <si>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</si>
  <si>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</si>
  <si>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</si>
  <si>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</si>
  <si>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</si>
  <si>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</si>
  <si>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</si>
  <si>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</si>
  <si>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</si>
  <si>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</si>
  <si>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</si>
  <si>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</si>
  <si>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</si>
  <si>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</si>
  <si>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</si>
  <si>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</si>
  <si>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</si>
  <si>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</si>
  <si>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</si>
  <si>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</si>
  <si>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</si>
  <si>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</si>
  <si>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</si>
  <si>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</si>
  <si>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</si>
  <si>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END</t>
  </si>
  <si>
    <t>DAYS</t>
  </si>
  <si>
    <t>% DONE</t>
  </si>
  <si>
    <t>WORK DAYS</t>
  </si>
  <si>
    <t>PREDECESSOR</t>
  </si>
  <si>
    <t xml:space="preserve">Display Week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</si>
  <si>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</si>
  <si>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</si>
  <si>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</si>
  <si>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</si>
  <si>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</si>
  <si>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</si>
  <si>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</si>
  <si>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</si>
  <si>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</si>
  <si>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</si>
  <si>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</si>
  <si>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</si>
  <si>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</si>
  <si>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</si>
  <si>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</si>
  <si>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</si>
  <si>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</si>
  <si>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</si>
  <si>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</si>
  <si>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</si>
  <si>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</si>
  <si>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</si>
  <si>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</si>
  <si>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</si>
  <si>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</si>
  <si>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</si>
  <si>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</si>
  <si>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</si>
  <si>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</si>
  <si>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</si>
  <si>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</si>
  <si>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</si>
  <si>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</si>
  <si>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</si>
  <si>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</si>
  <si>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</si>
  <si>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</si>
  <si>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</si>
  <si>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</si>
  <si>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</si>
  <si>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</si>
  <si>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</si>
  <si>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</si>
  <si>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</si>
  <si>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</si>
  <si>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</si>
  <si>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</si>
  <si>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</si>
  <si>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</si>
  <si>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</si>
  <si>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</si>
  <si>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</si>
  <si>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</si>
  <si>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</si>
  <si>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</si>
  <si>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</si>
  <si>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</si>
  <si>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</si>
  <si>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</si>
  <si>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작업명</t>
    <phoneticPr fontId="3" type="noConversion"/>
  </si>
  <si>
    <t>시작일</t>
    <phoneticPr fontId="3" type="noConversion"/>
  </si>
  <si>
    <t>담당자</t>
    <phoneticPr fontId="3" type="noConversion"/>
  </si>
  <si>
    <t>프로젝트 시작일</t>
    <phoneticPr fontId="3" type="noConversion"/>
  </si>
  <si>
    <t>조장</t>
    <phoneticPr fontId="3" type="noConversion"/>
  </si>
  <si>
    <t>황윤호</t>
    <phoneticPr fontId="3" type="noConversion"/>
  </si>
  <si>
    <t>[오션라이트에이아이]</t>
    <phoneticPr fontId="3" type="noConversion"/>
  </si>
  <si>
    <t>[데이터 수집 및 정제]</t>
    <phoneticPr fontId="3" type="noConversion"/>
  </si>
  <si>
    <t>[반려동물 치아 데이터 수집]</t>
    <phoneticPr fontId="3" type="noConversion"/>
  </si>
  <si>
    <t>[이효준]</t>
    <phoneticPr fontId="3" type="noConversion"/>
  </si>
  <si>
    <t>[반려동물 치아 데이터 정제]</t>
    <phoneticPr fontId="3" type="noConversion"/>
  </si>
  <si>
    <t>[SOTA 모델 공부]</t>
    <phoneticPr fontId="3" type="noConversion"/>
  </si>
  <si>
    <t>[VGG 모델 공부]</t>
    <phoneticPr fontId="3" type="noConversion"/>
  </si>
  <si>
    <t>[조준표]</t>
    <phoneticPr fontId="3" type="noConversion"/>
  </si>
  <si>
    <t>[황윤호]</t>
    <phoneticPr fontId="3" type="noConversion"/>
  </si>
  <si>
    <t>[조현수]</t>
    <phoneticPr fontId="3" type="noConversion"/>
  </si>
  <si>
    <t>[ResNet 모델 공부]</t>
    <phoneticPr fontId="3" type="noConversion"/>
  </si>
  <si>
    <t>[DenseNet 모델 공부]</t>
    <phoneticPr fontId="3" type="noConversion"/>
  </si>
  <si>
    <t>[공통]</t>
    <phoneticPr fontId="3" type="noConversion"/>
  </si>
  <si>
    <t>[학습데이터 200 정제]</t>
    <phoneticPr fontId="3" type="noConversion"/>
  </si>
  <si>
    <t>[딥러닝 기반 반려동물 치아 건강 예측 ] Project Schedule</t>
    <phoneticPr fontId="3" type="noConversion"/>
  </si>
  <si>
    <t>[검증데이터 50 정제]</t>
    <phoneticPr fontId="3" type="noConversion"/>
  </si>
  <si>
    <t>[초기 모델 구축 및 학습]</t>
    <phoneticPr fontId="3" type="noConversion"/>
  </si>
  <si>
    <t>[실제 앱 서비스 배포 및 베타 테스트 진행]</t>
    <phoneticPr fontId="3" type="noConversion"/>
  </si>
  <si>
    <t>[앱 내 임베딩 및 모듈 테스트 진행]</t>
    <phoneticPr fontId="3" type="noConversion"/>
  </si>
  <si>
    <t>[공통]</t>
    <phoneticPr fontId="3" type="noConversion"/>
  </si>
  <si>
    <t>[첫 대면회의]</t>
    <phoneticPr fontId="3" type="noConversion"/>
  </si>
  <si>
    <t>[프로젝트 요구분석]</t>
    <phoneticPr fontId="3" type="noConversion"/>
  </si>
  <si>
    <t>[SOTA 모델 기반 데이터에 대한 최적화 학습]</t>
    <phoneticPr fontId="3" type="noConversion"/>
  </si>
  <si>
    <t>[실제 앱 스토어 배포 실시]</t>
    <phoneticPr fontId="3" type="noConversion"/>
  </si>
  <si>
    <t>[사용자 실제 촬영 케이스 분석 및 추가 고도화 모색]</t>
    <phoneticPr fontId="3" type="noConversion"/>
  </si>
  <si>
    <t>[경량화 기법 학습]</t>
    <phoneticPr fontId="3" type="noConversion"/>
  </si>
  <si>
    <t>[공통]</t>
    <phoneticPr fontId="3" type="noConversion"/>
  </si>
  <si>
    <t>[React-Native 기반 앱 연동 실시]</t>
    <phoneticPr fontId="3" type="noConversion"/>
  </si>
  <si>
    <t>[자체 알파 테스트를 통한 모듈 테스트 진행]</t>
    <phoneticPr fontId="3" type="noConversion"/>
  </si>
  <si>
    <t>[TensorFlow 활용 학습]</t>
    <phoneticPr fontId="3" type="noConversion"/>
  </si>
  <si>
    <t>[OpenCV 활용 학습]</t>
    <phoneticPr fontId="3" type="noConversion"/>
  </si>
  <si>
    <t>[new 2차 대면회의]</t>
    <phoneticPr fontId="3" type="noConversion"/>
  </si>
  <si>
    <t>[공통]</t>
    <phoneticPr fontId="3" type="noConversion"/>
  </si>
  <si>
    <t>[TensorLite 활용 공부]</t>
    <phoneticPr fontId="3" type="noConversion"/>
  </si>
  <si>
    <t>[황윤호, 조준표, 조현수]</t>
    <phoneticPr fontId="3" type="noConversion"/>
  </si>
  <si>
    <t>[프로젝트 관련 reference수집]</t>
    <phoneticPr fontId="3" type="noConversion"/>
  </si>
  <si>
    <t>[MobileNet 모델 공부★]</t>
    <phoneticPr fontId="3" type="noConversion"/>
  </si>
  <si>
    <t>[추계학술대회 논문 발표(IEIE or IEEE)]</t>
    <phoneticPr fontId="3" type="noConversion"/>
  </si>
  <si>
    <t>[수집한 reference 분석]</t>
    <phoneticPr fontId="3" type="noConversion"/>
  </si>
  <si>
    <t>[논문 서론 부분 작성]</t>
    <phoneticPr fontId="3" type="noConversion"/>
  </si>
  <si>
    <t>[MobileNet 활용 공부★]</t>
    <phoneticPr fontId="3" type="noConversion"/>
  </si>
  <si>
    <t>[실험 테이블 제작]</t>
    <phoneticPr fontId="3" type="noConversion"/>
  </si>
  <si>
    <t>[파이프 라인설계]</t>
    <phoneticPr fontId="3" type="noConversion"/>
  </si>
  <si>
    <t>날짜 미정</t>
    <phoneticPr fontId="3" type="noConversion"/>
  </si>
  <si>
    <t>[앱 내 탑재를 위한 모델 경량화 기법(MobileNet) 적용]</t>
    <phoneticPr fontId="3" type="noConversion"/>
  </si>
  <si>
    <t>[진척도 확인 회의(화상)1]</t>
    <phoneticPr fontId="3" type="noConversion"/>
  </si>
  <si>
    <t>[진척도 확인 회의(화상)2]</t>
    <phoneticPr fontId="3" type="noConversion"/>
  </si>
  <si>
    <t>[진척도 확인 회의(화상)3]</t>
    <phoneticPr fontId="3" type="noConversion"/>
  </si>
  <si>
    <t>[XAI 모델 구현(시간이 된다면)]</t>
    <phoneticPr fontId="3" type="noConversion"/>
  </si>
  <si>
    <t>[논문 완성]</t>
    <phoneticPr fontId="3" type="noConversion"/>
  </si>
  <si>
    <t>[진척도 확인 회의(화상)4]</t>
    <phoneticPr fontId="3" type="noConversion"/>
  </si>
  <si>
    <t>[어떤 기법을 사용할 것인가?]</t>
    <phoneticPr fontId="3" type="noConversion"/>
  </si>
  <si>
    <t>[어떤 flow로 설계할 것인가?]</t>
    <phoneticPr fontId="3" type="noConversion"/>
  </si>
  <si>
    <t>[학습데이터 200 정제(보조)]</t>
    <phoneticPr fontId="3" type="noConversion"/>
  </si>
  <si>
    <t>[검증데이터 50 정제(보조)]</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</si>
</sst>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d/yyyy\ \(dddd\)"/>
    <numFmt numFmtId="177" formatCode="ddd\ m/dd/yy"/>
    <numFmt numFmtId="178" formatCode="d"/>
    <numFmt numFmtId="179" formatCode="d\ mmm\ yy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굴림"/>
      <family val="2"/>
      <scheme val="minor"/>
    </font>
    <font>
      <sz val="10"/>
      <name val="굴림"/>
      <family val="1"/>
      <scheme val="major"/>
    </font>
    <font>
      <sz val="11"/>
      <name val="굴림"/>
      <family val="1"/>
      <scheme val="major"/>
    </font>
    <font>
      <sz val="10"/>
      <name val="굴림"/>
      <family val="2"/>
      <scheme val="minor"/>
    </font>
    <font>
      <b/>
      <sz val="11"/>
      <name val="굴림"/>
      <family val="2"/>
      <scheme val="minor"/>
    </font>
    <font>
      <sz val="9"/>
      <color rgb="FF000000"/>
      <name val="굴림"/>
      <family val="2"/>
      <scheme val="minor"/>
    </font>
    <font>
      <i/>
      <sz val="9"/>
      <name val="굴림"/>
      <family val="2"/>
      <scheme val="minor"/>
    </font>
    <font>
      <sz val="11"/>
      <name val="굴림"/>
      <family val="2"/>
      <scheme val="minor"/>
    </font>
    <font>
      <sz val="14"/>
      <name val="굴림"/>
      <family val="2"/>
      <scheme val="minor"/>
    </font>
    <font>
      <sz val="14"/>
      <color rgb="FF000000"/>
      <name val="굴림"/>
      <family val="2"/>
      <scheme val="minor"/>
    </font>
    <font>
      <sz val="10"/>
      <name val="굴림"/>
      <family val="2"/>
      <scheme val="major"/>
    </font>
    <font>
      <b/>
      <sz val="9"/>
      <name val="굴림"/>
      <family val="2"/>
      <scheme val="major"/>
    </font>
    <font>
      <b/>
      <sz val="8"/>
      <name val="굴림"/>
      <family val="2"/>
      <scheme val="major"/>
    </font>
    <font>
      <sz val="16"/>
      <color theme="4" tint="-0.249977111117893"/>
      <name val="굴림"/>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8"/>
      <name val="돋움"/>
      <family val="3"/>
      <charset val="129"/>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4">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0" fontId="48" fillId="0" borderId="10" xfId="0" applyFont="1" applyBorder="1" applyAlignment="1">
      <alignment vertical="center"/>
    </xf>
    <xf numFmtId="0" fontId="42" fillId="0" borderId="10" xfId="0" applyFont="1" applyBorder="1" applyAlignment="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Border="1" applyAlignment="1">
      <alignment horizontal="center" vertical="center"/>
    </xf>
    <xf numFmtId="0" fontId="42" fillId="0" borderId="0" xfId="0" applyFont="1" applyAlignment="1">
      <alignment vertical="center"/>
    </xf>
    <xf numFmtId="178"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77"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78" fontId="3" fillId="0" borderId="17" xfId="0" applyNumberFormat="1" applyFont="1" applyBorder="1" applyAlignment="1">
      <alignment horizontal="center" vertical="center" shrinkToFit="1"/>
    </xf>
    <xf numFmtId="178" fontId="3" fillId="0" borderId="18" xfId="0" applyNumberFormat="1" applyFont="1" applyBorder="1" applyAlignment="1">
      <alignment horizontal="center" vertical="center" shrinkToFit="1"/>
    </xf>
    <xf numFmtId="1" fontId="50" fillId="22" borderId="15" xfId="0" applyNumberFormat="1" applyFont="1" applyFill="1" applyBorder="1" applyAlignment="1">
      <alignment horizontal="center" vertical="center"/>
    </xf>
    <xf numFmtId="1" fontId="51" fillId="0" borderId="11" xfId="0" applyNumberFormat="1" applyFont="1" applyBorder="1" applyAlignment="1">
      <alignment horizontal="center" vertical="center"/>
    </xf>
    <xf numFmtId="1" fontId="50" fillId="22" borderId="10" xfId="0" applyNumberFormat="1" applyFont="1" applyFill="1" applyBorder="1" applyAlignment="1">
      <alignment horizontal="center" vertical="center"/>
    </xf>
    <xf numFmtId="1" fontId="50" fillId="0" borderId="10" xfId="0" applyNumberFormat="1" applyFont="1" applyBorder="1" applyAlignment="1">
      <alignment horizontal="center" vertical="center"/>
    </xf>
    <xf numFmtId="177" fontId="47" fillId="23" borderId="11" xfId="0" applyNumberFormat="1" applyFont="1" applyFill="1" applyBorder="1" applyAlignment="1">
      <alignment horizontal="center" vertical="center"/>
    </xf>
    <xf numFmtId="177" fontId="47" fillId="0" borderId="11" xfId="0" applyNumberFormat="1" applyFont="1" applyBorder="1" applyAlignment="1">
      <alignment horizontal="center" vertical="center"/>
    </xf>
    <xf numFmtId="177" fontId="42" fillId="22" borderId="10" xfId="0" applyNumberFormat="1" applyFont="1" applyFill="1" applyBorder="1" applyAlignment="1">
      <alignment horizontal="center" vertical="center"/>
    </xf>
    <xf numFmtId="0" fontId="48" fillId="0" borderId="10" xfId="0" applyFont="1" applyBorder="1" applyAlignment="1">
      <alignment horizontal="center" vertical="center"/>
    </xf>
    <xf numFmtId="0" fontId="42" fillId="22" borderId="15" xfId="0" applyFont="1" applyFill="1" applyBorder="1" applyAlignment="1">
      <alignment horizontal="left" vertical="center"/>
    </xf>
    <xf numFmtId="0" fontId="42" fillId="22" borderId="10" xfId="0" applyFont="1" applyFill="1" applyBorder="1" applyAlignment="1">
      <alignment horizontal="left" vertical="center"/>
    </xf>
    <xf numFmtId="0" fontId="52" fillId="0" borderId="0" xfId="0" applyFont="1"/>
    <xf numFmtId="0" fontId="52" fillId="0" borderId="0" xfId="0" applyFont="1" applyAlignment="1">
      <alignment horizontal="right" vertical="center"/>
    </xf>
    <xf numFmtId="177" fontId="42" fillId="22" borderId="15" xfId="0" applyNumberFormat="1" applyFont="1" applyFill="1" applyBorder="1" applyAlignment="1">
      <alignment horizontal="center" vertical="center"/>
    </xf>
    <xf numFmtId="0" fontId="53" fillId="0" borderId="19" xfId="0" applyFont="1" applyBorder="1" applyAlignment="1">
      <alignment horizontal="left" vertical="center"/>
    </xf>
    <xf numFmtId="0" fontId="53" fillId="0" borderId="19" xfId="0" applyFont="1" applyBorder="1" applyAlignment="1">
      <alignment horizontal="center" vertical="center" wrapText="1"/>
    </xf>
    <xf numFmtId="0" fontId="54" fillId="0" borderId="19" xfId="0" applyFont="1" applyBorder="1" applyAlignment="1">
      <alignment horizontal="center" vertical="center" wrapText="1"/>
    </xf>
    <xf numFmtId="0" fontId="53"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5"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2" fillId="0" borderId="10" xfId="0" applyFont="1" applyBorder="1" applyAlignment="1">
      <alignment horizontal="left" vertical="center" wrapText="1" indent="1"/>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8"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60" fillId="0" borderId="0" xfId="0" applyFont="1" applyAlignment="1">
      <alignment vertical="center"/>
    </xf>
    <xf numFmtId="0" fontId="60" fillId="0" borderId="0" xfId="0" applyFont="1"/>
    <xf numFmtId="0" fontId="61" fillId="0" borderId="0" xfId="0" applyFont="1" applyAlignment="1">
      <alignment vertical="center" wrapText="1"/>
    </xf>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Alignment="1">
      <alignment horizontal="left" vertical="center" wrapText="1"/>
    </xf>
    <xf numFmtId="0" fontId="65" fillId="0" borderId="0" xfId="0" applyFont="1" applyAlignment="1">
      <alignment horizontal="right"/>
    </xf>
    <xf numFmtId="0" fontId="66" fillId="0" borderId="0" xfId="0" applyFont="1" applyAlignment="1">
      <alignment vertical="center" wrapText="1"/>
    </xf>
    <xf numFmtId="0" fontId="59" fillId="0" borderId="0" xfId="0" quotePrefix="1" applyFont="1" applyAlignment="1">
      <alignment wrapText="1"/>
    </xf>
    <xf numFmtId="0" fontId="66" fillId="0" borderId="0" xfId="0" applyFont="1"/>
    <xf numFmtId="0" fontId="11" fillId="0" borderId="0" xfId="0" applyFont="1" applyProtection="1">
      <protection locked="0"/>
    </xf>
    <xf numFmtId="0" fontId="65" fillId="0" borderId="0" xfId="0" applyFont="1"/>
    <xf numFmtId="0" fontId="42" fillId="0" borderId="24" xfId="0" applyFont="1" applyBorder="1" applyAlignment="1">
      <alignment horizontal="left" vertical="center"/>
    </xf>
    <xf numFmtId="0" fontId="42" fillId="0" borderId="25" xfId="0" applyFont="1" applyBorder="1" applyAlignment="1">
      <alignment horizontal="left" vertical="center"/>
    </xf>
    <xf numFmtId="0" fontId="56" fillId="0" borderId="0" xfId="34" applyFont="1" applyBorder="1" applyAlignment="1" applyProtection="1">
      <alignment horizontal="left" vertical="center"/>
    </xf>
    <xf numFmtId="176" fontId="45" fillId="0" borderId="16" xfId="0" applyNumberFormat="1" applyFont="1" applyBorder="1" applyAlignment="1" applyProtection="1">
      <alignment horizontal="center" vertical="center" shrinkToFit="1"/>
      <protection locked="0"/>
    </xf>
    <xf numFmtId="0" fontId="49" fillId="0" borderId="17" xfId="0" applyFont="1" applyBorder="1" applyAlignment="1">
      <alignment horizontal="center" vertical="center"/>
    </xf>
    <xf numFmtId="0" fontId="49" fillId="0" borderId="12" xfId="0" applyFont="1" applyBorder="1" applyAlignment="1">
      <alignment horizontal="center" vertical="center"/>
    </xf>
    <xf numFmtId="0" fontId="49" fillId="0" borderId="18" xfId="0" applyFont="1" applyBorder="1" applyAlignment="1">
      <alignment horizontal="center" vertical="center"/>
    </xf>
    <xf numFmtId="176" fontId="45" fillId="0" borderId="23" xfId="0" applyNumberFormat="1" applyFont="1" applyBorder="1" applyAlignment="1" applyProtection="1">
      <alignment horizontal="center" vertical="center" shrinkToFit="1"/>
      <protection locked="0"/>
    </xf>
    <xf numFmtId="179" fontId="45" fillId="0" borderId="17" xfId="0" applyNumberFormat="1" applyFont="1" applyBorder="1" applyAlignment="1">
      <alignment horizontal="center" vertical="center"/>
    </xf>
    <xf numFmtId="179" fontId="45" fillId="0" borderId="12" xfId="0" applyNumberFormat="1" applyFont="1" applyBorder="1" applyAlignment="1">
      <alignment horizontal="center" vertical="center"/>
    </xf>
    <xf numFmtId="179" fontId="45" fillId="0" borderId="18" xfId="0" applyNumberFormat="1" applyFont="1" applyBorder="1" applyAlignment="1">
      <alignment horizontal="center" vertical="center"/>
    </xf>
    <xf numFmtId="0" fontId="58" fillId="0" borderId="0" xfId="0" applyFont="1" applyAlignment="1">
      <alignment horizontal="left"/>
    </xf>
  </cellXfs>
  <cellStyles count="44">
    <cellStyle name="20% - 강조색1" xfId="1" builtinId="30" customBuiltin="1"/>
    <cellStyle name="20% - 강조색2" xfId="2" builtinId="34" customBuiltin="1"/>
    <cellStyle name="20% - 강조색3" xfId="3" builtinId="38" customBuiltin="1"/>
    <cellStyle name="20% - 강조색4" xfId="4" builtinId="42" customBuiltin="1"/>
    <cellStyle name="20% - 강조색5" xfId="5" builtinId="46" customBuiltin="1"/>
    <cellStyle name="20% - 강조색6" xfId="6" builtinId="50" customBuiltin="1"/>
    <cellStyle name="40% - 강조색1" xfId="7" builtinId="31" customBuiltin="1"/>
    <cellStyle name="40% - 강조색2" xfId="8" builtinId="35" customBuiltin="1"/>
    <cellStyle name="40% - 강조색3" xfId="9" builtinId="39" customBuiltin="1"/>
    <cellStyle name="40% - 강조색4" xfId="10" builtinId="43" customBuiltin="1"/>
    <cellStyle name="40% - 강조색5" xfId="11" builtinId="47" customBuiltin="1"/>
    <cellStyle name="40% - 강조색6" xfId="12" builtinId="51" customBuiltin="1"/>
    <cellStyle name="60% - 강조색1" xfId="13" builtinId="32" customBuiltin="1"/>
    <cellStyle name="60% - 강조색2" xfId="14" builtinId="36" customBuiltin="1"/>
    <cellStyle name="60% - 강조색3" xfId="15" builtinId="40" customBuiltin="1"/>
    <cellStyle name="60% - 강조색4" xfId="16" builtinId="44" customBuiltin="1"/>
    <cellStyle name="60% - 강조색5" xfId="17" builtinId="48" customBuiltin="1"/>
    <cellStyle name="60% - 강조색6" xfId="18" builtinId="52" customBuiltin="1"/>
    <cellStyle name="강조색1" xfId="19" builtinId="29" customBuiltin="1"/>
    <cellStyle name="강조색2" xfId="20" builtinId="33" customBuiltin="1"/>
    <cellStyle name="강조색3" xfId="21" builtinId="37" customBuiltin="1"/>
    <cellStyle name="강조색4" xfId="22" builtinId="41" customBuiltin="1"/>
    <cellStyle name="강조색5" xfId="23" builtinId="45" customBuiltin="1"/>
    <cellStyle name="강조색6" xfId="24" builtinId="49" customBuiltin="1"/>
    <cellStyle name="경고문" xfId="43" builtinId="11" customBuiltin="1"/>
    <cellStyle name="계산" xfId="26" builtinId="22" customBuiltin="1"/>
    <cellStyle name="나쁨" xfId="25" builtinId="27" customBuiltin="1"/>
    <cellStyle name="메모" xfId="38" builtinId="10" customBuiltin="1"/>
    <cellStyle name="백분율" xfId="40" builtinId="5"/>
    <cellStyle name="보통" xfId="37" builtinId="28" customBuiltin="1"/>
    <cellStyle name="설명 텍스트" xfId="28" builtinId="53" customBuiltin="1"/>
    <cellStyle name="셀 확인" xfId="27" builtinId="23" customBuiltin="1"/>
    <cellStyle name="연결된 셀" xfId="36" builtinId="24" customBuiltin="1"/>
    <cellStyle name="요약" xfId="42" builtinId="25" customBuiltin="1"/>
    <cellStyle name="입력" xfId="35" builtinId="20" customBuiltin="1"/>
    <cellStyle name="제목" xfId="41" builtinId="15" customBuiltin="1"/>
    <cellStyle name="제목 1" xfId="30" builtinId="16" customBuiltin="1"/>
    <cellStyle name="제목 2" xfId="31" builtinId="17" customBuiltin="1"/>
    <cellStyle name="제목 3" xfId="32" builtinId="18" customBuiltin="1"/>
    <cellStyle name="제목 4" xfId="33" builtinId="19" customBuiltin="1"/>
    <cellStyle name="좋음" xfId="29" builtinId="26" customBuiltin="1"/>
    <cellStyle name="출력" xfId="39" builtinId="21" customBuiltin="1"/>
    <cellStyle name="표준" xfId="0" builtinId="0"/>
    <cellStyle name="하이퍼링크" xfId="34" builtinId="8"/>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34</xdr:col>
      <xdr:colOff>38100</xdr:colOff>
      <xdr:row>44</xdr:row>
      <xdr:rowOff>209558</xdr:rowOff>
    </xdr:from>
    <xdr:to>
      <xdr:col>50</xdr:col>
      <xdr:colOff>114300</xdr:colOff>
      <xdr:row>49</xdr:row>
      <xdr:rowOff>219075</xdr:rowOff>
    </xdr:to>
    <xdr:sp macro="" textlink="">
      <xdr:nvSpPr>
        <xdr:cNvPr id="13" name="화살표: 굽음 12">
          <a:extLst>
            <a:ext uri="{FF2B5EF4-FFF2-40B4-BE49-F238E27FC236}">
              <a16:creationId xmlns:a16="http://schemas.microsoft.com/office/drawing/2014/main" id="{2C20D4E3-47F6-42C8-AF83-2D6D535039F3}"/>
            </a:ext>
          </a:extLst>
        </xdr:cNvPr>
        <xdr:cNvSpPr/>
      </xdr:nvSpPr>
      <xdr:spPr>
        <a:xfrm rot="5400000">
          <a:off x="13049254" y="10077454"/>
          <a:ext cx="1200142" cy="2667000"/>
        </a:xfrm>
        <a:prstGeom prst="bentArrow">
          <a:avLst>
            <a:gd name="adj1" fmla="val 8257"/>
            <a:gd name="adj2" fmla="val 10052"/>
            <a:gd name="adj3" fmla="val 1712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19</xdr:col>
      <xdr:colOff>123825</xdr:colOff>
      <xdr:row>41</xdr:row>
      <xdr:rowOff>85730</xdr:rowOff>
    </xdr:from>
    <xdr:to>
      <xdr:col>25</xdr:col>
      <xdr:colOff>9523</xdr:colOff>
      <xdr:row>44</xdr:row>
      <xdr:rowOff>0</xdr:rowOff>
    </xdr:to>
    <xdr:sp macro="" textlink="">
      <xdr:nvSpPr>
        <xdr:cNvPr id="9" name="화살표: 굽음 8">
          <a:extLst>
            <a:ext uri="{FF2B5EF4-FFF2-40B4-BE49-F238E27FC236}">
              <a16:creationId xmlns:a16="http://schemas.microsoft.com/office/drawing/2014/main" id="{52626B87-979E-4C85-8915-254722B2166A}"/>
            </a:ext>
          </a:extLst>
        </xdr:cNvPr>
        <xdr:cNvSpPr/>
      </xdr:nvSpPr>
      <xdr:spPr>
        <a:xfrm rot="5400000">
          <a:off x="10086976" y="9858379"/>
          <a:ext cx="628645" cy="857248"/>
        </a:xfrm>
        <a:prstGeom prst="bentArrow">
          <a:avLst>
            <a:gd name="adj1" fmla="val 8257"/>
            <a:gd name="adj2" fmla="val 13623"/>
            <a:gd name="adj3" fmla="val 1712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absolute">
    <xdr:from>
      <xdr:col>2</xdr:col>
      <xdr:colOff>1066800</xdr:colOff>
      <xdr:row>5</xdr:row>
      <xdr:rowOff>142875</xdr:rowOff>
    </xdr:from>
    <xdr:to>
      <xdr:col>9</xdr:col>
      <xdr:colOff>104775</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22</xdr:col>
      <xdr:colOff>161922</xdr:colOff>
      <xdr:row>11</xdr:row>
      <xdr:rowOff>47625</xdr:rowOff>
    </xdr:from>
    <xdr:to>
      <xdr:col>28</xdr:col>
      <xdr:colOff>19050</xdr:colOff>
      <xdr:row>13</xdr:row>
      <xdr:rowOff>3</xdr:rowOff>
    </xdr:to>
    <xdr:sp macro="" textlink="">
      <xdr:nvSpPr>
        <xdr:cNvPr id="17" name="화살표: 굽음 16">
          <a:extLst>
            <a:ext uri="{FF2B5EF4-FFF2-40B4-BE49-F238E27FC236}">
              <a16:creationId xmlns:a16="http://schemas.microsoft.com/office/drawing/2014/main" id="{00000000-0008-0000-0000-000011000000}"/>
            </a:ext>
          </a:extLst>
        </xdr:cNvPr>
        <xdr:cNvSpPr/>
      </xdr:nvSpPr>
      <xdr:spPr>
        <a:xfrm rot="5400000">
          <a:off x="10696572" y="2590800"/>
          <a:ext cx="428628" cy="828678"/>
        </a:xfrm>
        <a:prstGeom prst="bentArrow">
          <a:avLst>
            <a:gd name="adj1" fmla="val 9475"/>
            <a:gd name="adj2" fmla="val 23897"/>
            <a:gd name="adj3" fmla="val 23334"/>
            <a:gd name="adj4" fmla="val 23954"/>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36</xdr:col>
      <xdr:colOff>161922</xdr:colOff>
      <xdr:row>23</xdr:row>
      <xdr:rowOff>76204</xdr:rowOff>
    </xdr:from>
    <xdr:to>
      <xdr:col>48</xdr:col>
      <xdr:colOff>38100</xdr:colOff>
      <xdr:row>32</xdr:row>
      <xdr:rowOff>228601</xdr:rowOff>
    </xdr:to>
    <xdr:sp macro="" textlink="">
      <xdr:nvSpPr>
        <xdr:cNvPr id="18" name="화살표: 굽음 17">
          <a:extLst>
            <a:ext uri="{FF2B5EF4-FFF2-40B4-BE49-F238E27FC236}">
              <a16:creationId xmlns:a16="http://schemas.microsoft.com/office/drawing/2014/main" id="{00000000-0008-0000-0000-000012000000}"/>
            </a:ext>
          </a:extLst>
        </xdr:cNvPr>
        <xdr:cNvSpPr/>
      </xdr:nvSpPr>
      <xdr:spPr>
        <a:xfrm rot="5400000">
          <a:off x="12644437" y="6034089"/>
          <a:ext cx="2057397" cy="1819278"/>
        </a:xfrm>
        <a:prstGeom prst="bentArrow">
          <a:avLst>
            <a:gd name="adj1" fmla="val 3820"/>
            <a:gd name="adj2" fmla="val 11622"/>
            <a:gd name="adj3" fmla="val 1287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17</xdr:col>
      <xdr:colOff>114300</xdr:colOff>
      <xdr:row>9</xdr:row>
      <xdr:rowOff>200025</xdr:rowOff>
    </xdr:from>
    <xdr:to>
      <xdr:col>19</xdr:col>
      <xdr:colOff>114300</xdr:colOff>
      <xdr:row>11</xdr:row>
      <xdr:rowOff>38100</xdr:rowOff>
    </xdr:to>
    <xdr:sp macro="" textlink="">
      <xdr:nvSpPr>
        <xdr:cNvPr id="19" name="별: 꼭짓점 10개 18">
          <a:extLst>
            <a:ext uri="{FF2B5EF4-FFF2-40B4-BE49-F238E27FC236}">
              <a16:creationId xmlns:a16="http://schemas.microsoft.com/office/drawing/2014/main" id="{00000000-0008-0000-0000-000013000000}"/>
            </a:ext>
          </a:extLst>
        </xdr:cNvPr>
        <xdr:cNvSpPr/>
      </xdr:nvSpPr>
      <xdr:spPr>
        <a:xfrm>
          <a:off x="9163050" y="2466975"/>
          <a:ext cx="323850" cy="314325"/>
        </a:xfrm>
        <a:prstGeom prst="star10">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57</xdr:col>
      <xdr:colOff>9525</xdr:colOff>
      <xdr:row>33</xdr:row>
      <xdr:rowOff>190505</xdr:rowOff>
    </xdr:from>
    <xdr:to>
      <xdr:col>62</xdr:col>
      <xdr:colOff>57148</xdr:colOff>
      <xdr:row>41</xdr:row>
      <xdr:rowOff>9529</xdr:rowOff>
    </xdr:to>
    <xdr:sp macro="" textlink="">
      <xdr:nvSpPr>
        <xdr:cNvPr id="20" name="화살표: 굽음 19">
          <a:extLst>
            <a:ext uri="{FF2B5EF4-FFF2-40B4-BE49-F238E27FC236}">
              <a16:creationId xmlns:a16="http://schemas.microsoft.com/office/drawing/2014/main" id="{00000000-0008-0000-0000-000014000000}"/>
            </a:ext>
          </a:extLst>
        </xdr:cNvPr>
        <xdr:cNvSpPr/>
      </xdr:nvSpPr>
      <xdr:spPr>
        <a:xfrm rot="5400000">
          <a:off x="15578137" y="8605843"/>
          <a:ext cx="1724024" cy="857248"/>
        </a:xfrm>
        <a:prstGeom prst="bentArrow">
          <a:avLst>
            <a:gd name="adj1" fmla="val 8257"/>
            <a:gd name="adj2" fmla="val 13623"/>
            <a:gd name="adj3" fmla="val 1712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23</xdr:col>
      <xdr:colOff>9521</xdr:colOff>
      <xdr:row>12</xdr:row>
      <xdr:rowOff>85724</xdr:rowOff>
    </xdr:from>
    <xdr:to>
      <xdr:col>24</xdr:col>
      <xdr:colOff>38099</xdr:colOff>
      <xdr:row>13</xdr:row>
      <xdr:rowOff>9524</xdr:rowOff>
    </xdr:to>
    <xdr:sp macro="" textlink="">
      <xdr:nvSpPr>
        <xdr:cNvPr id="22" name="화살표: 굽음 21">
          <a:extLst>
            <a:ext uri="{FF2B5EF4-FFF2-40B4-BE49-F238E27FC236}">
              <a16:creationId xmlns:a16="http://schemas.microsoft.com/office/drawing/2014/main" id="{00000000-0008-0000-0000-000016000000}"/>
            </a:ext>
          </a:extLst>
        </xdr:cNvPr>
        <xdr:cNvSpPr/>
      </xdr:nvSpPr>
      <xdr:spPr>
        <a:xfrm rot="5400000">
          <a:off x="10520360" y="3052760"/>
          <a:ext cx="161925" cy="190503"/>
        </a:xfrm>
        <a:prstGeom prst="bentArrow">
          <a:avLst>
            <a:gd name="adj1" fmla="val 17949"/>
            <a:gd name="adj2" fmla="val 25592"/>
            <a:gd name="adj3" fmla="val 27180"/>
            <a:gd name="adj4" fmla="val 23954"/>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37</xdr:col>
      <xdr:colOff>9522</xdr:colOff>
      <xdr:row>22</xdr:row>
      <xdr:rowOff>47633</xdr:rowOff>
    </xdr:from>
    <xdr:to>
      <xdr:col>52</xdr:col>
      <xdr:colOff>9525</xdr:colOff>
      <xdr:row>33</xdr:row>
      <xdr:rowOff>19054</xdr:rowOff>
    </xdr:to>
    <xdr:sp macro="" textlink="">
      <xdr:nvSpPr>
        <xdr:cNvPr id="23" name="화살표: 굽음 22">
          <a:extLst>
            <a:ext uri="{FF2B5EF4-FFF2-40B4-BE49-F238E27FC236}">
              <a16:creationId xmlns:a16="http://schemas.microsoft.com/office/drawing/2014/main" id="{00000000-0008-0000-0000-000017000000}"/>
            </a:ext>
          </a:extLst>
        </xdr:cNvPr>
        <xdr:cNvSpPr/>
      </xdr:nvSpPr>
      <xdr:spPr>
        <a:xfrm rot="5400000">
          <a:off x="12811125" y="5610230"/>
          <a:ext cx="2352671" cy="2428878"/>
        </a:xfrm>
        <a:prstGeom prst="bentArrow">
          <a:avLst>
            <a:gd name="adj1" fmla="val 4060"/>
            <a:gd name="adj2" fmla="val 8702"/>
            <a:gd name="adj3" fmla="val 11957"/>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43</xdr:col>
      <xdr:colOff>9522</xdr:colOff>
      <xdr:row>30</xdr:row>
      <xdr:rowOff>66684</xdr:rowOff>
    </xdr:from>
    <xdr:to>
      <xdr:col>45</xdr:col>
      <xdr:colOff>57149</xdr:colOff>
      <xdr:row>33</xdr:row>
      <xdr:rowOff>5</xdr:rowOff>
    </xdr:to>
    <xdr:sp macro="" textlink="">
      <xdr:nvSpPr>
        <xdr:cNvPr id="4" name="화살표: 굽음 3">
          <a:extLst>
            <a:ext uri="{FF2B5EF4-FFF2-40B4-BE49-F238E27FC236}">
              <a16:creationId xmlns:a16="http://schemas.microsoft.com/office/drawing/2014/main" id="{DD067450-03E3-457A-853F-9C7B91CA45CC}"/>
            </a:ext>
          </a:extLst>
        </xdr:cNvPr>
        <xdr:cNvSpPr/>
      </xdr:nvSpPr>
      <xdr:spPr>
        <a:xfrm rot="5400000">
          <a:off x="13606463" y="7472368"/>
          <a:ext cx="647696" cy="371477"/>
        </a:xfrm>
        <a:prstGeom prst="bentArrow">
          <a:avLst>
            <a:gd name="adj1" fmla="val 11511"/>
            <a:gd name="adj2" fmla="val 11622"/>
            <a:gd name="adj3" fmla="val 1287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28</xdr:col>
      <xdr:colOff>161922</xdr:colOff>
      <xdr:row>28</xdr:row>
      <xdr:rowOff>95260</xdr:rowOff>
    </xdr:from>
    <xdr:to>
      <xdr:col>30</xdr:col>
      <xdr:colOff>76200</xdr:colOff>
      <xdr:row>30</xdr:row>
      <xdr:rowOff>3</xdr:rowOff>
    </xdr:to>
    <xdr:sp macro="" textlink="">
      <xdr:nvSpPr>
        <xdr:cNvPr id="5" name="화살표: 굽음 4">
          <a:extLst>
            <a:ext uri="{FF2B5EF4-FFF2-40B4-BE49-F238E27FC236}">
              <a16:creationId xmlns:a16="http://schemas.microsoft.com/office/drawing/2014/main" id="{ABD7C5AF-2613-4752-BD26-07810AA286AC}"/>
            </a:ext>
          </a:extLst>
        </xdr:cNvPr>
        <xdr:cNvSpPr/>
      </xdr:nvSpPr>
      <xdr:spPr>
        <a:xfrm rot="5400000">
          <a:off x="11396664" y="6958018"/>
          <a:ext cx="380993" cy="238128"/>
        </a:xfrm>
        <a:prstGeom prst="bentArrow">
          <a:avLst>
            <a:gd name="adj1" fmla="val 8948"/>
            <a:gd name="adj2" fmla="val 11622"/>
            <a:gd name="adj3" fmla="val 1287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41</xdr:col>
      <xdr:colOff>104775</xdr:colOff>
      <xdr:row>48</xdr:row>
      <xdr:rowOff>171450</xdr:rowOff>
    </xdr:from>
    <xdr:to>
      <xdr:col>43</xdr:col>
      <xdr:colOff>104775</xdr:colOff>
      <xdr:row>50</xdr:row>
      <xdr:rowOff>9525</xdr:rowOff>
    </xdr:to>
    <xdr:sp macro="" textlink="">
      <xdr:nvSpPr>
        <xdr:cNvPr id="6" name="별: 꼭짓점 10개 5">
          <a:extLst>
            <a:ext uri="{FF2B5EF4-FFF2-40B4-BE49-F238E27FC236}">
              <a16:creationId xmlns:a16="http://schemas.microsoft.com/office/drawing/2014/main" id="{20A3477B-DA78-4454-8355-1EE8D9AE705A}"/>
            </a:ext>
          </a:extLst>
        </xdr:cNvPr>
        <xdr:cNvSpPr/>
      </xdr:nvSpPr>
      <xdr:spPr>
        <a:xfrm>
          <a:off x="13515975" y="11725275"/>
          <a:ext cx="323850" cy="314325"/>
        </a:xfrm>
        <a:prstGeom prst="star10">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000" b="1">
              <a:solidFill>
                <a:schemeClr val="tx1"/>
              </a:solidFill>
            </a:rPr>
            <a:t>?</a:t>
          </a:r>
          <a:endParaRPr lang="ko-KR" altLang="en-US" sz="1000" b="1">
            <a:solidFill>
              <a:schemeClr val="tx1"/>
            </a:solidFill>
          </a:endParaRPr>
        </a:p>
      </xdr:txBody>
    </xdr:sp>
    <xdr:clientData/>
  </xdr:twoCellAnchor>
  <xdr:twoCellAnchor>
    <xdr:from>
      <xdr:col>19</xdr:col>
      <xdr:colOff>9525</xdr:colOff>
      <xdr:row>40</xdr:row>
      <xdr:rowOff>209550</xdr:rowOff>
    </xdr:from>
    <xdr:to>
      <xdr:col>21</xdr:col>
      <xdr:colOff>9525</xdr:colOff>
      <xdr:row>42</xdr:row>
      <xdr:rowOff>47625</xdr:rowOff>
    </xdr:to>
    <xdr:sp macro="" textlink="">
      <xdr:nvSpPr>
        <xdr:cNvPr id="7" name="별: 꼭짓점 10개 6">
          <a:extLst>
            <a:ext uri="{FF2B5EF4-FFF2-40B4-BE49-F238E27FC236}">
              <a16:creationId xmlns:a16="http://schemas.microsoft.com/office/drawing/2014/main" id="{E56EFFD9-7575-475E-9F17-0668EDA0543C}"/>
            </a:ext>
          </a:extLst>
        </xdr:cNvPr>
        <xdr:cNvSpPr/>
      </xdr:nvSpPr>
      <xdr:spPr>
        <a:xfrm>
          <a:off x="9858375" y="9858375"/>
          <a:ext cx="323850" cy="314325"/>
        </a:xfrm>
        <a:prstGeom prst="star10">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33</xdr:col>
      <xdr:colOff>28575</xdr:colOff>
      <xdr:row>44</xdr:row>
      <xdr:rowOff>66675</xdr:rowOff>
    </xdr:from>
    <xdr:to>
      <xdr:col>35</xdr:col>
      <xdr:colOff>28575</xdr:colOff>
      <xdr:row>45</xdr:row>
      <xdr:rowOff>142875</xdr:rowOff>
    </xdr:to>
    <xdr:sp macro="" textlink="">
      <xdr:nvSpPr>
        <xdr:cNvPr id="8" name="별: 꼭짓점 10개 7">
          <a:extLst>
            <a:ext uri="{FF2B5EF4-FFF2-40B4-BE49-F238E27FC236}">
              <a16:creationId xmlns:a16="http://schemas.microsoft.com/office/drawing/2014/main" id="{77989C39-8DCA-4B8F-B825-432736CB4FE5}"/>
            </a:ext>
          </a:extLst>
        </xdr:cNvPr>
        <xdr:cNvSpPr/>
      </xdr:nvSpPr>
      <xdr:spPr>
        <a:xfrm>
          <a:off x="12144375" y="10668000"/>
          <a:ext cx="323850" cy="314325"/>
        </a:xfrm>
        <a:prstGeom prst="star10">
          <a:avLst/>
        </a:prstGeom>
        <a:solidFill>
          <a:srgbClr val="FFFF0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9525</xdr:colOff>
      <xdr:row>47</xdr:row>
      <xdr:rowOff>133359</xdr:rowOff>
    </xdr:from>
    <xdr:to>
      <xdr:col>42</xdr:col>
      <xdr:colOff>114300</xdr:colOff>
      <xdr:row>48</xdr:row>
      <xdr:rowOff>171455</xdr:rowOff>
    </xdr:to>
    <xdr:sp macro="" textlink="">
      <xdr:nvSpPr>
        <xdr:cNvPr id="10" name="화살표: 굽음 9">
          <a:extLst>
            <a:ext uri="{FF2B5EF4-FFF2-40B4-BE49-F238E27FC236}">
              <a16:creationId xmlns:a16="http://schemas.microsoft.com/office/drawing/2014/main" id="{54BC2B64-586C-435A-B085-2BDDD2CE102B}"/>
            </a:ext>
          </a:extLst>
        </xdr:cNvPr>
        <xdr:cNvSpPr/>
      </xdr:nvSpPr>
      <xdr:spPr>
        <a:xfrm rot="5400000">
          <a:off x="13415964" y="11453820"/>
          <a:ext cx="276221" cy="266700"/>
        </a:xfrm>
        <a:prstGeom prst="bentArrow">
          <a:avLst>
            <a:gd name="adj1" fmla="val 8257"/>
            <a:gd name="adj2" fmla="val 13623"/>
            <a:gd name="adj3" fmla="val 1712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51</xdr:col>
      <xdr:colOff>9524</xdr:colOff>
      <xdr:row>50</xdr:row>
      <xdr:rowOff>85726</xdr:rowOff>
    </xdr:from>
    <xdr:to>
      <xdr:col>54</xdr:col>
      <xdr:colOff>161924</xdr:colOff>
      <xdr:row>52</xdr:row>
      <xdr:rowOff>9525</xdr:rowOff>
    </xdr:to>
    <xdr:sp macro="" textlink="">
      <xdr:nvSpPr>
        <xdr:cNvPr id="14" name="화살표: 굽음 13">
          <a:extLst>
            <a:ext uri="{FF2B5EF4-FFF2-40B4-BE49-F238E27FC236}">
              <a16:creationId xmlns:a16="http://schemas.microsoft.com/office/drawing/2014/main" id="{775ED9CE-C988-4420-BDDB-49DE09CA6640}"/>
            </a:ext>
          </a:extLst>
        </xdr:cNvPr>
        <xdr:cNvSpPr/>
      </xdr:nvSpPr>
      <xdr:spPr>
        <a:xfrm rot="5400000">
          <a:off x="15159037" y="11996738"/>
          <a:ext cx="400049" cy="638175"/>
        </a:xfrm>
        <a:prstGeom prst="bentArrow">
          <a:avLst>
            <a:gd name="adj1" fmla="val 8257"/>
            <a:gd name="adj2" fmla="val 10052"/>
            <a:gd name="adj3" fmla="val 1712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56</xdr:col>
      <xdr:colOff>19049</xdr:colOff>
      <xdr:row>52</xdr:row>
      <xdr:rowOff>66678</xdr:rowOff>
    </xdr:from>
    <xdr:to>
      <xdr:col>57</xdr:col>
      <xdr:colOff>57149</xdr:colOff>
      <xdr:row>53</xdr:row>
      <xdr:rowOff>19054</xdr:rowOff>
    </xdr:to>
    <xdr:sp macro="" textlink="">
      <xdr:nvSpPr>
        <xdr:cNvPr id="15" name="화살표: 굽음 14">
          <a:extLst>
            <a:ext uri="{FF2B5EF4-FFF2-40B4-BE49-F238E27FC236}">
              <a16:creationId xmlns:a16="http://schemas.microsoft.com/office/drawing/2014/main" id="{1447FFFA-27B9-4F1D-9388-24147C1F1D6E}"/>
            </a:ext>
          </a:extLst>
        </xdr:cNvPr>
        <xdr:cNvSpPr/>
      </xdr:nvSpPr>
      <xdr:spPr>
        <a:xfrm rot="5400000">
          <a:off x="15863886" y="12568241"/>
          <a:ext cx="190501" cy="200025"/>
        </a:xfrm>
        <a:prstGeom prst="bentArrow">
          <a:avLst>
            <a:gd name="adj1" fmla="val 8257"/>
            <a:gd name="adj2" fmla="val 10052"/>
            <a:gd name="adj3" fmla="val 17124"/>
            <a:gd name="adj4" fmla="val 15065"/>
          </a:avLst>
        </a:prstGeom>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5"/>
  <sheetViews>
    <sheetView showGridLines="0" tabSelected="1" zoomScaleNormal="100" workbookViewId="0">
      <pane ySplit="7" topLeftCell="A38" activePane="bottomLeft" state="frozen"/>
      <selection pane="bottomLeft" activeCell="H5" sqref="H5"/>
    </sheetView>
  </sheetViews>
  <sheetFormatPr defaultColWidth="9.140625" defaultRowHeight="12.75" x14ac:dyDescent="0.2"/>
  <cols>
    <col min="1" max="1" width="6.85546875" customWidth="1"/>
    <col min="2" max="2" width="51.42578125" bestFit="1" customWidth="1"/>
    <col min="3" max="3" width="22.5703125" bestFit="1"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81" t="s">
        <v>145</v>
      </c>
      <c r="B1" s="29"/>
      <c r="C1" s="29"/>
      <c r="D1" s="29"/>
      <c r="E1" s="29"/>
      <c r="F1" s="29"/>
      <c r="I1" s="86"/>
      <c r="K1" s="114" t="s">
        <v>66</v>
      </c>
      <c r="L1" s="114"/>
      <c r="M1" s="114"/>
      <c r="N1" s="114"/>
      <c r="O1" s="114"/>
      <c r="P1" s="114"/>
      <c r="Q1" s="114"/>
      <c r="R1" s="114"/>
      <c r="S1" s="114"/>
      <c r="T1" s="114"/>
      <c r="U1" s="114"/>
      <c r="V1" s="114"/>
      <c r="W1" s="114"/>
      <c r="X1" s="114"/>
      <c r="Y1" s="114"/>
      <c r="Z1" s="114"/>
      <c r="AA1" s="114"/>
      <c r="AB1" s="114"/>
      <c r="AC1" s="114"/>
      <c r="AD1" s="114"/>
      <c r="AE1" s="114"/>
    </row>
    <row r="2" spans="1:66" ht="18" customHeight="1" x14ac:dyDescent="0.2">
      <c r="A2" s="31" t="s">
        <v>131</v>
      </c>
      <c r="B2" s="12"/>
      <c r="C2" s="12"/>
      <c r="D2" s="19"/>
      <c r="E2" s="110"/>
      <c r="F2" s="110"/>
      <c r="H2" s="1"/>
    </row>
    <row r="3" spans="1:66" ht="13.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71"/>
      <c r="B4" s="72" t="s">
        <v>128</v>
      </c>
      <c r="C4" s="119">
        <v>44820</v>
      </c>
      <c r="D4" s="119"/>
      <c r="E4" s="119"/>
      <c r="F4" s="71"/>
      <c r="G4" s="72" t="s">
        <v>65</v>
      </c>
      <c r="H4" s="85">
        <v>1</v>
      </c>
      <c r="I4" s="2"/>
      <c r="J4" s="30"/>
      <c r="K4" s="116" t="str">
        <f>"Week "&amp;(K6-($C$4-WEEKDAY($C$4,1)+2))/7+1</f>
        <v>Week 1</v>
      </c>
      <c r="L4" s="117"/>
      <c r="M4" s="117"/>
      <c r="N4" s="117"/>
      <c r="O4" s="117"/>
      <c r="P4" s="117"/>
      <c r="Q4" s="118"/>
      <c r="R4" s="116" t="str">
        <f>"Week "&amp;(R6-($C$4-WEEKDAY($C$4,1)+2))/7+1</f>
        <v>Week 2</v>
      </c>
      <c r="S4" s="117"/>
      <c r="T4" s="117"/>
      <c r="U4" s="117"/>
      <c r="V4" s="117"/>
      <c r="W4" s="117"/>
      <c r="X4" s="118"/>
      <c r="Y4" s="116" t="str">
        <f>"Week "&amp;(Y6-($C$4-WEEKDAY($C$4,1)+2))/7+1</f>
        <v>Week 3</v>
      </c>
      <c r="Z4" s="117"/>
      <c r="AA4" s="117"/>
      <c r="AB4" s="117"/>
      <c r="AC4" s="117"/>
      <c r="AD4" s="117"/>
      <c r="AE4" s="118"/>
      <c r="AF4" s="116" t="str">
        <f>"Week "&amp;(AF6-($C$4-WEEKDAY($C$4,1)+2))/7+1</f>
        <v>Week 4</v>
      </c>
      <c r="AG4" s="117"/>
      <c r="AH4" s="117"/>
      <c r="AI4" s="117"/>
      <c r="AJ4" s="117"/>
      <c r="AK4" s="117"/>
      <c r="AL4" s="118"/>
      <c r="AM4" s="116" t="str">
        <f>"Week "&amp;(AM6-($C$4-WEEKDAY($C$4,1)+2))/7+1</f>
        <v>Week 5</v>
      </c>
      <c r="AN4" s="117"/>
      <c r="AO4" s="117"/>
      <c r="AP4" s="117"/>
      <c r="AQ4" s="117"/>
      <c r="AR4" s="117"/>
      <c r="AS4" s="118"/>
      <c r="AT4" s="116" t="str">
        <f>"Week "&amp;(AT6-($C$4-WEEKDAY($C$4,1)+2))/7+1</f>
        <v>Week 6</v>
      </c>
      <c r="AU4" s="117"/>
      <c r="AV4" s="117"/>
      <c r="AW4" s="117"/>
      <c r="AX4" s="117"/>
      <c r="AY4" s="117"/>
      <c r="AZ4" s="118"/>
      <c r="BA4" s="116" t="str">
        <f>"Week "&amp;(BA6-($C$4-WEEKDAY($C$4,1)+2))/7+1</f>
        <v>Week 7</v>
      </c>
      <c r="BB4" s="117"/>
      <c r="BC4" s="117"/>
      <c r="BD4" s="117"/>
      <c r="BE4" s="117"/>
      <c r="BF4" s="117"/>
      <c r="BG4" s="118"/>
      <c r="BH4" s="116" t="str">
        <f>"Week "&amp;(BH6-($C$4-WEEKDAY($C$4,1)+2))/7+1</f>
        <v>Week 8</v>
      </c>
      <c r="BI4" s="117"/>
      <c r="BJ4" s="117"/>
      <c r="BK4" s="117"/>
      <c r="BL4" s="117"/>
      <c r="BM4" s="117"/>
      <c r="BN4" s="118"/>
    </row>
    <row r="5" spans="1:66" ht="17.25" customHeight="1" x14ac:dyDescent="0.2">
      <c r="A5" s="71"/>
      <c r="B5" s="72" t="s">
        <v>129</v>
      </c>
      <c r="C5" s="115" t="s">
        <v>130</v>
      </c>
      <c r="D5" s="115"/>
      <c r="E5" s="115"/>
      <c r="F5" s="71"/>
      <c r="G5" s="71"/>
      <c r="H5" s="71"/>
      <c r="I5" s="71"/>
      <c r="J5" s="30"/>
      <c r="K5" s="120">
        <f>K6</f>
        <v>44816</v>
      </c>
      <c r="L5" s="121"/>
      <c r="M5" s="121"/>
      <c r="N5" s="121"/>
      <c r="O5" s="121"/>
      <c r="P5" s="121"/>
      <c r="Q5" s="122"/>
      <c r="R5" s="120">
        <f>R6</f>
        <v>44823</v>
      </c>
      <c r="S5" s="121"/>
      <c r="T5" s="121"/>
      <c r="U5" s="121"/>
      <c r="V5" s="121"/>
      <c r="W5" s="121"/>
      <c r="X5" s="122"/>
      <c r="Y5" s="120">
        <f>Y6</f>
        <v>44830</v>
      </c>
      <c r="Z5" s="121"/>
      <c r="AA5" s="121"/>
      <c r="AB5" s="121"/>
      <c r="AC5" s="121"/>
      <c r="AD5" s="121"/>
      <c r="AE5" s="122"/>
      <c r="AF5" s="120">
        <f>AF6</f>
        <v>44837</v>
      </c>
      <c r="AG5" s="121"/>
      <c r="AH5" s="121"/>
      <c r="AI5" s="121"/>
      <c r="AJ5" s="121"/>
      <c r="AK5" s="121"/>
      <c r="AL5" s="122"/>
      <c r="AM5" s="120">
        <f>AM6</f>
        <v>44844</v>
      </c>
      <c r="AN5" s="121"/>
      <c r="AO5" s="121"/>
      <c r="AP5" s="121"/>
      <c r="AQ5" s="121"/>
      <c r="AR5" s="121"/>
      <c r="AS5" s="122"/>
      <c r="AT5" s="120">
        <f>AT6</f>
        <v>44851</v>
      </c>
      <c r="AU5" s="121"/>
      <c r="AV5" s="121"/>
      <c r="AW5" s="121"/>
      <c r="AX5" s="121"/>
      <c r="AY5" s="121"/>
      <c r="AZ5" s="122"/>
      <c r="BA5" s="120">
        <f>BA6</f>
        <v>44858</v>
      </c>
      <c r="BB5" s="121"/>
      <c r="BC5" s="121"/>
      <c r="BD5" s="121"/>
      <c r="BE5" s="121"/>
      <c r="BF5" s="121"/>
      <c r="BG5" s="122"/>
      <c r="BH5" s="120">
        <f>BH6</f>
        <v>44865</v>
      </c>
      <c r="BI5" s="121"/>
      <c r="BJ5" s="121"/>
      <c r="BK5" s="121"/>
      <c r="BL5" s="121"/>
      <c r="BM5" s="121"/>
      <c r="BN5" s="122"/>
    </row>
    <row r="6" spans="1:66" x14ac:dyDescent="0.2">
      <c r="A6" s="30"/>
      <c r="B6" s="30"/>
      <c r="C6" s="30"/>
      <c r="D6" s="30"/>
      <c r="E6" s="30"/>
      <c r="F6" s="30"/>
      <c r="G6" s="30"/>
      <c r="H6" s="30"/>
      <c r="I6" s="30"/>
      <c r="J6" s="30"/>
      <c r="K6" s="59">
        <f>C4-WEEKDAY(C4,1)+2+7*(H4-1)</f>
        <v>44816</v>
      </c>
      <c r="L6" s="50">
        <f t="shared" ref="L6:AQ6" si="0">K6+1</f>
        <v>44817</v>
      </c>
      <c r="M6" s="50">
        <f t="shared" si="0"/>
        <v>44818</v>
      </c>
      <c r="N6" s="50">
        <f t="shared" si="0"/>
        <v>44819</v>
      </c>
      <c r="O6" s="50">
        <f t="shared" si="0"/>
        <v>44820</v>
      </c>
      <c r="P6" s="50">
        <f t="shared" si="0"/>
        <v>44821</v>
      </c>
      <c r="Q6" s="60">
        <f t="shared" si="0"/>
        <v>44822</v>
      </c>
      <c r="R6" s="59">
        <f t="shared" si="0"/>
        <v>44823</v>
      </c>
      <c r="S6" s="50">
        <f t="shared" si="0"/>
        <v>44824</v>
      </c>
      <c r="T6" s="50">
        <f t="shared" si="0"/>
        <v>44825</v>
      </c>
      <c r="U6" s="50">
        <f t="shared" si="0"/>
        <v>44826</v>
      </c>
      <c r="V6" s="50">
        <f t="shared" si="0"/>
        <v>44827</v>
      </c>
      <c r="W6" s="50">
        <f t="shared" si="0"/>
        <v>44828</v>
      </c>
      <c r="X6" s="60">
        <f t="shared" si="0"/>
        <v>44829</v>
      </c>
      <c r="Y6" s="59">
        <f t="shared" si="0"/>
        <v>44830</v>
      </c>
      <c r="Z6" s="50">
        <f t="shared" si="0"/>
        <v>44831</v>
      </c>
      <c r="AA6" s="50">
        <f t="shared" si="0"/>
        <v>44832</v>
      </c>
      <c r="AB6" s="50">
        <f t="shared" si="0"/>
        <v>44833</v>
      </c>
      <c r="AC6" s="50">
        <f t="shared" si="0"/>
        <v>44834</v>
      </c>
      <c r="AD6" s="50">
        <f t="shared" si="0"/>
        <v>44835</v>
      </c>
      <c r="AE6" s="60">
        <f t="shared" si="0"/>
        <v>44836</v>
      </c>
      <c r="AF6" s="59">
        <f t="shared" si="0"/>
        <v>44837</v>
      </c>
      <c r="AG6" s="50">
        <f t="shared" si="0"/>
        <v>44838</v>
      </c>
      <c r="AH6" s="50">
        <f t="shared" si="0"/>
        <v>44839</v>
      </c>
      <c r="AI6" s="50">
        <f t="shared" si="0"/>
        <v>44840</v>
      </c>
      <c r="AJ6" s="50">
        <f t="shared" si="0"/>
        <v>44841</v>
      </c>
      <c r="AK6" s="50">
        <f t="shared" si="0"/>
        <v>44842</v>
      </c>
      <c r="AL6" s="60">
        <f t="shared" si="0"/>
        <v>44843</v>
      </c>
      <c r="AM6" s="59">
        <f t="shared" si="0"/>
        <v>44844</v>
      </c>
      <c r="AN6" s="50">
        <f t="shared" si="0"/>
        <v>44845</v>
      </c>
      <c r="AO6" s="50">
        <f t="shared" si="0"/>
        <v>44846</v>
      </c>
      <c r="AP6" s="50">
        <f t="shared" si="0"/>
        <v>44847</v>
      </c>
      <c r="AQ6" s="50">
        <f t="shared" si="0"/>
        <v>44848</v>
      </c>
      <c r="AR6" s="50">
        <f t="shared" ref="AR6:BN6" si="1">AQ6+1</f>
        <v>44849</v>
      </c>
      <c r="AS6" s="60">
        <f t="shared" si="1"/>
        <v>44850</v>
      </c>
      <c r="AT6" s="59">
        <f t="shared" si="1"/>
        <v>44851</v>
      </c>
      <c r="AU6" s="50">
        <f t="shared" si="1"/>
        <v>44852</v>
      </c>
      <c r="AV6" s="50">
        <f t="shared" si="1"/>
        <v>44853</v>
      </c>
      <c r="AW6" s="50">
        <f t="shared" si="1"/>
        <v>44854</v>
      </c>
      <c r="AX6" s="50">
        <f t="shared" si="1"/>
        <v>44855</v>
      </c>
      <c r="AY6" s="50">
        <f t="shared" si="1"/>
        <v>44856</v>
      </c>
      <c r="AZ6" s="60">
        <f t="shared" si="1"/>
        <v>44857</v>
      </c>
      <c r="BA6" s="59">
        <f t="shared" si="1"/>
        <v>44858</v>
      </c>
      <c r="BB6" s="50">
        <f t="shared" si="1"/>
        <v>44859</v>
      </c>
      <c r="BC6" s="50">
        <f t="shared" si="1"/>
        <v>44860</v>
      </c>
      <c r="BD6" s="50">
        <f t="shared" si="1"/>
        <v>44861</v>
      </c>
      <c r="BE6" s="50">
        <f t="shared" si="1"/>
        <v>44862</v>
      </c>
      <c r="BF6" s="50">
        <f t="shared" si="1"/>
        <v>44863</v>
      </c>
      <c r="BG6" s="60">
        <f t="shared" si="1"/>
        <v>44864</v>
      </c>
      <c r="BH6" s="59">
        <f t="shared" si="1"/>
        <v>44865</v>
      </c>
      <c r="BI6" s="50">
        <f t="shared" si="1"/>
        <v>44866</v>
      </c>
      <c r="BJ6" s="50">
        <f t="shared" si="1"/>
        <v>44867</v>
      </c>
      <c r="BK6" s="50">
        <f t="shared" si="1"/>
        <v>44868</v>
      </c>
      <c r="BL6" s="50">
        <f t="shared" si="1"/>
        <v>44869</v>
      </c>
      <c r="BM6" s="50">
        <f t="shared" si="1"/>
        <v>44870</v>
      </c>
      <c r="BN6" s="60">
        <f t="shared" si="1"/>
        <v>44871</v>
      </c>
    </row>
    <row r="7" spans="1:66" s="2" customFormat="1" ht="32.25" thickBot="1" x14ac:dyDescent="0.25">
      <c r="A7" s="74" t="s">
        <v>0</v>
      </c>
      <c r="B7" s="74" t="s">
        <v>125</v>
      </c>
      <c r="C7" s="75" t="s">
        <v>127</v>
      </c>
      <c r="D7" s="76" t="s">
        <v>64</v>
      </c>
      <c r="E7" s="77" t="s">
        <v>126</v>
      </c>
      <c r="F7" s="77" t="s">
        <v>60</v>
      </c>
      <c r="G7" s="75" t="s">
        <v>61</v>
      </c>
      <c r="H7" s="75" t="s">
        <v>62</v>
      </c>
      <c r="I7" s="75" t="s">
        <v>63</v>
      </c>
      <c r="J7" s="75"/>
      <c r="K7" s="78" t="str">
        <f t="shared" ref="K7:AP7" si="2">CHOOSE(WEEKDAY(K6,1),"S","M","T","W","T","F","S")</f>
        <v>M</v>
      </c>
      <c r="L7" s="79" t="str">
        <f t="shared" si="2"/>
        <v>T</v>
      </c>
      <c r="M7" s="79" t="str">
        <f t="shared" si="2"/>
        <v>W</v>
      </c>
      <c r="N7" s="79" t="str">
        <f t="shared" si="2"/>
        <v>T</v>
      </c>
      <c r="O7" s="79" t="str">
        <f t="shared" si="2"/>
        <v>F</v>
      </c>
      <c r="P7" s="79" t="str">
        <f t="shared" si="2"/>
        <v>S</v>
      </c>
      <c r="Q7" s="80" t="str">
        <f t="shared" si="2"/>
        <v>S</v>
      </c>
      <c r="R7" s="78" t="str">
        <f t="shared" si="2"/>
        <v>M</v>
      </c>
      <c r="S7" s="79" t="str">
        <f t="shared" si="2"/>
        <v>T</v>
      </c>
      <c r="T7" s="79" t="str">
        <f t="shared" si="2"/>
        <v>W</v>
      </c>
      <c r="U7" s="79" t="str">
        <f t="shared" si="2"/>
        <v>T</v>
      </c>
      <c r="V7" s="79" t="str">
        <f t="shared" si="2"/>
        <v>F</v>
      </c>
      <c r="W7" s="79" t="str">
        <f t="shared" si="2"/>
        <v>S</v>
      </c>
      <c r="X7" s="80" t="str">
        <f t="shared" si="2"/>
        <v>S</v>
      </c>
      <c r="Y7" s="78" t="str">
        <f t="shared" si="2"/>
        <v>M</v>
      </c>
      <c r="Z7" s="79" t="str">
        <f t="shared" si="2"/>
        <v>T</v>
      </c>
      <c r="AA7" s="79" t="str">
        <f t="shared" si="2"/>
        <v>W</v>
      </c>
      <c r="AB7" s="79" t="str">
        <f t="shared" si="2"/>
        <v>T</v>
      </c>
      <c r="AC7" s="79" t="str">
        <f t="shared" si="2"/>
        <v>F</v>
      </c>
      <c r="AD7" s="79" t="str">
        <f t="shared" si="2"/>
        <v>S</v>
      </c>
      <c r="AE7" s="80" t="str">
        <f t="shared" si="2"/>
        <v>S</v>
      </c>
      <c r="AF7" s="78" t="str">
        <f t="shared" si="2"/>
        <v>M</v>
      </c>
      <c r="AG7" s="79" t="str">
        <f t="shared" si="2"/>
        <v>T</v>
      </c>
      <c r="AH7" s="79" t="str">
        <f t="shared" si="2"/>
        <v>W</v>
      </c>
      <c r="AI7" s="79" t="str">
        <f t="shared" si="2"/>
        <v>T</v>
      </c>
      <c r="AJ7" s="79" t="str">
        <f t="shared" si="2"/>
        <v>F</v>
      </c>
      <c r="AK7" s="79" t="str">
        <f t="shared" si="2"/>
        <v>S</v>
      </c>
      <c r="AL7" s="80" t="str">
        <f t="shared" si="2"/>
        <v>S</v>
      </c>
      <c r="AM7" s="78" t="str">
        <f t="shared" si="2"/>
        <v>M</v>
      </c>
      <c r="AN7" s="79" t="str">
        <f t="shared" si="2"/>
        <v>T</v>
      </c>
      <c r="AO7" s="79" t="str">
        <f t="shared" si="2"/>
        <v>W</v>
      </c>
      <c r="AP7" s="79" t="str">
        <f t="shared" si="2"/>
        <v>T</v>
      </c>
      <c r="AQ7" s="79" t="str">
        <f t="shared" ref="AQ7:BN7" si="3">CHOOSE(WEEKDAY(AQ6,1),"S","M","T","W","T","F","S")</f>
        <v>F</v>
      </c>
      <c r="AR7" s="79" t="str">
        <f t="shared" si="3"/>
        <v>S</v>
      </c>
      <c r="AS7" s="80" t="str">
        <f t="shared" si="3"/>
        <v>S</v>
      </c>
      <c r="AT7" s="78" t="str">
        <f t="shared" si="3"/>
        <v>M</v>
      </c>
      <c r="AU7" s="79" t="str">
        <f t="shared" si="3"/>
        <v>T</v>
      </c>
      <c r="AV7" s="79" t="str">
        <f t="shared" si="3"/>
        <v>W</v>
      </c>
      <c r="AW7" s="79" t="str">
        <f t="shared" si="3"/>
        <v>T</v>
      </c>
      <c r="AX7" s="79" t="str">
        <f t="shared" si="3"/>
        <v>F</v>
      </c>
      <c r="AY7" s="79" t="str">
        <f t="shared" si="3"/>
        <v>S</v>
      </c>
      <c r="AZ7" s="80" t="str">
        <f t="shared" si="3"/>
        <v>S</v>
      </c>
      <c r="BA7" s="78" t="str">
        <f t="shared" si="3"/>
        <v>M</v>
      </c>
      <c r="BB7" s="79" t="str">
        <f t="shared" si="3"/>
        <v>T</v>
      </c>
      <c r="BC7" s="79" t="str">
        <f t="shared" si="3"/>
        <v>W</v>
      </c>
      <c r="BD7" s="79" t="str">
        <f t="shared" si="3"/>
        <v>T</v>
      </c>
      <c r="BE7" s="79" t="str">
        <f t="shared" si="3"/>
        <v>F</v>
      </c>
      <c r="BF7" s="79" t="str">
        <f t="shared" si="3"/>
        <v>S</v>
      </c>
      <c r="BG7" s="80" t="str">
        <f t="shared" si="3"/>
        <v>S</v>
      </c>
      <c r="BH7" s="78" t="str">
        <f t="shared" si="3"/>
        <v>M</v>
      </c>
      <c r="BI7" s="79" t="str">
        <f t="shared" si="3"/>
        <v>T</v>
      </c>
      <c r="BJ7" s="79" t="str">
        <f t="shared" si="3"/>
        <v>W</v>
      </c>
      <c r="BK7" s="79" t="str">
        <f t="shared" si="3"/>
        <v>T</v>
      </c>
      <c r="BL7" s="79" t="str">
        <f t="shared" si="3"/>
        <v>F</v>
      </c>
      <c r="BM7" s="79" t="str">
        <f t="shared" si="3"/>
        <v>S</v>
      </c>
      <c r="BN7" s="80" t="str">
        <f t="shared" si="3"/>
        <v>S</v>
      </c>
    </row>
    <row r="8" spans="1:66" s="34" customFormat="1" ht="18.75" x14ac:dyDescent="0.2">
      <c r="A8" s="51" t="str">
        <f>IF(ISERROR(VALUE(SUBSTITUTE(prevWBS,".",""))),"1",IF(ISERROR(FIND("`",SUBSTITUTE(prevWBS,".","`",1))),TEXT(VALUE(prevWBS)+1,"#"),TEXT(VALUE(LEFT(prevWBS,FIND("`",SUBSTITUTE(prevWBS,".","`",1))-1))+1,"#")))</f>
        <v>1</v>
      </c>
      <c r="B8" s="52" t="s">
        <v>132</v>
      </c>
      <c r="C8" s="53"/>
      <c r="D8" s="54"/>
      <c r="E8" s="55"/>
      <c r="F8" s="73" t="str">
        <f t="shared" ref="F8:F12" si="4">IF(ISBLANK(E8)," - ",IF(G8=0,E8,E8+G8-1))</f>
        <v xml:space="preserve"> - </v>
      </c>
      <c r="G8" s="56"/>
      <c r="H8" s="57"/>
      <c r="I8" s="58" t="str">
        <f>IF(OR(F8=0,E8=0)," - ",NETWORKDAYS(E8,F8))</f>
        <v xml:space="preserve"> - </v>
      </c>
      <c r="J8" s="61"/>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row>
    <row r="9" spans="1:66" s="40" customFormat="1" ht="18.75" x14ac:dyDescent="0.2">
      <c r="A9" s="39" t="str">
        <f t="shared" ref="A9:A2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2" t="s">
        <v>152</v>
      </c>
      <c r="C9" s="40" t="s">
        <v>143</v>
      </c>
      <c r="D9" s="83"/>
      <c r="E9" s="65">
        <v>44812</v>
      </c>
      <c r="F9" s="66">
        <f t="shared" si="4"/>
        <v>44824</v>
      </c>
      <c r="G9" s="41">
        <v>13</v>
      </c>
      <c r="H9" s="42">
        <v>1</v>
      </c>
      <c r="I9" s="43">
        <f>IF(OR(F9=0,E9=0)," - ",NETWORKDAYS(E9,F9))</f>
        <v>9</v>
      </c>
      <c r="J9" s="62"/>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75" x14ac:dyDescent="0.2">
      <c r="A10" s="39" t="str">
        <f t="shared" ref="A10:A11" si="6">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84" t="s">
        <v>151</v>
      </c>
      <c r="C10" s="40" t="s">
        <v>143</v>
      </c>
      <c r="D10" s="83"/>
      <c r="E10" s="65">
        <v>44820</v>
      </c>
      <c r="F10" s="66">
        <f t="shared" si="4"/>
        <v>44820</v>
      </c>
      <c r="G10" s="41">
        <v>1</v>
      </c>
      <c r="H10" s="42">
        <v>0</v>
      </c>
      <c r="I10" s="43">
        <f t="shared" ref="I10" si="7">IF(OR(F10=0,E10=0)," - ",NETWORKDAYS(E10,F10))</f>
        <v>1</v>
      </c>
      <c r="J10" s="62"/>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75" x14ac:dyDescent="0.2">
      <c r="A11" s="39" t="str">
        <f t="shared" si="6"/>
        <v>1.1.2</v>
      </c>
      <c r="B11" s="84" t="s">
        <v>162</v>
      </c>
      <c r="C11" s="40" t="s">
        <v>165</v>
      </c>
      <c r="D11" s="83"/>
      <c r="E11" s="65">
        <v>44824</v>
      </c>
      <c r="F11" s="66">
        <f t="shared" si="4"/>
        <v>44824</v>
      </c>
      <c r="G11" s="41">
        <v>1</v>
      </c>
      <c r="H11" s="42">
        <v>0</v>
      </c>
      <c r="I11" s="43">
        <f t="shared" ref="I11" si="8">IF(OR(F11=0,E11=0)," - ",NETWORKDAYS(E11,F11))</f>
        <v>1</v>
      </c>
      <c r="J11" s="62"/>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40" customFormat="1" ht="18.75" x14ac:dyDescent="0.2">
      <c r="A12" s="39" t="str">
        <f t="shared" si="5"/>
        <v>1.2</v>
      </c>
      <c r="B12" s="82" t="s">
        <v>133</v>
      </c>
      <c r="C12" s="40" t="s">
        <v>140</v>
      </c>
      <c r="D12" s="83"/>
      <c r="E12" s="65">
        <v>44821</v>
      </c>
      <c r="F12" s="66">
        <f t="shared" si="4"/>
        <v>44828</v>
      </c>
      <c r="G12" s="41">
        <v>8</v>
      </c>
      <c r="H12" s="42">
        <v>1</v>
      </c>
      <c r="I12" s="43">
        <f>IF(OR(F12=0,E12=0)," - ",NETWORKDAYS(E12,F12))</f>
        <v>5</v>
      </c>
      <c r="J12" s="62"/>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row>
    <row r="13" spans="1:66" s="40" customFormat="1" ht="18.75" x14ac:dyDescent="0.2">
      <c r="A13" s="39" t="str">
        <f t="shared" si="5"/>
        <v>1.3</v>
      </c>
      <c r="B13" s="82" t="s">
        <v>161</v>
      </c>
      <c r="C13" s="40" t="s">
        <v>143</v>
      </c>
      <c r="D13" s="83"/>
      <c r="E13" s="65">
        <v>44821</v>
      </c>
      <c r="F13" s="66">
        <f>IF(ISBLANK(E13)," - ",IF(G13=0,E13,E13+G13-1))</f>
        <v>44828</v>
      </c>
      <c r="G13" s="41">
        <v>8</v>
      </c>
      <c r="H13" s="42">
        <v>0.3</v>
      </c>
      <c r="I13" s="43">
        <f>IF(OR(F13=0,E13=0)," - ",NETWORKDAYS(E13,F13))</f>
        <v>5</v>
      </c>
      <c r="J13" s="62"/>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75" x14ac:dyDescent="0.2">
      <c r="A14" s="39" t="str">
        <f t="shared" si="5"/>
        <v>1.4</v>
      </c>
      <c r="B14" s="82" t="s">
        <v>135</v>
      </c>
      <c r="C14" s="40" t="s">
        <v>143</v>
      </c>
      <c r="D14" s="83"/>
      <c r="E14" s="65">
        <v>44829</v>
      </c>
      <c r="F14" s="66">
        <f t="shared" ref="F14" si="9">IF(ISBLANK(E14)," - ",IF(G14=0,E14,E14+G14-1))</f>
        <v>44842</v>
      </c>
      <c r="G14" s="41">
        <v>14</v>
      </c>
      <c r="H14" s="42">
        <f>AVERAGE(H15:H22)</f>
        <v>0</v>
      </c>
      <c r="I14" s="43">
        <f t="shared" ref="I14" si="10">IF(OR(F14=0,E14=0)," - ",NETWORKDAYS(E14,F14))</f>
        <v>10</v>
      </c>
      <c r="J14" s="62"/>
      <c r="K14" s="39"/>
      <c r="L14" s="39"/>
      <c r="M14" s="39"/>
      <c r="N14" s="39"/>
      <c r="O14" s="39"/>
      <c r="P14" s="39"/>
      <c r="Q14" s="39"/>
      <c r="R14" s="39"/>
      <c r="S14" s="39"/>
      <c r="T14" s="39"/>
      <c r="U14" s="39"/>
      <c r="V14" s="39"/>
      <c r="W14" s="39"/>
      <c r="X14" s="112"/>
      <c r="Y14" s="39"/>
      <c r="Z14" s="39"/>
      <c r="AA14" s="39"/>
      <c r="AB14" s="39"/>
      <c r="AC14" s="39"/>
      <c r="AD14" s="39"/>
      <c r="AE14" s="39"/>
      <c r="AF14" s="39"/>
      <c r="AG14" s="39"/>
      <c r="AH14" s="39"/>
      <c r="AI14" s="39"/>
      <c r="AJ14" s="39"/>
      <c r="AK14" s="113"/>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75" x14ac:dyDescent="0.2">
      <c r="A15" s="39" t="str">
        <f t="shared" ref="A15:A22" si="1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5" s="84" t="s">
        <v>144</v>
      </c>
      <c r="C15" s="40" t="s">
        <v>134</v>
      </c>
      <c r="D15" s="83"/>
      <c r="E15" s="65">
        <v>44829</v>
      </c>
      <c r="F15" s="66">
        <f t="shared" ref="F15:F54" si="12">IF(ISBLANK(E15)," - ",IF(G15=0,E15,E15+G15-1))</f>
        <v>44842</v>
      </c>
      <c r="G15" s="41">
        <v>14</v>
      </c>
      <c r="H15" s="42">
        <v>0</v>
      </c>
      <c r="I15" s="43">
        <f t="shared" ref="I15:I55" si="13">IF(OR(F15=0,E15=0)," - ",NETWORKDAYS(E15,F15))</f>
        <v>10</v>
      </c>
      <c r="J15" s="62"/>
      <c r="K15" s="39"/>
      <c r="L15" s="39"/>
      <c r="M15" s="39"/>
      <c r="N15" s="39"/>
      <c r="O15" s="39"/>
      <c r="P15" s="39"/>
      <c r="Q15" s="39"/>
      <c r="R15" s="39"/>
      <c r="S15" s="39"/>
      <c r="T15" s="39"/>
      <c r="U15" s="39"/>
      <c r="V15" s="39"/>
      <c r="W15" s="39"/>
      <c r="X15" s="112"/>
      <c r="Y15" s="39"/>
      <c r="Z15" s="39"/>
      <c r="AA15" s="39"/>
      <c r="AB15" s="39"/>
      <c r="AC15" s="39"/>
      <c r="AD15" s="39"/>
      <c r="AE15" s="39"/>
      <c r="AF15" s="39"/>
      <c r="AG15" s="39"/>
      <c r="AH15" s="39"/>
      <c r="AI15" s="39"/>
      <c r="AJ15" s="39"/>
      <c r="AK15" s="113"/>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8.75" x14ac:dyDescent="0.2">
      <c r="A16" s="39" t="str">
        <f t="shared" si="11"/>
        <v>1.4.2</v>
      </c>
      <c r="B16" s="84" t="s">
        <v>144</v>
      </c>
      <c r="C16" s="40" t="s">
        <v>138</v>
      </c>
      <c r="D16" s="83"/>
      <c r="E16" s="65">
        <v>44829</v>
      </c>
      <c r="F16" s="66">
        <f t="shared" si="12"/>
        <v>44842</v>
      </c>
      <c r="G16" s="41">
        <v>14</v>
      </c>
      <c r="H16" s="42">
        <v>0</v>
      </c>
      <c r="I16" s="43">
        <f t="shared" si="13"/>
        <v>10</v>
      </c>
      <c r="J16" s="62"/>
      <c r="K16" s="39"/>
      <c r="L16" s="39"/>
      <c r="M16" s="39"/>
      <c r="N16" s="39"/>
      <c r="O16" s="39"/>
      <c r="P16" s="39"/>
      <c r="Q16" s="39"/>
      <c r="R16" s="39"/>
      <c r="S16" s="39"/>
      <c r="T16" s="39"/>
      <c r="U16" s="39"/>
      <c r="V16" s="39"/>
      <c r="W16" s="39"/>
      <c r="X16" s="112"/>
      <c r="Y16" s="39"/>
      <c r="Z16" s="39"/>
      <c r="AA16" s="39"/>
      <c r="AB16" s="39"/>
      <c r="AC16" s="39"/>
      <c r="AD16" s="39"/>
      <c r="AE16" s="39"/>
      <c r="AF16" s="39"/>
      <c r="AG16" s="39"/>
      <c r="AH16" s="39"/>
      <c r="AI16" s="39"/>
      <c r="AJ16" s="39"/>
      <c r="AK16" s="113"/>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18.75" x14ac:dyDescent="0.2">
      <c r="A17" s="39" t="str">
        <f t="shared" si="11"/>
        <v>1.4.3</v>
      </c>
      <c r="B17" s="84" t="s">
        <v>144</v>
      </c>
      <c r="C17" s="40" t="s">
        <v>140</v>
      </c>
      <c r="D17" s="83"/>
      <c r="E17" s="65">
        <v>44829</v>
      </c>
      <c r="F17" s="66">
        <f t="shared" si="12"/>
        <v>44842</v>
      </c>
      <c r="G17" s="41">
        <v>14</v>
      </c>
      <c r="H17" s="42">
        <v>0</v>
      </c>
      <c r="I17" s="43">
        <f t="shared" si="13"/>
        <v>10</v>
      </c>
      <c r="J17" s="62"/>
      <c r="K17" s="39"/>
      <c r="L17" s="39"/>
      <c r="M17" s="39"/>
      <c r="N17" s="39"/>
      <c r="O17" s="39"/>
      <c r="P17" s="39"/>
      <c r="Q17" s="39"/>
      <c r="R17" s="39"/>
      <c r="S17" s="39"/>
      <c r="T17" s="39"/>
      <c r="U17" s="39"/>
      <c r="V17" s="39"/>
      <c r="W17" s="39"/>
      <c r="X17" s="112"/>
      <c r="Y17" s="39"/>
      <c r="Z17" s="39"/>
      <c r="AA17" s="39"/>
      <c r="AB17" s="39"/>
      <c r="AC17" s="39"/>
      <c r="AD17" s="39"/>
      <c r="AE17" s="39"/>
      <c r="AF17" s="39"/>
      <c r="AG17" s="39"/>
      <c r="AH17" s="39"/>
      <c r="AI17" s="39"/>
      <c r="AJ17" s="39"/>
      <c r="AK17" s="113"/>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8.75" x14ac:dyDescent="0.2">
      <c r="A18" s="39" t="str">
        <f t="shared" si="11"/>
        <v>1.4.4</v>
      </c>
      <c r="B18" s="84" t="s">
        <v>184</v>
      </c>
      <c r="C18" s="40" t="s">
        <v>139</v>
      </c>
      <c r="D18" s="83"/>
      <c r="E18" s="65">
        <v>44829</v>
      </c>
      <c r="F18" s="66">
        <f t="shared" si="12"/>
        <v>44842</v>
      </c>
      <c r="G18" s="41">
        <v>14</v>
      </c>
      <c r="H18" s="42">
        <v>0</v>
      </c>
      <c r="I18" s="43">
        <f t="shared" si="13"/>
        <v>10</v>
      </c>
      <c r="J18" s="62"/>
      <c r="K18" s="39"/>
      <c r="L18" s="39"/>
      <c r="M18" s="39"/>
      <c r="N18" s="39"/>
      <c r="O18" s="39"/>
      <c r="P18" s="39"/>
      <c r="Q18" s="39"/>
      <c r="R18" s="39"/>
      <c r="S18" s="39"/>
      <c r="T18" s="39"/>
      <c r="U18" s="39"/>
      <c r="V18" s="39"/>
      <c r="W18" s="39"/>
      <c r="X18" s="112"/>
      <c r="Y18" s="39"/>
      <c r="Z18" s="39"/>
      <c r="AA18" s="39"/>
      <c r="AB18" s="39"/>
      <c r="AC18" s="39"/>
      <c r="AD18" s="39"/>
      <c r="AE18" s="39"/>
      <c r="AF18" s="39"/>
      <c r="AG18" s="39"/>
      <c r="AH18" s="39"/>
      <c r="AI18" s="39"/>
      <c r="AJ18" s="39"/>
      <c r="AK18" s="113"/>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18.75" x14ac:dyDescent="0.2">
      <c r="A19" s="39" t="str">
        <f t="shared" si="11"/>
        <v>1.4.5</v>
      </c>
      <c r="B19" s="84" t="s">
        <v>146</v>
      </c>
      <c r="C19" s="40" t="s">
        <v>134</v>
      </c>
      <c r="D19" s="83"/>
      <c r="E19" s="65">
        <v>44829</v>
      </c>
      <c r="F19" s="66">
        <f t="shared" si="12"/>
        <v>44842</v>
      </c>
      <c r="G19" s="41">
        <v>14</v>
      </c>
      <c r="H19" s="42">
        <v>0</v>
      </c>
      <c r="I19" s="43">
        <f t="shared" si="13"/>
        <v>10</v>
      </c>
      <c r="J19" s="62"/>
      <c r="K19" s="39"/>
      <c r="L19" s="39"/>
      <c r="M19" s="39"/>
      <c r="N19" s="39"/>
      <c r="O19" s="39"/>
      <c r="P19" s="39"/>
      <c r="Q19" s="39"/>
      <c r="R19" s="39"/>
      <c r="S19" s="39"/>
      <c r="T19" s="39"/>
      <c r="U19" s="39"/>
      <c r="V19" s="39"/>
      <c r="W19" s="39"/>
      <c r="X19" s="112"/>
      <c r="Y19" s="39"/>
      <c r="Z19" s="39"/>
      <c r="AA19" s="39"/>
      <c r="AB19" s="39"/>
      <c r="AC19" s="39"/>
      <c r="AD19" s="39"/>
      <c r="AE19" s="39"/>
      <c r="AF19" s="39"/>
      <c r="AG19" s="39"/>
      <c r="AH19" s="39"/>
      <c r="AI19" s="39"/>
      <c r="AJ19" s="39"/>
      <c r="AK19" s="113"/>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18.75" x14ac:dyDescent="0.2">
      <c r="A20" s="39" t="str">
        <f t="shared" si="11"/>
        <v>1.4.6</v>
      </c>
      <c r="B20" s="84" t="s">
        <v>146</v>
      </c>
      <c r="C20" s="40" t="s">
        <v>138</v>
      </c>
      <c r="D20" s="83"/>
      <c r="E20" s="65">
        <v>44829</v>
      </c>
      <c r="F20" s="66">
        <f t="shared" si="12"/>
        <v>44842</v>
      </c>
      <c r="G20" s="41">
        <v>14</v>
      </c>
      <c r="H20" s="42">
        <v>0</v>
      </c>
      <c r="I20" s="43">
        <f t="shared" si="13"/>
        <v>10</v>
      </c>
      <c r="J20" s="62"/>
      <c r="K20" s="39"/>
      <c r="L20" s="39"/>
      <c r="M20" s="39"/>
      <c r="N20" s="39"/>
      <c r="O20" s="39"/>
      <c r="P20" s="39"/>
      <c r="Q20" s="39"/>
      <c r="R20" s="39"/>
      <c r="S20" s="39"/>
      <c r="T20" s="39"/>
      <c r="U20" s="39"/>
      <c r="V20" s="39"/>
      <c r="W20" s="39"/>
      <c r="X20" s="112"/>
      <c r="Y20" s="39"/>
      <c r="Z20" s="39"/>
      <c r="AA20" s="39"/>
      <c r="AB20" s="39"/>
      <c r="AC20" s="39"/>
      <c r="AD20" s="39"/>
      <c r="AE20" s="39"/>
      <c r="AF20" s="39"/>
      <c r="AG20" s="39"/>
      <c r="AH20" s="39"/>
      <c r="AI20" s="39"/>
      <c r="AJ20" s="39"/>
      <c r="AK20" s="113"/>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8.75" x14ac:dyDescent="0.2">
      <c r="A21" s="39" t="str">
        <f t="shared" si="11"/>
        <v>1.4.7</v>
      </c>
      <c r="B21" s="84" t="s">
        <v>146</v>
      </c>
      <c r="C21" s="40" t="s">
        <v>140</v>
      </c>
      <c r="D21" s="83"/>
      <c r="E21" s="65">
        <v>44829</v>
      </c>
      <c r="F21" s="66">
        <f t="shared" si="12"/>
        <v>44842</v>
      </c>
      <c r="G21" s="41">
        <v>14</v>
      </c>
      <c r="H21" s="42">
        <v>0</v>
      </c>
      <c r="I21" s="43">
        <f t="shared" si="13"/>
        <v>10</v>
      </c>
      <c r="J21" s="62"/>
      <c r="K21" s="39"/>
      <c r="L21" s="39"/>
      <c r="M21" s="39"/>
      <c r="N21" s="39"/>
      <c r="O21" s="39"/>
      <c r="P21" s="39"/>
      <c r="Q21" s="39"/>
      <c r="R21" s="39"/>
      <c r="S21" s="39"/>
      <c r="T21" s="39"/>
      <c r="U21" s="39"/>
      <c r="V21" s="39"/>
      <c r="W21" s="39"/>
      <c r="X21" s="112"/>
      <c r="Y21" s="39"/>
      <c r="Z21" s="39"/>
      <c r="AA21" s="39"/>
      <c r="AB21" s="39"/>
      <c r="AC21" s="39"/>
      <c r="AD21" s="39"/>
      <c r="AE21" s="39"/>
      <c r="AF21" s="39"/>
      <c r="AG21" s="39"/>
      <c r="AH21" s="39"/>
      <c r="AI21" s="39"/>
      <c r="AJ21" s="39"/>
      <c r="AK21" s="113"/>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75" x14ac:dyDescent="0.2">
      <c r="A22" s="39" t="str">
        <f t="shared" si="11"/>
        <v>1.4.8</v>
      </c>
      <c r="B22" s="84" t="s">
        <v>185</v>
      </c>
      <c r="C22" s="40" t="s">
        <v>139</v>
      </c>
      <c r="D22" s="83"/>
      <c r="E22" s="65">
        <v>44829</v>
      </c>
      <c r="F22" s="66">
        <f t="shared" si="12"/>
        <v>44842</v>
      </c>
      <c r="G22" s="41">
        <v>14</v>
      </c>
      <c r="H22" s="42">
        <v>0</v>
      </c>
      <c r="I22" s="43">
        <f t="shared" si="13"/>
        <v>10</v>
      </c>
      <c r="J22" s="62"/>
      <c r="K22" s="39"/>
      <c r="L22" s="39"/>
      <c r="M22" s="39"/>
      <c r="N22" s="39"/>
      <c r="O22" s="39"/>
      <c r="P22" s="39"/>
      <c r="Q22" s="39"/>
      <c r="R22" s="39"/>
      <c r="S22" s="39"/>
      <c r="T22" s="39"/>
      <c r="U22" s="39"/>
      <c r="V22" s="39"/>
      <c r="W22" s="39"/>
      <c r="X22" s="112"/>
      <c r="Y22" s="39"/>
      <c r="Z22" s="39"/>
      <c r="AA22" s="39"/>
      <c r="AB22" s="39"/>
      <c r="AC22" s="39"/>
      <c r="AD22" s="39"/>
      <c r="AE22" s="39"/>
      <c r="AF22" s="39"/>
      <c r="AG22" s="39"/>
      <c r="AH22" s="39"/>
      <c r="AI22" s="39"/>
      <c r="AJ22" s="39"/>
      <c r="AK22" s="113"/>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40" customFormat="1" ht="18.75" x14ac:dyDescent="0.2">
      <c r="A23" s="39" t="str">
        <f t="shared" si="5"/>
        <v>1.5</v>
      </c>
      <c r="B23" s="82" t="s">
        <v>160</v>
      </c>
      <c r="C23" s="40" t="s">
        <v>143</v>
      </c>
      <c r="D23" s="83"/>
      <c r="E23" s="65">
        <v>44821</v>
      </c>
      <c r="F23" s="66">
        <f t="shared" ref="F23" si="14">IF(ISBLANK(E23)," - ",IF(G23=0,E23,E23+G23-1))</f>
        <v>44842</v>
      </c>
      <c r="G23" s="41">
        <v>22</v>
      </c>
      <c r="H23" s="42">
        <v>0</v>
      </c>
      <c r="I23" s="43">
        <f t="shared" si="13"/>
        <v>15</v>
      </c>
      <c r="J23" s="62"/>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row>
    <row r="24" spans="1:66" s="40" customFormat="1" ht="18.75" x14ac:dyDescent="0.2">
      <c r="A24" s="39" t="str">
        <f t="shared" si="5"/>
        <v>1.6</v>
      </c>
      <c r="B24" s="82" t="s">
        <v>136</v>
      </c>
      <c r="C24" s="40" t="s">
        <v>143</v>
      </c>
      <c r="D24" s="83"/>
      <c r="E24" s="65">
        <v>44821</v>
      </c>
      <c r="F24" s="66">
        <f t="shared" si="12"/>
        <v>44842</v>
      </c>
      <c r="G24" s="41">
        <v>22</v>
      </c>
      <c r="H24" s="42">
        <f>AVERAGE(H25:H28)</f>
        <v>0.26250000000000001</v>
      </c>
      <c r="I24" s="43">
        <f t="shared" ref="I24" si="15">IF(OR(F24=0,E24=0)," - ",NETWORKDAYS(E24,F24))</f>
        <v>15</v>
      </c>
      <c r="J24" s="62"/>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8.75" x14ac:dyDescent="0.2">
      <c r="A25"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25" s="84" t="s">
        <v>137</v>
      </c>
      <c r="C25" s="40" t="s">
        <v>134</v>
      </c>
      <c r="D25" s="83"/>
      <c r="E25" s="65">
        <v>44821</v>
      </c>
      <c r="F25" s="66">
        <f t="shared" si="12"/>
        <v>44842</v>
      </c>
      <c r="G25" s="41">
        <v>22</v>
      </c>
      <c r="H25" s="42">
        <v>0.25</v>
      </c>
      <c r="I25" s="43">
        <f t="shared" si="13"/>
        <v>15</v>
      </c>
      <c r="J25" s="62"/>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75" x14ac:dyDescent="0.2">
      <c r="A26"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26" s="84" t="s">
        <v>141</v>
      </c>
      <c r="C26" s="40" t="s">
        <v>138</v>
      </c>
      <c r="D26" s="83"/>
      <c r="E26" s="65">
        <v>44821</v>
      </c>
      <c r="F26" s="66">
        <f t="shared" si="12"/>
        <v>44842</v>
      </c>
      <c r="G26" s="41">
        <v>22</v>
      </c>
      <c r="H26" s="42">
        <v>0.25</v>
      </c>
      <c r="I26" s="43">
        <f t="shared" si="13"/>
        <v>15</v>
      </c>
      <c r="J26" s="62"/>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75" x14ac:dyDescent="0.2">
      <c r="A27"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1.6.3</v>
      </c>
      <c r="B27" s="84" t="s">
        <v>142</v>
      </c>
      <c r="C27" s="40" t="s">
        <v>140</v>
      </c>
      <c r="D27" s="83"/>
      <c r="E27" s="65">
        <v>44821</v>
      </c>
      <c r="F27" s="66">
        <f t="shared" si="12"/>
        <v>44842</v>
      </c>
      <c r="G27" s="41">
        <v>22</v>
      </c>
      <c r="H27" s="42">
        <v>0.25</v>
      </c>
      <c r="I27" s="43">
        <f t="shared" ref="I27" si="16">IF(OR(F27=0,E27=0)," - ",NETWORKDAYS(E27,F27))</f>
        <v>15</v>
      </c>
      <c r="J27" s="62"/>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75" x14ac:dyDescent="0.2">
      <c r="A28"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1.6.4</v>
      </c>
      <c r="B28" s="84" t="s">
        <v>167</v>
      </c>
      <c r="C28" s="40" t="s">
        <v>139</v>
      </c>
      <c r="D28" s="83"/>
      <c r="E28" s="65">
        <v>44821</v>
      </c>
      <c r="F28" s="66">
        <f t="shared" si="12"/>
        <v>44842</v>
      </c>
      <c r="G28" s="41">
        <v>22</v>
      </c>
      <c r="H28" s="42">
        <v>0.3</v>
      </c>
      <c r="I28" s="43">
        <f t="shared" si="13"/>
        <v>15</v>
      </c>
      <c r="J28" s="62"/>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8.75" x14ac:dyDescent="0.2">
      <c r="A29" s="39" t="str">
        <f t="shared" si="5"/>
        <v>1.7</v>
      </c>
      <c r="B29" s="82" t="s">
        <v>166</v>
      </c>
      <c r="C29" s="40" t="s">
        <v>139</v>
      </c>
      <c r="D29" s="83"/>
      <c r="E29" s="65">
        <v>44825</v>
      </c>
      <c r="F29" s="66">
        <f>IF(ISBLANK(E29)," - ",IF(G29=0,E29,E29+G29-1))</f>
        <v>44834</v>
      </c>
      <c r="G29" s="41">
        <v>10</v>
      </c>
      <c r="H29" s="42">
        <v>0.1</v>
      </c>
      <c r="I29" s="43">
        <f t="shared" ref="I29" si="17">IF(OR(F29=0,E29=0)," - ",NETWORKDAYS(E29,F29))</f>
        <v>8</v>
      </c>
      <c r="J29" s="62"/>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34" customFormat="1" ht="18.75" x14ac:dyDescent="0.2">
      <c r="A30" s="32" t="str">
        <f>IF(ISERROR(VALUE(SUBSTITUTE(prevWBS,".",""))),"1",IF(ISERROR(FIND("`",SUBSTITUTE(prevWBS,".","`",1))),TEXT(VALUE(prevWBS)+1,"#"),TEXT(VALUE(LEFT(prevWBS,FIND("`",SUBSTITUTE(prevWBS,".","`",1))-1))+1,"#")))</f>
        <v>2</v>
      </c>
      <c r="B30" s="33" t="s">
        <v>147</v>
      </c>
      <c r="D30" s="35"/>
      <c r="E30" s="67"/>
      <c r="F30" s="67" t="str">
        <f t="shared" si="12"/>
        <v xml:space="preserve"> - </v>
      </c>
      <c r="G30" s="36"/>
      <c r="H30" s="37"/>
      <c r="I30" s="38" t="str">
        <f t="shared" si="13"/>
        <v xml:space="preserve"> - </v>
      </c>
      <c r="J30" s="63"/>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row>
    <row r="31" spans="1:66" s="40" customFormat="1" ht="18.75" x14ac:dyDescent="0.2">
      <c r="A31" s="39" t="str">
        <f t="shared" ref="A31:A32"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1" s="82" t="s">
        <v>169</v>
      </c>
      <c r="C31" s="40" t="s">
        <v>143</v>
      </c>
      <c r="D31" s="83"/>
      <c r="E31" s="65">
        <v>44835</v>
      </c>
      <c r="F31" s="66">
        <f>IF(ISBLANK(E31)," - ",IF(G31=0,E31,E31+G31-1))</f>
        <v>44848</v>
      </c>
      <c r="G31" s="41">
        <v>14</v>
      </c>
      <c r="H31" s="42">
        <v>0</v>
      </c>
      <c r="I31" s="43">
        <f t="shared" si="13"/>
        <v>10</v>
      </c>
      <c r="J31" s="62"/>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row>
    <row r="32" spans="1:66" s="40" customFormat="1" ht="18.75" x14ac:dyDescent="0.2">
      <c r="A32" s="39" t="str">
        <f t="shared" si="18"/>
        <v>2.2</v>
      </c>
      <c r="B32" s="82" t="s">
        <v>170</v>
      </c>
      <c r="C32" s="40" t="s">
        <v>143</v>
      </c>
      <c r="D32" s="83"/>
      <c r="E32" s="65">
        <v>44835</v>
      </c>
      <c r="F32" s="66">
        <f>IF(ISBLANK(E32)," - ",IF(G32=0,E32,E32+G32-1))</f>
        <v>44848</v>
      </c>
      <c r="G32" s="41">
        <v>14</v>
      </c>
      <c r="H32" s="42">
        <v>0</v>
      </c>
      <c r="I32" s="43">
        <f t="shared" ref="I32" si="19">IF(OR(F32=0,E32=0)," - ",NETWORKDAYS(E32,F32))</f>
        <v>10</v>
      </c>
      <c r="J32" s="62"/>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8.75"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3" s="82" t="s">
        <v>176</v>
      </c>
      <c r="C33" s="40" t="s">
        <v>143</v>
      </c>
      <c r="D33" s="83"/>
      <c r="E33" s="65">
        <v>44848</v>
      </c>
      <c r="F33" s="66">
        <f t="shared" ref="F33" si="20">IF(ISBLANK(E33)," - ",IF(G33=0,E33,E33+G33-1))</f>
        <v>44848</v>
      </c>
      <c r="G33" s="41">
        <v>1</v>
      </c>
      <c r="H33" s="42">
        <v>0</v>
      </c>
      <c r="I33" s="43">
        <f t="shared" ref="I33" si="21">IF(OR(F33=0,E33=0)," - ",NETWORKDAYS(E33,F33))</f>
        <v>1</v>
      </c>
      <c r="J33" s="62"/>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75"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34" s="82" t="s">
        <v>172</v>
      </c>
      <c r="C34" s="40" t="s">
        <v>143</v>
      </c>
      <c r="D34" s="83"/>
      <c r="E34" s="65">
        <v>44849</v>
      </c>
      <c r="F34" s="66">
        <f t="shared" ref="F34" si="22">IF(ISBLANK(E34)," - ",IF(G34=0,E34,E34+G34-1))</f>
        <v>44862</v>
      </c>
      <c r="G34" s="41">
        <v>14</v>
      </c>
      <c r="H34" s="42">
        <v>0</v>
      </c>
      <c r="I34" s="43">
        <f t="shared" ref="I34" si="23">IF(OR(F34=0,E34=0)," - ",NETWORKDAYS(E34,F34))</f>
        <v>10</v>
      </c>
      <c r="J34" s="62"/>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8.75" x14ac:dyDescent="0.2">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35" s="82" t="s">
        <v>173</v>
      </c>
      <c r="C35" s="40" t="s">
        <v>143</v>
      </c>
      <c r="D35" s="83"/>
      <c r="E35" s="65">
        <v>44849</v>
      </c>
      <c r="F35" s="66">
        <f t="shared" ref="F35" si="24">IF(ISBLANK(E35)," - ",IF(G35=0,E35,E35+G35-1))</f>
        <v>44862</v>
      </c>
      <c r="G35" s="41">
        <v>14</v>
      </c>
      <c r="H35" s="42">
        <v>0</v>
      </c>
      <c r="I35" s="43">
        <f t="shared" ref="I35" si="25">IF(OR(F35=0,E35=0)," - ",NETWORKDAYS(E35,F35))</f>
        <v>10</v>
      </c>
      <c r="J35" s="62"/>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18.75" x14ac:dyDescent="0.2">
      <c r="A36"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2.5.1</v>
      </c>
      <c r="B36" s="84" t="s">
        <v>183</v>
      </c>
      <c r="C36" s="40" t="s">
        <v>143</v>
      </c>
      <c r="D36" s="83"/>
      <c r="E36" s="65">
        <v>44849</v>
      </c>
      <c r="F36" s="66">
        <f>IF(ISBLANK(E36)," - ",IF(G36=0,E36,E36+G36-1))</f>
        <v>44862</v>
      </c>
      <c r="G36" s="41">
        <v>14</v>
      </c>
      <c r="H36" s="42">
        <v>0</v>
      </c>
      <c r="I36" s="43">
        <f>IF(OR(F36=0,E36=0)," - ",NETWORKDAYS(E36,F36))</f>
        <v>10</v>
      </c>
      <c r="J36" s="62"/>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8.75" x14ac:dyDescent="0.2">
      <c r="A37"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2.5.2</v>
      </c>
      <c r="B37" s="84" t="s">
        <v>182</v>
      </c>
      <c r="C37" s="40" t="s">
        <v>143</v>
      </c>
      <c r="D37" s="83"/>
      <c r="E37" s="65">
        <v>44849</v>
      </c>
      <c r="F37" s="66">
        <f>IF(ISBLANK(E37)," - ",IF(G37=0,E37,E37+G37-1))</f>
        <v>44862</v>
      </c>
      <c r="G37" s="41">
        <v>14</v>
      </c>
      <c r="H37" s="42">
        <v>0</v>
      </c>
      <c r="I37" s="43">
        <f>IF(OR(F37=0,E37=0)," - ",NETWORKDAYS(E37,F37))</f>
        <v>10</v>
      </c>
      <c r="J37" s="62"/>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40" customFormat="1" ht="18.75" x14ac:dyDescent="0.2">
      <c r="A3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38" s="82" t="s">
        <v>156</v>
      </c>
      <c r="C38" s="40" t="s">
        <v>143</v>
      </c>
      <c r="D38" s="83"/>
      <c r="E38" s="65">
        <v>44842</v>
      </c>
      <c r="F38" s="66">
        <f>IF(ISBLANK(E38)," - ",IF(G38=0,E38,E38+G38-1))</f>
        <v>44861</v>
      </c>
      <c r="G38" s="41">
        <v>20</v>
      </c>
      <c r="H38" s="42">
        <v>0</v>
      </c>
      <c r="I38" s="43">
        <f>IF(OR(F38=0,E38=0)," - ",NETWORKDAYS(E38,F38))</f>
        <v>14</v>
      </c>
      <c r="J38" s="62"/>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18.75" x14ac:dyDescent="0.2">
      <c r="A39"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2.6.1</v>
      </c>
      <c r="B39" s="84" t="s">
        <v>164</v>
      </c>
      <c r="C39" s="40" t="s">
        <v>143</v>
      </c>
      <c r="D39" s="83"/>
      <c r="E39" s="65">
        <v>44842</v>
      </c>
      <c r="F39" s="66">
        <f>IF(ISBLANK(E39)," - ",IF(G39=0,E39,E39+G39-1))</f>
        <v>44861</v>
      </c>
      <c r="G39" s="41">
        <v>20</v>
      </c>
      <c r="H39" s="42">
        <v>0</v>
      </c>
      <c r="I39" s="43">
        <f>IF(OR(F39=0,E39=0)," - ",NETWORKDAYS(E39,F39))</f>
        <v>14</v>
      </c>
      <c r="J39" s="62"/>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8.75" x14ac:dyDescent="0.2">
      <c r="A40" s="3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2.6.2</v>
      </c>
      <c r="B40" s="84" t="s">
        <v>171</v>
      </c>
      <c r="C40" s="40" t="s">
        <v>143</v>
      </c>
      <c r="D40" s="83"/>
      <c r="E40" s="65">
        <v>44842</v>
      </c>
      <c r="F40" s="66">
        <f>IF(ISBLANK(E40)," - ",IF(G40=0,E40,E40+G40-1))</f>
        <v>44861</v>
      </c>
      <c r="G40" s="41">
        <v>20</v>
      </c>
      <c r="H40" s="42">
        <v>0</v>
      </c>
      <c r="I40" s="43">
        <f>IF(OR(F40=0,E40=0)," - ",NETWORKDAYS(E40,F40))</f>
        <v>14</v>
      </c>
      <c r="J40" s="62"/>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75" x14ac:dyDescent="0.2">
      <c r="A4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2.7</v>
      </c>
      <c r="B41" s="82" t="s">
        <v>177</v>
      </c>
      <c r="C41" s="40" t="s">
        <v>143</v>
      </c>
      <c r="D41" s="83"/>
      <c r="E41" s="65">
        <v>44862</v>
      </c>
      <c r="F41" s="66">
        <f t="shared" ref="F41" si="26">IF(ISBLANK(E41)," - ",IF(G41=0,E41,E41+G41-1))</f>
        <v>44862</v>
      </c>
      <c r="G41" s="41">
        <v>1</v>
      </c>
      <c r="H41" s="42">
        <v>0</v>
      </c>
      <c r="I41" s="43">
        <f t="shared" ref="I41" si="27">IF(OR(F41=0,E41=0)," - ",NETWORKDAYS(E41,F41))</f>
        <v>1</v>
      </c>
      <c r="J41" s="62"/>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75" x14ac:dyDescent="0.2">
      <c r="A4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2.8</v>
      </c>
      <c r="B42" s="82" t="s">
        <v>153</v>
      </c>
      <c r="C42" s="40" t="s">
        <v>150</v>
      </c>
      <c r="D42" s="83"/>
      <c r="E42" s="65">
        <v>44862</v>
      </c>
      <c r="F42" s="66">
        <f>IF(ISBLANK(E42)," - ",IF(G42=0,E42,E42+G42-1))</f>
        <v>44881</v>
      </c>
      <c r="G42" s="41">
        <v>20</v>
      </c>
      <c r="H42" s="42">
        <v>0</v>
      </c>
      <c r="I42" s="43">
        <f>IF(OR(F42=0,E42=0)," - ",NETWORKDAYS(E42,F42))</f>
        <v>14</v>
      </c>
      <c r="J42" s="62"/>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34" customFormat="1" ht="18.75" x14ac:dyDescent="0.2">
      <c r="A43" s="32" t="str">
        <f>IF(ISERROR(VALUE(SUBSTITUTE(prevWBS,".",""))),"1",IF(ISERROR(FIND("`",SUBSTITUTE(prevWBS,".","`",1))),TEXT(VALUE(prevWBS)+1,"#"),TEXT(VALUE(LEFT(prevWBS,FIND("`",SUBSTITUTE(prevWBS,".","`",1))-1))+1,"#")))</f>
        <v>3</v>
      </c>
      <c r="B43" s="33" t="s">
        <v>149</v>
      </c>
      <c r="D43" s="35"/>
      <c r="E43" s="67"/>
      <c r="F43" s="67" t="str">
        <f t="shared" si="12"/>
        <v xml:space="preserve"> - </v>
      </c>
      <c r="G43" s="36"/>
      <c r="H43" s="37"/>
      <c r="I43" s="38" t="str">
        <f t="shared" si="13"/>
        <v xml:space="preserve"> - </v>
      </c>
      <c r="J43" s="63"/>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0"/>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row>
    <row r="44" spans="1:66" s="40" customFormat="1" ht="18.75" x14ac:dyDescent="0.2">
      <c r="A4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4" s="82" t="s">
        <v>178</v>
      </c>
      <c r="C44" s="40" t="s">
        <v>143</v>
      </c>
      <c r="D44" s="83"/>
      <c r="E44" s="65">
        <v>44876</v>
      </c>
      <c r="F44" s="66">
        <f t="shared" si="12"/>
        <v>44876</v>
      </c>
      <c r="G44" s="41">
        <v>1</v>
      </c>
      <c r="H44" s="42">
        <v>0</v>
      </c>
      <c r="I44" s="43">
        <f t="shared" si="13"/>
        <v>1</v>
      </c>
      <c r="J44" s="62"/>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40" customFormat="1" ht="18.75" x14ac:dyDescent="0.2">
      <c r="A4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5" s="82" t="s">
        <v>175</v>
      </c>
      <c r="C45" s="40" t="s">
        <v>143</v>
      </c>
      <c r="D45" s="83"/>
      <c r="E45" s="65">
        <v>44882</v>
      </c>
      <c r="F45" s="66">
        <f t="shared" ref="F45" si="28">IF(ISBLANK(E45)," - ",IF(G45=0,E45,E45+G45-1))</f>
        <v>44895</v>
      </c>
      <c r="G45" s="41">
        <v>14</v>
      </c>
      <c r="H45" s="42">
        <v>0</v>
      </c>
      <c r="I45" s="43">
        <f>IF(OR(F45=0,E45=0)," - ",NETWORKDAYS(E45,F45))</f>
        <v>10</v>
      </c>
      <c r="J45" s="62"/>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18.75" x14ac:dyDescent="0.2">
      <c r="A4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6" s="82" t="s">
        <v>179</v>
      </c>
      <c r="C46" s="40" t="s">
        <v>143</v>
      </c>
      <c r="D46" s="83"/>
      <c r="E46" s="65">
        <v>44882</v>
      </c>
      <c r="F46" s="66">
        <f t="shared" ref="F46:F47" si="29">IF(ISBLANK(E46)," - ",IF(G46=0,E46,E46+G46-1))</f>
        <v>44895</v>
      </c>
      <c r="G46" s="41">
        <v>14</v>
      </c>
      <c r="H46" s="42">
        <v>0</v>
      </c>
      <c r="I46" s="43">
        <f>IF(OR(F46=0,E46=0)," - ",NETWORKDAYS(E46,F46))</f>
        <v>10</v>
      </c>
      <c r="J46" s="62"/>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8.75" x14ac:dyDescent="0.2">
      <c r="A4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7" s="82" t="s">
        <v>181</v>
      </c>
      <c r="C47" s="40" t="s">
        <v>143</v>
      </c>
      <c r="D47" s="83"/>
      <c r="E47" s="65">
        <v>44890</v>
      </c>
      <c r="F47" s="66">
        <f t="shared" si="29"/>
        <v>44890</v>
      </c>
      <c r="G47" s="41">
        <v>1</v>
      </c>
      <c r="H47" s="42">
        <v>0</v>
      </c>
      <c r="I47" s="43">
        <f t="shared" ref="I47:I48" si="30">IF(OR(F47=0,E47=0)," - ",NETWORKDAYS(E47,F47))</f>
        <v>1</v>
      </c>
      <c r="J47" s="62"/>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18.75" x14ac:dyDescent="0.2">
      <c r="A4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8" s="82" t="s">
        <v>159</v>
      </c>
      <c r="C48" s="40" t="s">
        <v>143</v>
      </c>
      <c r="D48" s="83"/>
      <c r="E48" s="65">
        <v>44896</v>
      </c>
      <c r="F48" s="66">
        <f>IF(ISBLANK(E48)," - ",IF(G48=0,E48,E48+G48-1))</f>
        <v>44902</v>
      </c>
      <c r="G48" s="41">
        <v>7</v>
      </c>
      <c r="H48" s="42">
        <v>0</v>
      </c>
      <c r="I48" s="43">
        <f t="shared" si="30"/>
        <v>5</v>
      </c>
      <c r="J48" s="62"/>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18.75" x14ac:dyDescent="0.2">
      <c r="A4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49" s="82" t="s">
        <v>180</v>
      </c>
      <c r="C49" s="40" t="s">
        <v>157</v>
      </c>
      <c r="D49" s="83"/>
      <c r="E49" s="65">
        <v>44896</v>
      </c>
      <c r="F49" s="66">
        <f>IF(ISBLANK(E49)," - ",IF(G49=0,E49,E49+G49-1))</f>
        <v>44902</v>
      </c>
      <c r="G49" s="41">
        <v>7</v>
      </c>
      <c r="H49" s="42">
        <v>0</v>
      </c>
      <c r="I49" s="43">
        <f t="shared" si="13"/>
        <v>5</v>
      </c>
      <c r="J49" s="62"/>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18.75" x14ac:dyDescent="0.2">
      <c r="A50"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50" s="82" t="s">
        <v>168</v>
      </c>
      <c r="C50" s="40" t="s">
        <v>143</v>
      </c>
      <c r="D50" s="83"/>
      <c r="E50" s="65" t="s">
        <v>174</v>
      </c>
      <c r="F50" s="66"/>
      <c r="G50" s="41">
        <v>2</v>
      </c>
      <c r="H50" s="42">
        <v>0</v>
      </c>
      <c r="I50" s="43" t="str">
        <f t="shared" ref="I50" si="31">IF(OR(F50=0,E50=0)," - ",NETWORKDAYS(E50,F50))</f>
        <v xml:space="preserve"> - </v>
      </c>
      <c r="J50" s="62"/>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8.75" x14ac:dyDescent="0.2">
      <c r="A5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51" s="82" t="s">
        <v>158</v>
      </c>
      <c r="C51" s="40" t="s">
        <v>157</v>
      </c>
      <c r="D51" s="83"/>
      <c r="E51" s="65">
        <v>44903</v>
      </c>
      <c r="F51" s="66">
        <f>IF(ISBLANK(E51)," - ",IF(G51=0,E51,E51+G51-1))</f>
        <v>44912</v>
      </c>
      <c r="G51" s="41">
        <v>10</v>
      </c>
      <c r="H51" s="42">
        <v>0</v>
      </c>
      <c r="I51" s="43">
        <f t="shared" si="13"/>
        <v>7</v>
      </c>
      <c r="J51" s="62"/>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34" customFormat="1" ht="18.75" x14ac:dyDescent="0.2">
      <c r="A52" s="32" t="str">
        <f>IF(ISERROR(VALUE(SUBSTITUTE(prevWBS,".",""))),"1",IF(ISERROR(FIND("`",SUBSTITUTE(prevWBS,".","`",1))),TEXT(VALUE(prevWBS)+1,"#"),TEXT(VALUE(LEFT(prevWBS,FIND("`",SUBSTITUTE(prevWBS,".","`",1))-1))+1,"#")))</f>
        <v>4</v>
      </c>
      <c r="B52" s="33" t="s">
        <v>148</v>
      </c>
      <c r="D52" s="35"/>
      <c r="E52" s="67"/>
      <c r="F52" s="67" t="str">
        <f t="shared" si="12"/>
        <v xml:space="preserve"> - </v>
      </c>
      <c r="G52" s="36"/>
      <c r="H52" s="37"/>
      <c r="I52" s="38" t="str">
        <f t="shared" si="13"/>
        <v xml:space="preserve"> - </v>
      </c>
      <c r="J52" s="63"/>
      <c r="K52" s="70"/>
      <c r="L52" s="70"/>
      <c r="M52" s="70"/>
      <c r="N52" s="70"/>
      <c r="O52" s="70"/>
      <c r="P52" s="70"/>
      <c r="Q52" s="70"/>
      <c r="R52" s="70"/>
      <c r="S52" s="70"/>
      <c r="T52" s="70"/>
      <c r="U52" s="70"/>
      <c r="V52" s="70"/>
      <c r="W52" s="70"/>
      <c r="X52" s="70"/>
      <c r="Y52" s="70"/>
      <c r="Z52" s="70"/>
      <c r="AA52" s="70"/>
      <c r="AB52" s="70"/>
      <c r="AC52" s="70"/>
      <c r="AD52" s="70"/>
      <c r="AE52" s="70"/>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row>
    <row r="53" spans="1:66" s="40" customFormat="1" ht="18.75" x14ac:dyDescent="0.2">
      <c r="A5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3" s="82" t="s">
        <v>154</v>
      </c>
      <c r="C53" s="40" t="s">
        <v>163</v>
      </c>
      <c r="D53" s="83"/>
      <c r="E53" s="65">
        <v>44913</v>
      </c>
      <c r="F53" s="66">
        <f t="shared" si="12"/>
        <v>44917</v>
      </c>
      <c r="G53" s="41">
        <v>5</v>
      </c>
      <c r="H53" s="42">
        <v>0</v>
      </c>
      <c r="I53" s="43">
        <f t="shared" si="13"/>
        <v>4</v>
      </c>
      <c r="J53" s="62"/>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40" customFormat="1" ht="18.75" x14ac:dyDescent="0.2">
      <c r="A5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4" s="82" t="s">
        <v>155</v>
      </c>
      <c r="C54" s="40" t="s">
        <v>163</v>
      </c>
      <c r="D54" s="83"/>
      <c r="E54" s="65">
        <v>44918</v>
      </c>
      <c r="F54" s="66">
        <f t="shared" si="12"/>
        <v>44947</v>
      </c>
      <c r="G54" s="41">
        <v>30</v>
      </c>
      <c r="H54" s="42">
        <v>0</v>
      </c>
      <c r="I54" s="43">
        <f t="shared" si="13"/>
        <v>21</v>
      </c>
      <c r="J54" s="62"/>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row>
    <row r="55" spans="1:66" s="49" customFormat="1" ht="18.75" x14ac:dyDescent="0.2">
      <c r="A55" s="39"/>
      <c r="B55" s="44"/>
      <c r="C55" s="44"/>
      <c r="D55" s="45"/>
      <c r="E55" s="68"/>
      <c r="F55" s="68"/>
      <c r="G55" s="46"/>
      <c r="H55" s="47"/>
      <c r="I55" s="48" t="str">
        <f t="shared" si="13"/>
        <v xml:space="preserve"> - </v>
      </c>
      <c r="J55" s="64"/>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55">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55">
    <cfRule type="expression" dxfId="2" priority="48">
      <formula>AND($E8&lt;=K$6,ROUNDDOWN(($F8-$E8+1)*$H8,0)+$E8-1&gt;=K$6)</formula>
    </cfRule>
    <cfRule type="expression" dxfId="1" priority="49">
      <formula>AND(NOT(ISBLANK($E8)),$E8&lt;=K$6,$F8&gt;=K$6)</formula>
    </cfRule>
  </conditionalFormatting>
  <conditionalFormatting sqref="K6:BN55">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55 E30 E43 E52 E55:H55 G30:H30 G43:H43 G52:H52 H51 H54 H53 H49" unlockedFormula="1"/>
    <ignoredError sqref="A52 A43 A30"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topLeftCell="A11"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116</v>
      </c>
    </row>
    <row r="36" spans="2:2" x14ac:dyDescent="0.2">
      <c r="B36" s="2" t="s">
        <v>117</v>
      </c>
    </row>
    <row r="37" spans="2:2" x14ac:dyDescent="0.2">
      <c r="B37" s="2" t="s">
        <v>118</v>
      </c>
    </row>
    <row r="39" spans="2:2" ht="15" x14ac:dyDescent="0.25">
      <c r="B39" s="15" t="s">
        <v>27</v>
      </c>
    </row>
    <row r="40" spans="2:2" x14ac:dyDescent="0.2">
      <c r="B40" s="2" t="s">
        <v>37</v>
      </c>
    </row>
    <row r="42" spans="2:2" ht="15" x14ac:dyDescent="0.25">
      <c r="B42" s="15" t="s">
        <v>31</v>
      </c>
    </row>
    <row r="43" spans="2:2" x14ac:dyDescent="0.2">
      <c r="B43" s="2" t="s">
        <v>119</v>
      </c>
    </row>
    <row r="44" spans="2:2" x14ac:dyDescent="0.2">
      <c r="B44" s="2" t="s">
        <v>32</v>
      </c>
    </row>
    <row r="46" spans="2:2" ht="18" x14ac:dyDescent="0.25">
      <c r="B46" s="13" t="s">
        <v>21</v>
      </c>
    </row>
  </sheetData>
  <phoneticPr fontId="68" type="noConversion"/>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111</v>
      </c>
      <c r="B1" s="25"/>
    </row>
    <row r="2" spans="1:3" ht="14.25" x14ac:dyDescent="0.2">
      <c r="A2" s="92" t="s">
        <v>46</v>
      </c>
      <c r="B2" s="3"/>
    </row>
    <row r="3" spans="1:3" x14ac:dyDescent="0.2">
      <c r="B3" s="3"/>
    </row>
    <row r="4" spans="1:3" ht="18" x14ac:dyDescent="0.25">
      <c r="A4" s="87" t="s">
        <v>78</v>
      </c>
      <c r="B4" s="16"/>
    </row>
    <row r="5" spans="1:3" ht="57" x14ac:dyDescent="0.2">
      <c r="B5" s="93" t="s">
        <v>67</v>
      </c>
    </row>
    <row r="7" spans="1:3" ht="28.5" x14ac:dyDescent="0.2">
      <c r="B7" s="93" t="s">
        <v>79</v>
      </c>
    </row>
    <row r="9" spans="1:3" ht="14.25" x14ac:dyDescent="0.2">
      <c r="B9" s="92" t="s">
        <v>58</v>
      </c>
    </row>
    <row r="11" spans="1:3" ht="28.5" x14ac:dyDescent="0.2">
      <c r="B11" s="91" t="s">
        <v>59</v>
      </c>
    </row>
    <row r="13" spans="1:3" ht="18" x14ac:dyDescent="0.25">
      <c r="A13" s="123" t="s">
        <v>3</v>
      </c>
      <c r="B13" s="123"/>
    </row>
    <row r="15" spans="1:3" s="88" customFormat="1" ht="18" x14ac:dyDescent="0.2">
      <c r="A15" s="95"/>
      <c r="B15" s="94" t="s">
        <v>70</v>
      </c>
    </row>
    <row r="16" spans="1:3" s="88" customFormat="1" ht="18" x14ac:dyDescent="0.2">
      <c r="A16" s="95"/>
      <c r="B16" s="94" t="s">
        <v>68</v>
      </c>
      <c r="C16" s="90" t="s">
        <v>2</v>
      </c>
    </row>
    <row r="17" spans="1:3" ht="18" x14ac:dyDescent="0.25">
      <c r="A17" s="96"/>
      <c r="B17" s="94" t="s">
        <v>72</v>
      </c>
    </row>
    <row r="18" spans="1:3" ht="18" x14ac:dyDescent="0.25">
      <c r="A18" s="96"/>
      <c r="B18" s="94" t="s">
        <v>80</v>
      </c>
    </row>
    <row r="19" spans="1:3" ht="18" x14ac:dyDescent="0.25">
      <c r="A19" s="96"/>
      <c r="B19" s="94" t="s">
        <v>81</v>
      </c>
    </row>
    <row r="20" spans="1:3" s="88" customFormat="1" ht="18" x14ac:dyDescent="0.2">
      <c r="A20" s="95"/>
      <c r="B20" s="94" t="s">
        <v>69</v>
      </c>
      <c r="C20" s="89" t="s">
        <v>1</v>
      </c>
    </row>
    <row r="21" spans="1:3" ht="18" x14ac:dyDescent="0.25">
      <c r="A21" s="96"/>
      <c r="B21" s="94" t="s">
        <v>71</v>
      </c>
    </row>
    <row r="22" spans="1:3" ht="18" x14ac:dyDescent="0.25">
      <c r="A22" s="96"/>
      <c r="B22" s="97" t="s">
        <v>73</v>
      </c>
    </row>
    <row r="23" spans="1:3" ht="18" x14ac:dyDescent="0.25">
      <c r="A23" s="96"/>
      <c r="B23" s="4"/>
    </row>
    <row r="24" spans="1:3" ht="18" x14ac:dyDescent="0.25">
      <c r="A24" s="123" t="s">
        <v>74</v>
      </c>
      <c r="B24" s="123"/>
    </row>
    <row r="25" spans="1:3" ht="43.5" x14ac:dyDescent="0.25">
      <c r="A25" s="96"/>
      <c r="B25" s="94" t="s">
        <v>82</v>
      </c>
    </row>
    <row r="26" spans="1:3" ht="18" x14ac:dyDescent="0.25">
      <c r="A26" s="96"/>
      <c r="B26" s="94"/>
    </row>
    <row r="27" spans="1:3" ht="18" x14ac:dyDescent="0.25">
      <c r="A27" s="96"/>
      <c r="B27" s="111" t="s">
        <v>86</v>
      </c>
    </row>
    <row r="28" spans="1:3" ht="18" x14ac:dyDescent="0.25">
      <c r="A28" s="96"/>
      <c r="B28" s="94" t="s">
        <v>75</v>
      </c>
    </row>
    <row r="29" spans="1:3" ht="28.5" x14ac:dyDescent="0.25">
      <c r="A29" s="96"/>
      <c r="B29" s="94" t="s">
        <v>77</v>
      </c>
    </row>
    <row r="30" spans="1:3" ht="18" x14ac:dyDescent="0.25">
      <c r="A30" s="96"/>
      <c r="B30" s="94"/>
    </row>
    <row r="31" spans="1:3" ht="18" x14ac:dyDescent="0.25">
      <c r="A31" s="96"/>
      <c r="B31" s="111" t="s">
        <v>83</v>
      </c>
    </row>
    <row r="32" spans="1:3" ht="18" x14ac:dyDescent="0.25">
      <c r="A32" s="96"/>
      <c r="B32" s="94" t="s">
        <v>76</v>
      </c>
    </row>
    <row r="33" spans="1:2" ht="18" x14ac:dyDescent="0.25">
      <c r="A33" s="96"/>
      <c r="B33" s="94" t="s">
        <v>84</v>
      </c>
    </row>
    <row r="34" spans="1:2" ht="18" x14ac:dyDescent="0.25">
      <c r="A34" s="96"/>
      <c r="B34" s="4"/>
    </row>
    <row r="35" spans="1:2" ht="28.5" x14ac:dyDescent="0.25">
      <c r="A35" s="96"/>
      <c r="B35" s="94" t="s">
        <v>121</v>
      </c>
    </row>
    <row r="36" spans="1:2" ht="18" x14ac:dyDescent="0.25">
      <c r="A36" s="96"/>
      <c r="B36" s="98" t="s">
        <v>85</v>
      </c>
    </row>
    <row r="37" spans="1:2" ht="18" x14ac:dyDescent="0.25">
      <c r="A37" s="96"/>
      <c r="B37" s="4"/>
    </row>
    <row r="38" spans="1:2" ht="18" x14ac:dyDescent="0.25">
      <c r="A38" s="123" t="s">
        <v>8</v>
      </c>
      <c r="B38" s="123"/>
    </row>
    <row r="39" spans="1:2" ht="28.5" x14ac:dyDescent="0.2">
      <c r="B39" s="94" t="s">
        <v>88</v>
      </c>
    </row>
    <row r="41" spans="1:2" ht="14.25" x14ac:dyDescent="0.2">
      <c r="B41" s="94" t="s">
        <v>89</v>
      </c>
    </row>
    <row r="43" spans="1:2" ht="28.5" x14ac:dyDescent="0.2">
      <c r="B43" s="94" t="s">
        <v>87</v>
      </c>
    </row>
    <row r="45" spans="1:2" ht="28.5" x14ac:dyDescent="0.2">
      <c r="B45" s="94" t="s">
        <v>90</v>
      </c>
    </row>
    <row r="46" spans="1:2" x14ac:dyDescent="0.2">
      <c r="B46" s="11"/>
    </row>
    <row r="47" spans="1:2" ht="28.5" x14ac:dyDescent="0.2">
      <c r="B47" s="94" t="s">
        <v>91</v>
      </c>
    </row>
    <row r="49" spans="1:2" ht="18" x14ac:dyDescent="0.25">
      <c r="A49" s="123" t="s">
        <v>6</v>
      </c>
      <c r="B49" s="123"/>
    </row>
    <row r="50" spans="1:2" ht="28.5" x14ac:dyDescent="0.2">
      <c r="B50" s="94" t="s">
        <v>122</v>
      </c>
    </row>
    <row r="52" spans="1:2" ht="14.25" x14ac:dyDescent="0.2">
      <c r="A52" s="99" t="s">
        <v>9</v>
      </c>
      <c r="B52" s="94" t="s">
        <v>10</v>
      </c>
    </row>
    <row r="53" spans="1:2" ht="14.25" x14ac:dyDescent="0.2">
      <c r="A53" s="99" t="s">
        <v>11</v>
      </c>
      <c r="B53" s="94" t="s">
        <v>12</v>
      </c>
    </row>
    <row r="54" spans="1:2" ht="14.25" x14ac:dyDescent="0.2">
      <c r="A54" s="99" t="s">
        <v>13</v>
      </c>
      <c r="B54" s="94" t="s">
        <v>14</v>
      </c>
    </row>
    <row r="55" spans="1:2" ht="28.5" x14ac:dyDescent="0.2">
      <c r="A55" s="91"/>
      <c r="B55" s="94" t="s">
        <v>92</v>
      </c>
    </row>
    <row r="56" spans="1:2" ht="28.5" x14ac:dyDescent="0.2">
      <c r="A56" s="91"/>
      <c r="B56" s="94" t="s">
        <v>93</v>
      </c>
    </row>
    <row r="57" spans="1:2" ht="14.25" x14ac:dyDescent="0.2">
      <c r="A57" s="99" t="s">
        <v>15</v>
      </c>
      <c r="B57" s="94" t="s">
        <v>16</v>
      </c>
    </row>
    <row r="58" spans="1:2" ht="14.25" x14ac:dyDescent="0.2">
      <c r="A58" s="91"/>
      <c r="B58" s="94" t="s">
        <v>94</v>
      </c>
    </row>
    <row r="59" spans="1:2" ht="14.25" x14ac:dyDescent="0.2">
      <c r="A59" s="91"/>
      <c r="B59" s="94" t="s">
        <v>95</v>
      </c>
    </row>
    <row r="60" spans="1:2" ht="14.25" x14ac:dyDescent="0.2">
      <c r="A60" s="99" t="s">
        <v>17</v>
      </c>
      <c r="B60" s="94" t="s">
        <v>18</v>
      </c>
    </row>
    <row r="61" spans="1:2" ht="28.5" x14ac:dyDescent="0.2">
      <c r="A61" s="91"/>
      <c r="B61" s="94" t="s">
        <v>96</v>
      </c>
    </row>
    <row r="62" spans="1:2" ht="14.25" x14ac:dyDescent="0.2">
      <c r="A62" s="99" t="s">
        <v>97</v>
      </c>
      <c r="B62" s="94" t="s">
        <v>98</v>
      </c>
    </row>
    <row r="63" spans="1:2" ht="14.25" x14ac:dyDescent="0.2">
      <c r="A63" s="100"/>
      <c r="B63" s="94" t="s">
        <v>99</v>
      </c>
    </row>
    <row r="64" spans="1:2" x14ac:dyDescent="0.2">
      <c r="B64" s="5"/>
    </row>
    <row r="65" spans="1:2" ht="18" x14ac:dyDescent="0.25">
      <c r="A65" s="123" t="s">
        <v>7</v>
      </c>
      <c r="B65" s="123"/>
    </row>
    <row r="66" spans="1:2" ht="42.75" x14ac:dyDescent="0.2">
      <c r="B66" s="94" t="s">
        <v>100</v>
      </c>
    </row>
    <row r="68" spans="1:2" ht="18" x14ac:dyDescent="0.25">
      <c r="A68" s="123" t="s">
        <v>4</v>
      </c>
      <c r="B68" s="123"/>
    </row>
    <row r="69" spans="1:2" ht="15" x14ac:dyDescent="0.25">
      <c r="A69" s="106" t="s">
        <v>5</v>
      </c>
      <c r="B69" s="107" t="s">
        <v>101</v>
      </c>
    </row>
    <row r="70" spans="1:2" ht="28.5" x14ac:dyDescent="0.2">
      <c r="A70" s="100"/>
      <c r="B70" s="105" t="s">
        <v>103</v>
      </c>
    </row>
    <row r="71" spans="1:2" ht="14.25" x14ac:dyDescent="0.2">
      <c r="A71" s="100"/>
      <c r="B71" s="101"/>
    </row>
    <row r="72" spans="1:2" ht="15" x14ac:dyDescent="0.25">
      <c r="A72" s="106" t="s">
        <v>5</v>
      </c>
      <c r="B72" s="107" t="s">
        <v>120</v>
      </c>
    </row>
    <row r="73" spans="1:2" ht="28.5" x14ac:dyDescent="0.2">
      <c r="A73" s="100"/>
      <c r="B73" s="105" t="s">
        <v>124</v>
      </c>
    </row>
    <row r="74" spans="1:2" ht="14.25" x14ac:dyDescent="0.2">
      <c r="A74" s="100"/>
      <c r="B74" s="101"/>
    </row>
    <row r="75" spans="1:2" ht="15" x14ac:dyDescent="0.25">
      <c r="A75" s="106" t="s">
        <v>5</v>
      </c>
      <c r="B75" s="109" t="s">
        <v>106</v>
      </c>
    </row>
    <row r="76" spans="1:2" ht="42.75" x14ac:dyDescent="0.2">
      <c r="A76" s="100"/>
      <c r="B76" s="93" t="s">
        <v>123</v>
      </c>
    </row>
    <row r="77" spans="1:2" ht="14.25" x14ac:dyDescent="0.2">
      <c r="A77" s="100"/>
      <c r="B77" s="100"/>
    </row>
    <row r="78" spans="1:2" ht="15" x14ac:dyDescent="0.25">
      <c r="A78" s="106" t="s">
        <v>5</v>
      </c>
      <c r="B78" s="109" t="s">
        <v>112</v>
      </c>
    </row>
    <row r="79" spans="1:2" ht="28.5" x14ac:dyDescent="0.2">
      <c r="A79" s="100"/>
      <c r="B79" s="93" t="s">
        <v>107</v>
      </c>
    </row>
    <row r="80" spans="1:2" ht="14.25" x14ac:dyDescent="0.2">
      <c r="A80" s="100"/>
      <c r="B80" s="100"/>
    </row>
    <row r="81" spans="1:2" ht="15" x14ac:dyDescent="0.25">
      <c r="A81" s="106" t="s">
        <v>5</v>
      </c>
      <c r="B81" s="109" t="s">
        <v>113</v>
      </c>
    </row>
    <row r="82" spans="1:2" ht="14.25" x14ac:dyDescent="0.2">
      <c r="A82" s="100"/>
      <c r="B82" s="104" t="s">
        <v>108</v>
      </c>
    </row>
    <row r="83" spans="1:2" ht="14.25" x14ac:dyDescent="0.2">
      <c r="A83" s="100"/>
      <c r="B83" s="104" t="s">
        <v>109</v>
      </c>
    </row>
    <row r="84" spans="1:2" ht="14.25" x14ac:dyDescent="0.2">
      <c r="A84" s="100"/>
      <c r="B84" s="104" t="s">
        <v>110</v>
      </c>
    </row>
    <row r="85" spans="1:2" ht="15" x14ac:dyDescent="0.25">
      <c r="A85" s="100"/>
      <c r="B85" s="103"/>
    </row>
    <row r="86" spans="1:2" ht="15" x14ac:dyDescent="0.25">
      <c r="A86" s="106" t="s">
        <v>5</v>
      </c>
      <c r="B86" s="109" t="s">
        <v>114</v>
      </c>
    </row>
    <row r="87" spans="1:2" ht="42.75" x14ac:dyDescent="0.2">
      <c r="A87" s="100"/>
      <c r="B87" s="93" t="s">
        <v>102</v>
      </c>
    </row>
    <row r="88" spans="1:2" ht="14.25" x14ac:dyDescent="0.2">
      <c r="A88" s="100"/>
      <c r="B88" s="102" t="s">
        <v>104</v>
      </c>
    </row>
    <row r="89" spans="1:2" ht="57" x14ac:dyDescent="0.2">
      <c r="A89" s="100"/>
      <c r="B89" s="108" t="s">
        <v>105</v>
      </c>
    </row>
    <row r="90" spans="1:2" ht="14.25" x14ac:dyDescent="0.2">
      <c r="A90" s="100"/>
      <c r="B90" s="100"/>
    </row>
    <row r="91" spans="1:2" ht="15" x14ac:dyDescent="0.25">
      <c r="A91" s="106" t="s">
        <v>5</v>
      </c>
      <c r="B91" s="109" t="s">
        <v>115</v>
      </c>
    </row>
    <row r="92" spans="1:2" ht="28.5" x14ac:dyDescent="0.2">
      <c r="A92" s="91"/>
      <c r="B92" s="104"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phoneticPr fontId="68" type="noConversion"/>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조 현수</cp:lastModifiedBy>
  <cp:lastPrinted>2018-02-12T20:25:38Z</cp:lastPrinted>
  <dcterms:created xsi:type="dcterms:W3CDTF">2010-06-09T16:05:03Z</dcterms:created>
  <dcterms:modified xsi:type="dcterms:W3CDTF">2022-09-21T11:18:11Z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